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ELCOT\Desktop\Excel\"/>
    </mc:Choice>
  </mc:AlternateContent>
  <xr:revisionPtr revIDLastSave="0" documentId="8_{8D99566B-208E-4B1E-B386-62E99561798C}" xr6:coauthVersionLast="47" xr6:coauthVersionMax="47" xr10:uidLastSave="{00000000-0000-0000-0000-000000000000}"/>
  <bookViews>
    <workbookView xWindow="-120" yWindow="-120" windowWidth="20730" windowHeight="11040" activeTab="6" xr2:uid="{00000000-000D-0000-FFFF-FFFF00000000}"/>
  </bookViews>
  <sheets>
    <sheet name="OTT_Data" sheetId="1" r:id="rId1"/>
    <sheet name="Content_Overview" sheetId="2" r:id="rId2"/>
    <sheet name="Content_Trends" sheetId="3" r:id="rId3"/>
    <sheet name="content_country_genre_analysis" sheetId="4" r:id="rId4"/>
    <sheet name="pivot_table_analysis" sheetId="11" r:id="rId5"/>
    <sheet name="ott_dashboard" sheetId="12" r:id="rId6"/>
    <sheet name="Summary" sheetId="13" r:id="rId7"/>
  </sheets>
  <definedNames>
    <definedName name="_xlnm._FilterDatabase" localSheetId="0" hidden="1">OTT_Data!$A$1:$Q$3001</definedName>
    <definedName name="Slicer_listed_in">#N/A</definedName>
    <definedName name="Slicer_Platform">#N/A</definedName>
    <definedName name="Slicer_rating">#N/A</definedName>
    <definedName name="Slicer_typ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7" i="4" l="1"/>
  <c r="D57" i="4" s="1"/>
  <c r="C57" i="4"/>
  <c r="B58" i="4"/>
  <c r="D58" i="4" s="1"/>
  <c r="L57" i="4" s="1"/>
  <c r="C58" i="4"/>
  <c r="B59" i="4"/>
  <c r="D59" i="4" s="1"/>
  <c r="C59" i="4"/>
  <c r="B60" i="4"/>
  <c r="D60" i="4" s="1"/>
  <c r="C60" i="4"/>
  <c r="B61" i="4"/>
  <c r="D61" i="4" s="1"/>
  <c r="C61" i="4"/>
  <c r="J57" i="4"/>
  <c r="K57" i="4"/>
  <c r="B62" i="4"/>
  <c r="C62" i="4"/>
  <c r="D62" i="4"/>
  <c r="B63" i="4"/>
  <c r="C63" i="4"/>
  <c r="D63" i="4"/>
  <c r="B64" i="4"/>
  <c r="D64" i="4" s="1"/>
  <c r="C64" i="4"/>
  <c r="B65" i="4"/>
  <c r="D65" i="4" s="1"/>
  <c r="C65" i="4"/>
  <c r="B66" i="4"/>
  <c r="C66" i="4"/>
  <c r="D66" i="4" s="1"/>
  <c r="B28" i="4"/>
  <c r="B29" i="4"/>
  <c r="B30" i="4"/>
  <c r="B31" i="4"/>
  <c r="B32" i="4"/>
  <c r="B33" i="4"/>
  <c r="B34" i="4"/>
  <c r="B35" i="4"/>
  <c r="B36" i="4"/>
  <c r="B37" i="4"/>
  <c r="B41" i="4"/>
  <c r="C41" i="4"/>
  <c r="B42" i="4"/>
  <c r="C42" i="4"/>
  <c r="B43" i="4"/>
  <c r="C43" i="4"/>
  <c r="B44" i="4"/>
  <c r="C44" i="4"/>
  <c r="B45" i="4"/>
  <c r="C45" i="4"/>
  <c r="B46" i="4"/>
  <c r="C46" i="4"/>
  <c r="B47" i="4"/>
  <c r="C47" i="4"/>
  <c r="B48" i="4"/>
  <c r="C48" i="4"/>
  <c r="B49" i="4"/>
  <c r="C49" i="4"/>
  <c r="B50" i="4"/>
  <c r="C50" i="4"/>
  <c r="C21" i="4"/>
  <c r="B21" i="4"/>
  <c r="C20" i="4"/>
  <c r="B20" i="4"/>
  <c r="C19" i="4"/>
  <c r="B19" i="4"/>
  <c r="C15" i="4"/>
  <c r="C14" i="4"/>
  <c r="B15" i="4"/>
  <c r="B14" i="4"/>
  <c r="B13" i="4"/>
  <c r="C13" i="4"/>
  <c r="D12" i="4"/>
  <c r="C12" i="4"/>
  <c r="B12" i="4"/>
  <c r="C7" i="4"/>
  <c r="B7" i="4"/>
  <c r="D7" i="4" s="1"/>
  <c r="C6" i="4"/>
  <c r="B6" i="4"/>
  <c r="B22" i="3"/>
  <c r="B26" i="3"/>
  <c r="B27" i="3" s="1"/>
  <c r="B25" i="3"/>
  <c r="B23" i="3"/>
  <c r="B8" i="3"/>
  <c r="C8" i="3" s="1"/>
  <c r="B9" i="3"/>
  <c r="C9" i="3" s="1"/>
  <c r="B10" i="3"/>
  <c r="C10" i="3" s="1"/>
  <c r="B11" i="3"/>
  <c r="C11" i="3" s="1"/>
  <c r="B12" i="3"/>
  <c r="C12" i="3" s="1"/>
  <c r="B13" i="3"/>
  <c r="C13" i="3" s="1"/>
  <c r="B14" i="3"/>
  <c r="C14" i="3" s="1"/>
  <c r="B15" i="3"/>
  <c r="C15" i="3" s="1"/>
  <c r="B16" i="3"/>
  <c r="C16" i="3" s="1"/>
  <c r="B17" i="3"/>
  <c r="C17" i="3" s="1"/>
  <c r="B7" i="3"/>
  <c r="C7" i="3" s="1"/>
  <c r="G23" i="2"/>
  <c r="G22" i="2"/>
  <c r="C30" i="2"/>
  <c r="B30" i="2"/>
  <c r="C29" i="2"/>
  <c r="B29" i="2"/>
  <c r="D29" i="2" s="1"/>
  <c r="C28" i="2"/>
  <c r="B28" i="2"/>
  <c r="D28" i="2" s="1"/>
  <c r="D27" i="2"/>
  <c r="G24" i="2" s="1"/>
  <c r="C27" i="2"/>
  <c r="B27" i="2"/>
  <c r="C22" i="2"/>
  <c r="B22" i="2"/>
  <c r="B13" i="2"/>
  <c r="B14" i="2"/>
  <c r="B15" i="2"/>
  <c r="D15" i="2" s="1"/>
  <c r="B16" i="2"/>
  <c r="B17" i="2"/>
  <c r="B18" i="2"/>
  <c r="B19" i="2"/>
  <c r="B20" i="2"/>
  <c r="B21" i="2"/>
  <c r="C13" i="2"/>
  <c r="D13" i="2" s="1"/>
  <c r="C14" i="2"/>
  <c r="D14" i="2" s="1"/>
  <c r="C15" i="2"/>
  <c r="C16" i="2"/>
  <c r="C17" i="2"/>
  <c r="C18" i="2"/>
  <c r="C19" i="2"/>
  <c r="D19" i="2" s="1"/>
  <c r="C20" i="2"/>
  <c r="C21" i="2"/>
  <c r="C12" i="2"/>
  <c r="B12" i="2"/>
  <c r="C8" i="2"/>
  <c r="B8" i="2"/>
  <c r="D8" i="2" s="1"/>
  <c r="C7" i="2"/>
  <c r="B7" i="2"/>
  <c r="D7" i="2" s="1"/>
  <c r="C6" i="2"/>
  <c r="G21" i="2" s="1"/>
  <c r="B6" i="2"/>
  <c r="D6" i="2" s="1"/>
  <c r="AA7" i="1"/>
  <c r="AA6" i="1"/>
  <c r="AA5" i="1"/>
  <c r="AA4" i="1"/>
  <c r="AA3" i="1"/>
  <c r="AA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2" i="1"/>
  <c r="D15" i="4" l="1"/>
  <c r="D6" i="4"/>
  <c r="D20" i="4"/>
  <c r="D21" i="4"/>
  <c r="D19" i="4"/>
  <c r="D13" i="4"/>
  <c r="D14" i="4"/>
  <c r="D21" i="2"/>
  <c r="D12" i="2"/>
  <c r="B24" i="3"/>
  <c r="H14" i="2"/>
  <c r="H13" i="2"/>
  <c r="H15" i="2" s="1"/>
  <c r="D18" i="2"/>
  <c r="G20" i="2"/>
  <c r="D30" i="2"/>
  <c r="D22" i="2"/>
  <c r="D17" i="2"/>
  <c r="D16" i="2"/>
  <c r="G14" i="2"/>
  <c r="G13" i="2"/>
  <c r="G15" i="2" s="1"/>
  <c r="D20" i="2"/>
  <c r="G6" i="2"/>
  <c r="G7" i="2"/>
</calcChain>
</file>

<file path=xl/sharedStrings.xml><?xml version="1.0" encoding="utf-8"?>
<sst xmlns="http://schemas.openxmlformats.org/spreadsheetml/2006/main" count="36250" uniqueCount="14228">
  <si>
    <t>show_id</t>
  </si>
  <si>
    <t>type</t>
  </si>
  <si>
    <t>title</t>
  </si>
  <si>
    <t>director</t>
  </si>
  <si>
    <t>cast</t>
  </si>
  <si>
    <t>country</t>
  </si>
  <si>
    <t>date_added</t>
  </si>
  <si>
    <t>Date_Status</t>
  </si>
  <si>
    <t>release_year</t>
  </si>
  <si>
    <t>rating</t>
  </si>
  <si>
    <t>duration</t>
  </si>
  <si>
    <t>duration_movies</t>
  </si>
  <si>
    <t>duration_tv</t>
  </si>
  <si>
    <t>listed_in</t>
  </si>
  <si>
    <t>description</t>
  </si>
  <si>
    <t>Platform</t>
  </si>
  <si>
    <t>Platform_Id</t>
  </si>
  <si>
    <t>s4849P</t>
  </si>
  <si>
    <t>Movie</t>
  </si>
  <si>
    <t>Contract Lovers</t>
  </si>
  <si>
    <t>Francisco Marcano</t>
  </si>
  <si>
    <t>Franko Marcano, Arune Kital, Vincent Rivera</t>
  </si>
  <si>
    <t>Unknown</t>
  </si>
  <si>
    <t>16+</t>
  </si>
  <si>
    <t>79 min</t>
  </si>
  <si>
    <t>Action</t>
  </si>
  <si>
    <t>After working undercover contracts on the Middle East and South America for a mercenary company he left the war life to start a new one in the city but instead he become a contract killer after his girlfriend dead</t>
  </si>
  <si>
    <t>Prime Video</t>
  </si>
  <si>
    <t>s516N</t>
  </si>
  <si>
    <t>TV Show</t>
  </si>
  <si>
    <t>Derry Girls</t>
  </si>
  <si>
    <t>Michael Lennox</t>
  </si>
  <si>
    <t>Saoirse-Monica Jackson, Nicola Coughlan, Louisa Harland, Jamie-Lee O'Donnell, Dylan Llewellyn, Tara Lynne O'Neill, Kathy Kiera Clarke, Tommy Tiernan, Ian McElhinney, Siobhan McSweeney</t>
  </si>
  <si>
    <t>United Kingdom</t>
  </si>
  <si>
    <t>Available</t>
  </si>
  <si>
    <t>TV-MA</t>
  </si>
  <si>
    <t>2 Seasons</t>
  </si>
  <si>
    <t>British TV Shows</t>
  </si>
  <si>
    <t>Amidst the political conflict of Northern Ireland in the 1990s, five high school students square off with the universal challenges of being a teenager.</t>
  </si>
  <si>
    <t>Netflix</t>
  </si>
  <si>
    <t>s1544P</t>
  </si>
  <si>
    <t>My Name Was Bette: The Life and Death of an Alcoholic</t>
  </si>
  <si>
    <t>Sherri L. VandenAkker</t>
  </si>
  <si>
    <t>Bette VandenAkker, Sherri VandenAkker</t>
  </si>
  <si>
    <t>60 min</t>
  </si>
  <si>
    <t>Documentaries</t>
  </si>
  <si>
    <t>A documentary about women's alcoholism chronicles the progression of the disease in Bette VandenAkker-a nurse, wife, and mother-who died in the fall of 2007.</t>
  </si>
  <si>
    <t>s295N</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</si>
  <si>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</si>
  <si>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</si>
  <si>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</si>
  <si>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TV-PG</t>
  </si>
  <si>
    <t>139 min</t>
  </si>
  <si>
    <t>International Movies</t>
  </si>
  <si>
    <t>Superstar Hideaki Takizawa reimagines his acclaimed kabuki production for the screen, featuring the dynamic talents of idol group Snow Man.</t>
  </si>
  <si>
    <t>s7173P</t>
  </si>
  <si>
    <t>Greener Mountains</t>
  </si>
  <si>
    <t>Lee Shallat Chemel</t>
  </si>
  <si>
    <t>Chris Heuisler, Kimberly McCullough, Brad Raider, Kevin Durand</t>
  </si>
  <si>
    <t>13+</t>
  </si>
  <si>
    <t>89 min</t>
  </si>
  <si>
    <t>Comedy</t>
  </si>
  <si>
    <t>Greener Mountains is a family friendly, coming-of-age story about finding your place in the world.</t>
  </si>
  <si>
    <t>s5366N</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</si>
  <si>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</si>
  <si>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</si>
  <si>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</si>
  <si>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s4649N</t>
  </si>
  <si>
    <t>If I were an Animal</t>
  </si>
  <si>
    <t>Zachary Young, Fleur Delahunty</t>
  </si>
  <si>
    <t>TV-G</t>
  </si>
  <si>
    <t>1 Season</t>
  </si>
  <si>
    <t>Docuseries</t>
  </si>
  <si>
    <t>Curious kids Emma and her big brother Tim observe different animals as they make their way through various life milestones, from birth to adulthood.</t>
  </si>
  <si>
    <t>s4636P</t>
  </si>
  <si>
    <t>Learn to Read with Max the Glow Train!</t>
  </si>
  <si>
    <t>Not Available</t>
  </si>
  <si>
    <t>ALL</t>
  </si>
  <si>
    <t>6 min</t>
  </si>
  <si>
    <t>Kids</t>
  </si>
  <si>
    <t>Max the Glow Train and his friends receive an unusual device called a Word Machine. After they read a word the machine makes a toy. Something happens and the machine goes out of control!</t>
  </si>
  <si>
    <t>s2288N</t>
  </si>
  <si>
    <t>Queen</t>
  </si>
  <si>
    <t>Vikas Bahl</t>
  </si>
  <si>
    <t>Kangana Ranaut, Rajkummar Rao, Lisa Haydon, Mish Boyko, Jeffrey Chee Eng Ho, Marco Canadea, Sabeeka Imam, Yogendra Tikku</t>
  </si>
  <si>
    <t>India</t>
  </si>
  <si>
    <t>138 min</t>
  </si>
  <si>
    <t>Dumped by her fiancé, a sheltered young woman decides to go on her honeymoon to Europe alone, embarking on an exhilarating journey of self-discovery.</t>
  </si>
  <si>
    <t>s4974P</t>
  </si>
  <si>
    <t>Hoop Soldiers</t>
  </si>
  <si>
    <t>Chris Rogers</t>
  </si>
  <si>
    <t>Tank Jones, Cassandra King</t>
  </si>
  <si>
    <t>R</t>
  </si>
  <si>
    <t>99 min</t>
  </si>
  <si>
    <t>While investigating her brother's death, a lawyer uncovers an illegal basketball league where the games are often fatal.</t>
  </si>
  <si>
    <t>s1211P</t>
  </si>
  <si>
    <t>Rampage</t>
  </si>
  <si>
    <t>Uwe Boll</t>
  </si>
  <si>
    <t>Brendan Fletcher, Shaun Sipos, Michael ParÃ©</t>
  </si>
  <si>
    <t>85 min</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</si>
  <si>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</si>
  <si>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s845N</t>
  </si>
  <si>
    <t>Nail Bomber: Manhunt</t>
  </si>
  <si>
    <t>Daniel Vernon</t>
  </si>
  <si>
    <t>73 min</t>
  </si>
  <si>
    <t>This documentary examines the 1999 London bombings that targeted Black, Bangladeshi and gay communities, and the race to find the far-right perpetrator.</t>
  </si>
  <si>
    <t>s60N</t>
  </si>
  <si>
    <t>Naruto Shippuden: The Movie</t>
  </si>
  <si>
    <t>Hajime Kamegaki</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</si>
  <si>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</si>
  <si>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Japan</t>
  </si>
  <si>
    <t>95 min</t>
  </si>
  <si>
    <t>Action &amp; Adventure</t>
  </si>
  <si>
    <t>The adventures of adolescent ninja Naruto Uzumaki continue as he's tasked with protecting a priestess from a demon – but to do so, he must die.</t>
  </si>
  <si>
    <t>s1092P</t>
  </si>
  <si>
    <t>Sawan Ko Aane Do</t>
  </si>
  <si>
    <t>Kanak Mishra</t>
  </si>
  <si>
    <t>Arun Govil, Zarina Wahab, Amrish Puri, Rita Bhaduri, Yunus Parvez, Leela Mishra</t>
  </si>
  <si>
    <t>153 min</t>
  </si>
  <si>
    <t>Drama</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</si>
  <si>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</si>
  <si>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s7472P</t>
  </si>
  <si>
    <t>Alien Extinction</t>
  </si>
  <si>
    <t>Geovanni Molina</t>
  </si>
  <si>
    <t>Earth has encountered an Alien that his sole mission is to destroy all human life . Two galactic bounty have been sent from another planet to stop the extinction of man before its to late.</t>
  </si>
  <si>
    <t>s1000N</t>
  </si>
  <si>
    <t>Stowaway</t>
  </si>
  <si>
    <t>Joe Penna</t>
  </si>
  <si>
    <t>Anna Kendrick, Toni Collette, Daniel Dae Kim, Shamier Anderson</t>
  </si>
  <si>
    <t>Germany, United States</t>
  </si>
  <si>
    <t>116 min</t>
  </si>
  <si>
    <t>A three-person crew on a mission to Mars faces an impossible choice when an unplanned passenger jeopardizes the lives of everyone on board.</t>
  </si>
  <si>
    <t>s3950N</t>
  </si>
  <si>
    <t>Tango</t>
  </si>
  <si>
    <t>Bassel Khayyat, Daniella Rahme, Bassam Moughneih, Dana Mardini, Youssef Haddad, Talal Jarday, Sameera Barody</t>
  </si>
  <si>
    <t>Lebanon</t>
  </si>
  <si>
    <t>TV-14</t>
  </si>
  <si>
    <t>International TV Shows</t>
  </si>
  <si>
    <t>Shocking secrets begin to unravel when the aftermath of a car crash leaves four best friends questioning the truth of their relationships.</t>
  </si>
  <si>
    <t>s7940N</t>
  </si>
  <si>
    <t>Sarvopari Palakkaran</t>
  </si>
  <si>
    <t>Venugopan</t>
  </si>
  <si>
    <t>Anoop Menon, Alencier Ley Lopez, Balu Varghese, Aparna Balamurali, Anu Sithara, Gayathri Arun, Nandu, Chali Pala</t>
  </si>
  <si>
    <t>133 min</t>
  </si>
  <si>
    <t>In the course of a human trafficking investigation, a conservative cop crosses paths with an artist-activist in a clash of worldviews.</t>
  </si>
  <si>
    <t>s1029P</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</si>
  <si>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</si>
  <si>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</si>
  <si>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</si>
  <si>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s1170P</t>
  </si>
  <si>
    <t>Rhythm In the Clouds</t>
  </si>
  <si>
    <t>John H. Auer</t>
  </si>
  <si>
    <t>Patricia Ellis, Warren Hull, William Newell, Richard Carle, Zeffie Tilbury, Charles Judels, Robert Paige, Joyce Compton</t>
  </si>
  <si>
    <t>PG</t>
  </si>
  <si>
    <t>53 min</t>
  </si>
  <si>
    <t>Arts</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</si>
  <si>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</si>
  <si>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s2057N</t>
  </si>
  <si>
    <t>Hotel for Dogs</t>
  </si>
  <si>
    <t>Thor Freudenthal</t>
  </si>
  <si>
    <t>Emma Roberts, Jake T. Austin, Kyla Pratt, Lisa Kudrow, Kevin Dillon, Don Cheadle, Johnny Simmons, Troy Gentile, Eric Edelstein, Robinne Lee, Ajay Naidu</t>
  </si>
  <si>
    <t>101 min</t>
  </si>
  <si>
    <t>Kids &amp; Family Movies</t>
  </si>
  <si>
    <t>Placed in a foster home that doesn't allow pets, 16-year-old Andi and her younger brother Bruce turn an abandoned hotel into a home for their dog.</t>
  </si>
  <si>
    <t>s5309N</t>
  </si>
  <si>
    <t>Rocco</t>
  </si>
  <si>
    <t>Thierry Demaizière, Alban Teurlai</t>
  </si>
  <si>
    <t>Rocco Siffredi</t>
  </si>
  <si>
    <t>France</t>
  </si>
  <si>
    <t>103 min</t>
  </si>
  <si>
    <t>Italian porn star Rocco Siffredi is showcased in this documentary that shadows the legendary performer during his final year in front of the camera.</t>
  </si>
  <si>
    <t>s6063N</t>
  </si>
  <si>
    <t>A Walk to Remember</t>
  </si>
  <si>
    <t>Adam Shankman</t>
  </si>
  <si>
    <t>Mandy Moore, Shane West, Peter Coyote, Daryl Hannah, Lauren German, Clayne Crawford, Al Thompson</t>
  </si>
  <si>
    <t>United States</t>
  </si>
  <si>
    <t>102 min</t>
  </si>
  <si>
    <t>When bad boy Landon is cast opposite campus bookworm Jamie in a high school play, romance blooms — until tragedy threatens to tear them apart.</t>
  </si>
  <si>
    <t>s3750P</t>
  </si>
  <si>
    <t>The Amazing Mr. Blunden</t>
  </si>
  <si>
    <t>Lionel Jeffries</t>
  </si>
  <si>
    <t>Laurence Naismith, Lynne Frederick, Gary Miller</t>
  </si>
  <si>
    <t>84 min</t>
  </si>
  <si>
    <t>Fantasy</t>
  </si>
  <si>
    <t>The mysterious solicitor, Mr. Blunden, visits the near-destitute Mrs. Allen and her young Kids in her squalid, tiny Camden Town flat, and makes her an offer she can't refuse. The family becomes the housekeepers to a derelict country mansion in the charge of the solicitors.</t>
  </si>
  <si>
    <t>s3246N</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</si>
  <si>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</si>
  <si>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</si>
  <si>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</si>
  <si>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</si>
  <si>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s5863P</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</si>
  <si>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</si>
  <si>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</si>
  <si>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</si>
  <si>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s9173P</t>
  </si>
  <si>
    <t>Je Suis A Stand-Up: Eddie Izzard Abroad</t>
  </si>
  <si>
    <t>Paul Tickell</t>
  </si>
  <si>
    <t>Eddie Izzard</t>
  </si>
  <si>
    <t>18+</t>
  </si>
  <si>
    <t>48 min</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</si>
  <si>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</si>
  <si>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s2642N</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</si>
  <si>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</si>
  <si>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</si>
  <si>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</si>
  <si>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s5912N</t>
  </si>
  <si>
    <t>Jen Kirkman: I'm Gonna Die Alone (And I Feel Fine)</t>
  </si>
  <si>
    <t>Lance Bangs</t>
  </si>
  <si>
    <t>Jen Kirkman</t>
  </si>
  <si>
    <t>78 min</t>
  </si>
  <si>
    <t>Stand-Up Comedy</t>
  </si>
  <si>
    <t>Jen Kirkman delivers some sharp, hilarious truths about divorce, kids, sex and turning 40 in this Netflix original comedy special.</t>
  </si>
  <si>
    <t>s6394N</t>
  </si>
  <si>
    <t>Burnistoun</t>
  </si>
  <si>
    <t>Iain Connell, Robert Florence, Kirsty Strain, Richard Rankin, Allan Miller, Louise Stewart</t>
  </si>
  <si>
    <t>This sketch series focuses on the eccentric characters in a small Scottish town, including bumbling cops, "DJ Jesus" and a disgruntled serial killer.</t>
  </si>
  <si>
    <t>s3839N</t>
  </si>
  <si>
    <t>The Mechanism</t>
  </si>
  <si>
    <t>Selton Mello, Caroline Abras, Enrique Diaz, Antonio Saboia, Lee Taylor, Otto Jr., Leonardo Medeiros, Osvaldo Mil, Jonathan Haagensen, Giulio Lopes, Susana Ribeiro</t>
  </si>
  <si>
    <t>Brazil</t>
  </si>
  <si>
    <t>Crime TV Shows</t>
  </si>
  <si>
    <t>A scandal erupts in Brazil during an investigation of alleged government corruption via oil and construction companies. Loosely inspired by true events.</t>
  </si>
  <si>
    <t>s9641P</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</si>
  <si>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</si>
  <si>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</si>
  <si>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</si>
  <si>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86 min</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</si>
  <si>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</si>
  <si>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s5487N</t>
  </si>
  <si>
    <t>The Devil's Mistress</t>
  </si>
  <si>
    <t>Filip Renc</t>
  </si>
  <si>
    <t>Tatiana Pauhofová, Karl Markovics, Gedeon Burkhard, Simona Stasová, Martin Huba, Pavel Kríz, Zdenka Procházková, Anna Fialová, Lenka Vlasáková, Jirí Mádl</t>
  </si>
  <si>
    <t>Czech Republic, Slovakia</t>
  </si>
  <si>
    <t>110 min</t>
  </si>
  <si>
    <t>Before the dawn of World War II, an ambitious actress pursues her dreams in Berlin. But her plans derail when she becomes Joseph Goebbels’ mistress.</t>
  </si>
  <si>
    <t>s1013P</t>
  </si>
  <si>
    <t>Sigmund and the Sea Monsters</t>
  </si>
  <si>
    <t>Rebecca Bloom, David Arquette, Solomon Stewart, Mark Povinelli, Eileen Oâ€™Connell, Drew Massey, Michael Oosterom, Victor Yerrid, Meegan Godfrey, David Crespin, Kyle Harrison Breitkopf</t>
  </si>
  <si>
    <t>7+</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</si>
  <si>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</si>
  <si>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s4485N</t>
  </si>
  <si>
    <t>Scorpion King 5: Book of Souls</t>
  </si>
  <si>
    <t>Don Michael Paul</t>
  </si>
  <si>
    <t>Zach McGowan, Pearl Thusi, Nathan Jones, Peter Mensah, Katy Louise Saunders, Mayling Ng, Howard Charles, Inge Beckmann</t>
  </si>
  <si>
    <t>PG-13</t>
  </si>
  <si>
    <t>The Scorpion King joins forces with a Nubian princess in an all-or-nothing fight to stop a warlord from claiming the souls of the vanquished.</t>
  </si>
  <si>
    <t>s7735N</t>
  </si>
  <si>
    <t>Phantom Boy</t>
  </si>
  <si>
    <t>Jean-Loup Felicioli, Alain Gagnol</t>
  </si>
  <si>
    <t>Marcus D'Angelo, Vincent D'Onofrio, Fred Armisen, Jared Padalecki, Joey Camen, Brian T. Delaney, Melissa Disney, Bill Lobley, Amanda Céline Miller, Dana Snyder, Stephanie Sheh</t>
  </si>
  <si>
    <t>France, Belgium</t>
  </si>
  <si>
    <t>A boy whose illness allows him to float outside his body uses his newfound skill to help a cop take on a madman who's terrorizing New York City.</t>
  </si>
  <si>
    <t>s8559P</t>
  </si>
  <si>
    <t>Chicago Massacre</t>
  </si>
  <si>
    <t>Michael Feifer</t>
  </si>
  <si>
    <t>Corin Nemec, Amy Lyndon</t>
  </si>
  <si>
    <t>92 min</t>
  </si>
  <si>
    <t>A film based on the notorious mass killer Richard Speck, who systematically tortured, raped and murdered a group of student nurses from South Chicago Community Hospital in 1966.</t>
  </si>
  <si>
    <t>s2934N</t>
  </si>
  <si>
    <t>Polaroid</t>
  </si>
  <si>
    <t>Lars Klevberg</t>
  </si>
  <si>
    <t>Kathryn Prescott, Mitch Pileggi, Grace Zabriskie, Tyler Young, Samantha Logan, Javier Botet, Katie Stevens, Madelaine Petsch, Priscilla Quintana, Davi Santos, Keenan Tracey</t>
  </si>
  <si>
    <t>United States, Norway, Canada</t>
  </si>
  <si>
    <t>88 min</t>
  </si>
  <si>
    <t>Horror</t>
  </si>
  <si>
    <t>A teen's discovery of a vintage Polaroid camera develops into a darker tale when she finds that whoever takes their photo with it dies soon afterward.</t>
  </si>
  <si>
    <t>s1651N</t>
  </si>
  <si>
    <t>Shawn Mendes: Live in Concert</t>
  </si>
  <si>
    <t>Paul Dugdale</t>
  </si>
  <si>
    <t>Shawn Mendes</t>
  </si>
  <si>
    <t>United Kingdom, United States</t>
  </si>
  <si>
    <t>87 min</t>
  </si>
  <si>
    <t>Music &amp; Musicals</t>
  </si>
  <si>
    <t>In his hometown of Toronto, Shawn Mendes pours his heart out on stage with a live performance in a stadium packed with adoring fans.</t>
  </si>
  <si>
    <t>s648N</t>
  </si>
  <si>
    <t>The Parisian Agency: Exclusive Properties</t>
  </si>
  <si>
    <t>Olivier Kretz, Sandrine Kretz, Valentin Kretz, Martin Kretz, Louis Kretz</t>
  </si>
  <si>
    <t>Reality</t>
  </si>
  <si>
    <t>This reality series follows the Kretz family and their luxury property business as they help clients buy and sell fabulous homes in France and abroad.</t>
  </si>
  <si>
    <t>s1803N</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</si>
  <si>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</si>
  <si>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</si>
  <si>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</si>
  <si>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</si>
  <si>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s2476N</t>
  </si>
  <si>
    <t>Si Doel the Movie 3</t>
  </si>
  <si>
    <t>Rano Karno</t>
  </si>
  <si>
    <t>Rano Karno, Cornelia Agatha, Maudy Koesnaedi, Suty Karno, Mandra Naih, Aminah Tjendrakasih, Rey Bong, Akhmad Zulhoir Mardia</t>
  </si>
  <si>
    <t>Indonesia</t>
  </si>
  <si>
    <t>93 min</t>
  </si>
  <si>
    <t>Torn between reuniting with one family and leaving another behind, Doel must choose between the two women he loves.</t>
  </si>
  <si>
    <t>s165N</t>
  </si>
  <si>
    <t>Mystery Men</t>
  </si>
  <si>
    <t>Kinka Usher</t>
  </si>
  <si>
    <t>Ben Stiller, Hank Azaria, William H. Macy, Janeane Garofalo, Kel Mitchell, Paul Reubens, Wes Studi, Greg Kinnear, Geoffrey Rush, Lena Olin, Eddie Izzard, Artie Lange, Pras, Claire Forlani, Tom Waits</t>
  </si>
  <si>
    <t>121 min</t>
  </si>
  <si>
    <t>A team of far-from-super heroes try to earn respect by springing into action when brave and dashing Captain Amazing disappears.</t>
  </si>
  <si>
    <t>s8058N</t>
  </si>
  <si>
    <t>Sons of Ben</t>
  </si>
  <si>
    <t>Jeffrey C. Bell</t>
  </si>
  <si>
    <t>Not Rated</t>
  </si>
  <si>
    <t>Passion is an understatement. Meet the folks who wanted a Major League Soccer club in Philadelphia so badly, they became fans before it even existed.</t>
  </si>
  <si>
    <t>s4297P</t>
  </si>
  <si>
    <t>Apartment 212</t>
  </si>
  <si>
    <t>Haylar Garcia</t>
  </si>
  <si>
    <t>Penelope Mitchell, Sally Kirkland, Chris Johnson, Kyle Gass</t>
  </si>
  <si>
    <t>98 min</t>
  </si>
  <si>
    <t>Jennifer is starting a new life away from an abusive ex-husband, but falls into paranoia and fear as something eats her a bite at a time as she sleeps. She must confront her fears to wage a final battle for survival before the last bite.</t>
  </si>
  <si>
    <t>s9313P</t>
  </si>
  <si>
    <t>Nanak Dukhiya Sub Sansar</t>
  </si>
  <si>
    <t>Dara Singh</t>
  </si>
  <si>
    <t>Dara Singh, Balraj Sahni, Prithviraj Kapoor, Pran, Achala Sachdev, Ram Mohan, Meena Rai</t>
  </si>
  <si>
    <t>Canada</t>
  </si>
  <si>
    <t>132 min</t>
  </si>
  <si>
    <t>Two brothers, separated in the riots during the India-Pakistan separation, meet as friends. Even when they learn that they are real brothers, they do not refrain from opposing each other over a woman.</t>
  </si>
  <si>
    <t>s5695P</t>
  </si>
  <si>
    <t>Dead Life: Wormwood's End</t>
  </si>
  <si>
    <t>William Victor Schotten</t>
  </si>
  <si>
    <t>80 min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</si>
  <si>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</si>
  <si>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s7551N</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</si>
  <si>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</si>
  <si>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</si>
  <si>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</si>
  <si>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</si>
  <si>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s8639P</t>
  </si>
  <si>
    <t>Surviving The Storm</t>
  </si>
  <si>
    <t>Deseria Denelle</t>
  </si>
  <si>
    <t>Tamieka Buggage, April Grant, Shelby Wynne, Emerald Bougere</t>
  </si>
  <si>
    <t>113 min</t>
  </si>
  <si>
    <t>Family of women coping with generation Breast Cancer and broken relationships.</t>
  </si>
  <si>
    <t>s4107P</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</si>
  <si>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</si>
  <si>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</si>
  <si>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</si>
  <si>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</si>
  <si>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s7813N</t>
  </si>
  <si>
    <t>Queens of Comedy</t>
  </si>
  <si>
    <t>Eight women perform in front of celebrity judges and compete for the title of India’s top female stand-up comedian.</t>
  </si>
  <si>
    <t>s5793P</t>
  </si>
  <si>
    <t>Razia Sultan</t>
  </si>
  <si>
    <t>Kamal Amrohi</t>
  </si>
  <si>
    <t>Dharmendra, Hema Malini, Parveen Babi, Pradeep Kumar, Vijayendra Ghatge, Ajit, Veena</t>
  </si>
  <si>
    <t>151 min</t>
  </si>
  <si>
    <t>Razia Sultan, the first female ruler of the Delhi Sultanate, lands in trouble and loses her kingdom when she falls in love with Jamal-ud-Din Yakut, an Abyssinian slave.</t>
  </si>
  <si>
    <t>s1601N</t>
  </si>
  <si>
    <t>Chico Bon Bon and the Very Berry Holiday</t>
  </si>
  <si>
    <t>Darragh O'Connell</t>
  </si>
  <si>
    <t>Robbie Daymond, Dayci Brookshire, Anthony Tedesco, Andy Abbott, Emma Sloan Jacobs, Joanna Lewis, Matt Mercer, Ian Nikus</t>
  </si>
  <si>
    <t>TV-Y</t>
  </si>
  <si>
    <t>25 min</t>
  </si>
  <si>
    <t>The Fix-It Force makes a plan to hit every home as fast as they can, delivering Blunderberry Cakes before the town awakes to avoid a holiday disaster.</t>
  </si>
  <si>
    <t>s7805P</t>
  </si>
  <si>
    <t>Kidloom Songs</t>
  </si>
  <si>
    <t>Pipalupa Animation</t>
  </si>
  <si>
    <t>Kidloom</t>
  </si>
  <si>
    <t>47 min</t>
  </si>
  <si>
    <t>Animation</t>
  </si>
  <si>
    <t>Dance and sing along with all of the Kidloom characters to all sorts of fun Kids's songs- some classics and some new! Featuring Dinos, the Ecoamigos, Pipo the Astronaut Dog, Frida and more! Have fun learning about topics such as numbers, the alphabet, fruits, vegetables, animals, seasons, and emotions.</t>
  </si>
  <si>
    <t>s8444N</t>
  </si>
  <si>
    <t>The One I Love</t>
  </si>
  <si>
    <t>Charlie McDowell</t>
  </si>
  <si>
    <t>Mark Duplass, Elisabeth Moss, Ted Danson</t>
  </si>
  <si>
    <t>91 min</t>
  </si>
  <si>
    <t>Confronted with the potential end of their marriage, Ethan and Sophie take off for a weekend together, hoping to negotiate their future.</t>
  </si>
  <si>
    <t>s5122P</t>
  </si>
  <si>
    <t>Distemper</t>
  </si>
  <si>
    <t>Abigail Hawk, ChikÃ© Okonkwo, Tara Westwood, Matthew Conlon, Lee R. Sellars, Clare O'Malley, Lukas Hassel, Jackie Martling, Marlon Perrier</t>
  </si>
  <si>
    <t>TV Shows</t>
  </si>
  <si>
    <t>'Distemper' tells the true story of pioneering scientist and LGBT icon Louise Pearce who races to find a cure for the African Sleeping Sickness pandemic as it rages across the Belgian Congo in the early 1920s.</t>
  </si>
  <si>
    <t>s1355N</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</si>
  <si>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</si>
  <si>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</si>
  <si>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</si>
  <si>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</si>
  <si>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s7273N</t>
  </si>
  <si>
    <t>Le K Benzema</t>
  </si>
  <si>
    <t>Damien Piscarel, Florent Bodin</t>
  </si>
  <si>
    <t>Karim Benzema</t>
  </si>
  <si>
    <t>After a blackmailing scandal and being sidelined from the French national team, Real Madrid forward Karim Benzema tells his side of the story.</t>
  </si>
  <si>
    <t>s6560P</t>
  </si>
  <si>
    <t>KevCoin: The Movie</t>
  </si>
  <si>
    <t>Jason Attar</t>
  </si>
  <si>
    <t>Jason Attar, Stella Attar, Dominic Geraghty, Martin Gooch, Yokie Lollypop, Lola-Rose Maxwell, Steve Townsend, Tony Townsend, Emilyjane Vernau</t>
  </si>
  <si>
    <t>81 min</t>
  </si>
  <si>
    <t>The Worlds 1st Movie Profit Share digital currency.</t>
  </si>
  <si>
    <t>s3056N</t>
  </si>
  <si>
    <t>Cells at Work!</t>
  </si>
  <si>
    <t>Kana Hanazawa, Tomoaki Maeno, Daisuke Ono, Kikuko Inoue, Maria Naganawa, Takahiro Sakurai, Saori Hayami, Nobuhiko Okamoto, Yuichi Nakamura, Shoya Chiba, M・A・O, Ayako Kawasumi, Aya Endo, Hiroyuki Yoshino, Mamiko Noto</t>
  </si>
  <si>
    <t>Anime Series</t>
  </si>
  <si>
    <t>One newcomer red blood cell just wants to do her job. Between bacteria incursions and meeting a certain white blood cell, she's got a lot to learn!</t>
  </si>
  <si>
    <t>s8456N</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</si>
  <si>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</si>
  <si>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</si>
  <si>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</si>
  <si>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G</t>
  </si>
  <si>
    <t>In this spritely tale, Tinker Bell and her friends set out to find free-spirited fairy Zarina after she makes off with some precious Blue Pixie Dust.</t>
  </si>
  <si>
    <t>s2148N</t>
  </si>
  <si>
    <t>Diamonds in the Sky</t>
  </si>
  <si>
    <t>Kunle Afolayan</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</si>
  <si>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</si>
  <si>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</si>
  <si>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s6897N</t>
  </si>
  <si>
    <t>Green Room</t>
  </si>
  <si>
    <t>Jeremy Saulnier</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</si>
  <si>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</si>
  <si>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</si>
  <si>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s5748N</t>
  </si>
  <si>
    <t>Berserk: The Golden Age Arc I - The Egg of the King</t>
  </si>
  <si>
    <t>Toshiyuki Kubooka</t>
  </si>
  <si>
    <t>Hiroaki Iwanaga, Takahiro Sakurai, Toa Yukinari, Yuki Kaji, Minako Kotobuki, Takahiro Fujiwara, Yoshiro Matsumoto, Kazuki Yao, Aki Toyosaki, Rikiya Koyama, Kenta Miyake</t>
  </si>
  <si>
    <t>77 min</t>
  </si>
  <si>
    <t>Loner Guts is recruited by Griffith and his band of mercenaries, but their ensuing success as a full-fledged army could lead to a horrible fate.</t>
  </si>
  <si>
    <t>s4692N</t>
  </si>
  <si>
    <t>Mersal</t>
  </si>
  <si>
    <t>Atlee Kumar</t>
  </si>
  <si>
    <t>Joseph Vijay, S.J. Surya, Kajal Aggarwal, Samantha Ruth Prabhu, Nithya Menon, Vadivelu, Sathyaraj</t>
  </si>
  <si>
    <t>162 min</t>
  </si>
  <si>
    <t>A detective arrests a doctor for crimes targeting medical professionals but later finds the real culprit in a tale of revenge, corruption and magic.</t>
  </si>
  <si>
    <t>s3184N</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</si>
  <si>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</si>
  <si>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</si>
  <si>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</si>
  <si>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s3107N</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</si>
  <si>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</si>
  <si>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</si>
  <si>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</si>
  <si>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s5039P</t>
  </si>
  <si>
    <t>Prey Before You Eat</t>
  </si>
  <si>
    <t>Jamal Doctor</t>
  </si>
  <si>
    <t>Erica Graham, Yellow Diamond, Christopher Copeland</t>
  </si>
  <si>
    <t>A group of girls do a string of robberies, that has their lives spinning out of control.</t>
  </si>
  <si>
    <t>s488P</t>
  </si>
  <si>
    <t>The Perfect Stranger</t>
  </si>
  <si>
    <t>Jefferson Moore, Shane Sooter</t>
  </si>
  <si>
    <t>Pamela Brumley, Jefferson Moore</t>
  </si>
  <si>
    <t>A cynical attorney receives a dinner invitation from a man claiming to be Jesus of Nazareth. Based on the NY Times-Bestselling novel by David Gregory.</t>
  </si>
  <si>
    <t>s1157N</t>
  </si>
  <si>
    <t>A Week Away</t>
  </si>
  <si>
    <t>Roman White</t>
  </si>
  <si>
    <t>Kevin Quinn, Bailee Madison, Jahbril Cook, Kat Conner Sterling, Sherri Shepherd, David Koechner, Iain Tucker, Amy Grant</t>
  </si>
  <si>
    <t>In this uplifting musical, a troubled teen takes a leap of faith by attending summer camp — and unexpectedly finds love, friends and a place to belong.</t>
  </si>
  <si>
    <t>s4332P</t>
  </si>
  <si>
    <t>Finding Jesus</t>
  </si>
  <si>
    <t>Jason Wright</t>
  </si>
  <si>
    <t>69 min</t>
  </si>
  <si>
    <t>Faith and Spirituality</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</si>
  <si>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</si>
  <si>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s9247P</t>
  </si>
  <si>
    <t>Blippi's Spooky Spells Halloween</t>
  </si>
  <si>
    <t>Clayton Grimm</t>
  </si>
  <si>
    <t>41 min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</si>
  <si>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</si>
  <si>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s1233P</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</si>
  <si>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</si>
  <si>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</si>
  <si>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s5111P</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</si>
  <si>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</si>
  <si>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</si>
  <si>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</si>
  <si>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</si>
  <si>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s3380N</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</si>
  <si>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</si>
  <si>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</si>
  <si>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</si>
  <si>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</si>
  <si>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s462N</t>
  </si>
  <si>
    <t>The Unknown Saint</t>
  </si>
  <si>
    <t>Alaa Eddine Aljem</t>
  </si>
  <si>
    <t>Younes Bouab, Salah Bensalah, Bouchaib Essamak, Mohamed Naimane, Anas Elbaz, Hassan Ben Badida, Abdelghani Kitab, Ahmed Yarziz, Rachid El Adouani, Mohamed El Moutamassik, Abdel Ghani Benizza, Adam Morjany</t>
  </si>
  <si>
    <t>100 min</t>
  </si>
  <si>
    <t>Following a stint behind bars, a thief returns to where he buried his loot, only to find that his hiding spot is now a shrine to an unknown saint.</t>
  </si>
  <si>
    <t>s3053P</t>
  </si>
  <si>
    <t>Black Sabbath - Paranoid (Classic Album)</t>
  </si>
  <si>
    <t>Matthew Longfellow</t>
  </si>
  <si>
    <t>Black Sabbath</t>
  </si>
  <si>
    <t>55 min</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</si>
  <si>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</si>
  <si>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s5367P</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</si>
  <si>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</si>
  <si>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</si>
  <si>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</si>
  <si>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s5074P</t>
  </si>
  <si>
    <t>Lost in Thailand</t>
  </si>
  <si>
    <t>Zheng Xu</t>
  </si>
  <si>
    <t>Zheng Xu, Baoqiang Wang, Bo Huang</t>
  </si>
  <si>
    <t>105 min</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</si>
  <si>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</si>
  <si>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s6124P</t>
  </si>
  <si>
    <t>Kansas City Confidential</t>
  </si>
  <si>
    <t>Phil Karlson</t>
  </si>
  <si>
    <t>John Payne, Coleen Gray, Preston Foster, Neville Brand, Lee Van Cleef</t>
  </si>
  <si>
    <t>An ex-con trying to go straight is framed for a million-dollar armored car robbery and must go to Mexico to unmask the real culprits.</t>
  </si>
  <si>
    <t>s2996P</t>
  </si>
  <si>
    <t>Boss</t>
  </si>
  <si>
    <t>MITCH CREDLE</t>
  </si>
  <si>
    <t>LASONYA OLDEN, THOMAS SYKES, TRINA ADAMS, FAHEEM SALAAM, JAYE ALLEN, STACEY TYSON, TY DICKSON, CHANTEL ROLLINS</t>
  </si>
  <si>
    <t>145 min</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</si>
  <si>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</si>
  <si>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s5383P</t>
  </si>
  <si>
    <t>Wonder Man</t>
  </si>
  <si>
    <t>H. Bruce Humberstone</t>
  </si>
  <si>
    <t>Danny Kaye, Virginia Mayo, Vera-Ellen</t>
  </si>
  <si>
    <t>After being murdered by gangsters, an exuberant nightclub entertainer returns as a ghost to persuade his meek twin brother to help bring his killers to justice.</t>
  </si>
  <si>
    <t>s557N</t>
  </si>
  <si>
    <t>The 8th Night</t>
  </si>
  <si>
    <t>Kim Tae-hyung</t>
  </si>
  <si>
    <t>Lee Sung-min, Park Hae-joon, Kim You-jung, Nam Da-reum, Choi Jin-ho, Kim Dong-yeong, Lee Eal</t>
  </si>
  <si>
    <t>South Korea</t>
  </si>
  <si>
    <t>With prayer beads in one hand and an ax in the other, a monk hunts down a millennia-old spirit that's possessing humans and unleashing hell on Earth.</t>
  </si>
  <si>
    <t>s3921P</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</si>
  <si>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</si>
  <si>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</si>
  <si>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</si>
  <si>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</si>
  <si>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s4625P</t>
  </si>
  <si>
    <t>Tum Bin II</t>
  </si>
  <si>
    <t>Anubhav Sinha</t>
  </si>
  <si>
    <t>Neha Sharma, Aditya Seal, Aashim Gulati, Meher Vij, Sonia Balani, Kanwaljit Singh, Jaspreet Singh, Chris Donald</t>
  </si>
  <si>
    <t>141 min</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</si>
  <si>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</si>
  <si>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s4420N</t>
  </si>
  <si>
    <t>They’ll Love Me When I’m Dead</t>
  </si>
  <si>
    <t>Morgan Neville</t>
  </si>
  <si>
    <t>Orson Welles, Alan Cumming</t>
  </si>
  <si>
    <t>Actors, crew members and others who were there discuss the tumultuous creation of Orson Welles's final, unfinished film, “The Other Side of the Wind.”</t>
  </si>
  <si>
    <t>s3378P</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</si>
  <si>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</si>
  <si>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</si>
  <si>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</si>
  <si>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</si>
  <si>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s3576N</t>
  </si>
  <si>
    <t>45 rpm</t>
  </si>
  <si>
    <t>Carlos Cuevas, Guiomar Puerta, Iván Marcos, Israel Elejalde, Eudald Font, Luis Larrodera, Carmen Gutiérrez, Diana Gómez, Vito Sanz, Marina San José, Pere Ponce, Joan Pera</t>
  </si>
  <si>
    <t>Spain</t>
  </si>
  <si>
    <t>In 1960s Madrid, music producer Guillermo Rojas launches a rock 'n' roll label with the help of aspiring singer Robert and clever producer Maribel.</t>
  </si>
  <si>
    <t>s1385P</t>
  </si>
  <si>
    <t>Panther's Claw</t>
  </si>
  <si>
    <t>William Beaudine</t>
  </si>
  <si>
    <t>Sidney Blackmer, Byron Foulger, Gerta Rozan, Joaquin Edwards, Herbert Rawlinson, Frank Darien</t>
  </si>
  <si>
    <t>Suspense</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</si>
  <si>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</si>
  <si>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s3147P</t>
  </si>
  <si>
    <t>Barney</t>
  </si>
  <si>
    <t>Dean Wendt, Carey Stinson, Julie Johnson, Lauren Mayeux, Patty Wirtz</t>
  </si>
  <si>
    <t>10 Seasons</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</si>
  <si>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</si>
  <si>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s631N</t>
  </si>
  <si>
    <t>Killing Them Softly</t>
  </si>
  <si>
    <t>Andrew Dominik</t>
  </si>
  <si>
    <t>Brad Pitt, Scoot McNairy, Ben Mendelsohn, Richard Jenkins, James Gandolfini, Ray Liotta, Vincent Curatola, Slaine, Max Casella, Trevor Long, Sam Shepard</t>
  </si>
  <si>
    <t>97 min</t>
  </si>
  <si>
    <t>When a couple of low-level crooks rob a Mob-protected poker game, a slick enforcer is hired to track down the offenders and take care of business.</t>
  </si>
  <si>
    <t>s2743N</t>
  </si>
  <si>
    <t>Sunderland 'Til I Die</t>
  </si>
  <si>
    <t>This docuseries follows English soccer club Sunderland through the 2017-18 season as they try to bounce back after relegation from the Premier League.</t>
  </si>
  <si>
    <t>s5983P</t>
  </si>
  <si>
    <t>Delaware Shore</t>
  </si>
  <si>
    <t>Raghav Peri</t>
  </si>
  <si>
    <t>Francis, Portsmith, Ed Aristone, Emily McKinley Hill</t>
  </si>
  <si>
    <t>A Holocaust survivor who escapes the concentration camps finds refuge on a secluded Delaware Beach and raises her abandoned twin grandKids.</t>
  </si>
  <si>
    <t>s2809N</t>
  </si>
  <si>
    <t>We Speak Dance</t>
  </si>
  <si>
    <t>Vandana Hart</t>
  </si>
  <si>
    <t>Trained dancer Vandana Hart travels the world to learn traditional and urban dance styles from the local experts who know them best.</t>
  </si>
  <si>
    <t>s9414P</t>
  </si>
  <si>
    <t>Us</t>
  </si>
  <si>
    <t>Michael Landon</t>
  </si>
  <si>
    <t>Michael Landon, Barney Martin, Casey Peterson</t>
  </si>
  <si>
    <t>Dubai</t>
  </si>
  <si>
    <t>94 min</t>
  </si>
  <si>
    <t>In his final role, Michael Landon plays a man trying to reunite his family when, after eighteen years behind bars, he is proven innocent. Co-starring David Speilberg and Barney Martin.</t>
  </si>
  <si>
    <t>s8333N</t>
  </si>
  <si>
    <t>The Great Gambler</t>
  </si>
  <si>
    <t>Shakti Samanta</t>
  </si>
  <si>
    <t>Amitabh Bachchan, Zeenat Aman, Neetu Singh, Prem Chopra, Utpal Dutt, Madan Puri, Om Shivpuri, Iftekhar, Sujit Kumar, Roopesh Kumar</t>
  </si>
  <si>
    <t>161 min</t>
  </si>
  <si>
    <t>After unwittingly using his skills to obtain military secrets, a gambler is pursued by a police officer who happens to be his doppelgänger.</t>
  </si>
  <si>
    <t>s7939P</t>
  </si>
  <si>
    <t>The Aggression Scale</t>
  </si>
  <si>
    <t>Steven C. Miller</t>
  </si>
  <si>
    <t>Ray Wise, Dana Ashbrook, Derek Mears, Ryan Hartwig, Fabianne Therese</t>
  </si>
  <si>
    <t>Four heavily armed hitmen and two unusual teenagers go to war over $500,000 of stolen cash.</t>
  </si>
  <si>
    <t>s9391P</t>
  </si>
  <si>
    <t>Code Red</t>
  </si>
  <si>
    <t>Valeri Milev</t>
  </si>
  <si>
    <t>Paul Logan, Manal El-Feitury, Mya-Lecia Naylor, Julian Kostov</t>
  </si>
  <si>
    <t>Costa Rica</t>
  </si>
  <si>
    <t>A Special Forces soldier is sent into Bulgaria when a chemical agent from WWII is uncovered that can reanimate the dead.</t>
  </si>
  <si>
    <t>s2475N</t>
  </si>
  <si>
    <t>One Day We'll Talk About Today</t>
  </si>
  <si>
    <t>Angga Dwimas Sasongko</t>
  </si>
  <si>
    <t>Rachel Amanda, Rio Dewanto, Shelia Dara, Donny Damara, Susan Bachtiar, Oka Antara, Niken Anjani, Ardhito Pramono</t>
  </si>
  <si>
    <t>128 min</t>
  </si>
  <si>
    <t>Harboring a deep secret, a seemingly happy family confronts the trauma of years past as a clash between generations threatens to separate them.</t>
  </si>
  <si>
    <t>s7641P</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</si>
  <si>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</si>
  <si>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</si>
  <si>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</si>
  <si>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</si>
  <si>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s979P</t>
  </si>
  <si>
    <t>Sky Racket</t>
  </si>
  <si>
    <t>Robert F. Hill &amp; Sam Katzman, Robert F. Hill, Sam Katzman</t>
  </si>
  <si>
    <t>Bruce Bennett (aka Herman Brix), Joan Barclay, Duncan Renaldo, Monte Blue, Jack Mulhall, Edward Earle, Hattie McDaniel</t>
  </si>
  <si>
    <t>62 min</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</si>
  <si>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</si>
  <si>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s360N</t>
  </si>
  <si>
    <t>The Original Kings of Comedy</t>
  </si>
  <si>
    <t>Spike Lee</t>
  </si>
  <si>
    <t>Steve Harvey, D.L. Hughley, Cedric the Entertainer, Bernie Mac</t>
  </si>
  <si>
    <t>111 min</t>
  </si>
  <si>
    <t>Comedians Steve Harvey, Cedric the Entertainer, D.L. Hughley and Bernie Mac hit the stage in an iconic stand-up concert directed by Spike Lee.</t>
  </si>
  <si>
    <t>s2882N</t>
  </si>
  <si>
    <t>Taxi Driver</t>
  </si>
  <si>
    <t>Daniel Oriahi</t>
  </si>
  <si>
    <t>Odunlade Adekola, Ijeoma Grace Agu, Richard Akinlade, Babajide Alimison, Hafeez Oyetoro, Femi Jacobs, Toyin Oshinaike, Kelechi Udegbe</t>
  </si>
  <si>
    <t>Nigeria</t>
  </si>
  <si>
    <t>After his father dies, a young mechanic moves to the city to drive the old man’s taxi, and encounters assassins and a motley crew of urban weirdos.</t>
  </si>
  <si>
    <t>s5606P</t>
  </si>
  <si>
    <t>Absolutely Anything</t>
  </si>
  <si>
    <t>Terry Jones</t>
  </si>
  <si>
    <t>Simon Pegg, Kate Beckinsale, Sanjeev Bhaskar, Rob Riggle, Robert Bathurst</t>
  </si>
  <si>
    <t>A group of eccentric aliens confers a human being with the power to do absolutely anything, as an experiment.</t>
  </si>
  <si>
    <t>s7481N</t>
  </si>
  <si>
    <t>Momo Salon</t>
  </si>
  <si>
    <t>Lizzy, Jung-min Park, Sang-hee Lee</t>
  </si>
  <si>
    <t>An aspiring hair stylist opens her own salon. It turns into a mail-holding hub for busy neighbors, but she seizes the chance to promote her business.</t>
  </si>
  <si>
    <t>s5644N</t>
  </si>
  <si>
    <t>LEGO: Marvel Super Heroes: Maximum Overload</t>
  </si>
  <si>
    <t>Greg Richardson</t>
  </si>
  <si>
    <t>Troy Baker, Drake Bell, Fred Tatasciore, Dee Bradley Baker, Steve Blum, Adrian Pasdar, Greg Cipes, Chi McBride, Barry Dennen, Robin Atkin Downes</t>
  </si>
  <si>
    <t>TV-Y7</t>
  </si>
  <si>
    <t>22 min</t>
  </si>
  <si>
    <t>Villainous Loki is amassing an army to conquer Earth! His antics are keeping Spider-Man and S.H.I.E.L.D. busy as they tackle a host of bad guys.</t>
  </si>
  <si>
    <t>s1581P</t>
  </si>
  <si>
    <t>Mr. Family Man</t>
  </si>
  <si>
    <t>Kreeti Gogia</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</si>
  <si>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</si>
  <si>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</si>
  <si>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s4402N</t>
  </si>
  <si>
    <t>All's Well, End's Well (2009)</t>
  </si>
  <si>
    <t>Vincent Kok</t>
  </si>
  <si>
    <t>Louis Koo, Sandra Ng Kwan Yue, Raymond Wong, Ronald Cheng, Yao Chen, Guo Tao, Heung Kam Lee, Chun Chau Ha, Miki Shum</t>
  </si>
  <si>
    <t>Hong Kong</t>
  </si>
  <si>
    <t>Bound by a family rule that forbids him from marrying until his stubborn sister gets hitched, a bachelor enlists the help of a love guru to woo her.</t>
  </si>
  <si>
    <t>s5454N</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</si>
  <si>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</si>
  <si>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</si>
  <si>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</si>
  <si>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</si>
  <si>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s3768P</t>
  </si>
  <si>
    <t>SNOW WHITE</t>
  </si>
  <si>
    <t>Michael Berz</t>
  </si>
  <si>
    <t>Billy Barty, Diana Rigg</t>
  </si>
  <si>
    <t>82 min</t>
  </si>
  <si>
    <t>The ageless tale of a beautiful young princess whose jealous step- mother orders her killed so that she will be "the fairest in the land." When the henchman takes pity on her, he takes her to the house of the seven dwarves.</t>
  </si>
  <si>
    <t>s8990P</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</si>
  <si>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</si>
  <si>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</si>
  <si>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</si>
  <si>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s6822N</t>
  </si>
  <si>
    <t>Gagarin: First in Space</t>
  </si>
  <si>
    <t>Pavel Parkhomenko</t>
  </si>
  <si>
    <t>Yaroslav Zhalnin, Mikhail Filippov, Olga Ivanova, Vadim Michman, Vladimir Steklov, Viktor Proskurin, Nadezhda Markina, Daniil Vorobyov</t>
  </si>
  <si>
    <t>Russia</t>
  </si>
  <si>
    <t>108 min</t>
  </si>
  <si>
    <t>This biopic of Russian cosmonaut Yuri Gagarin follows his rise from childhood poverty to his selection and training for the 1961 Vostok mission.</t>
  </si>
  <si>
    <t>s224P</t>
  </si>
  <si>
    <t>Under the Power</t>
  </si>
  <si>
    <t>Allen Ren, Seven Tan, Han Dong</t>
  </si>
  <si>
    <t>China</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</si>
  <si>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</si>
  <si>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s5871P</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</si>
  <si>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</si>
  <si>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</si>
  <si>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</si>
  <si>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</si>
  <si>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s6078N</t>
  </si>
  <si>
    <t>Abdo Mota</t>
  </si>
  <si>
    <t>Mohamed Ramadan</t>
  </si>
  <si>
    <t>Egypt</t>
  </si>
  <si>
    <t>Following the mysterious death of his parents, a young man finds himself enmeshed in the dark world of drugs and crime.</t>
  </si>
  <si>
    <t>s3527P</t>
  </si>
  <si>
    <t>15-Minute Lower Body Chisel 6.0 Workout (with weights)</t>
  </si>
  <si>
    <t>Maggie Binkley</t>
  </si>
  <si>
    <t>20 min</t>
  </si>
  <si>
    <t>Fitness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</si>
  <si>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</si>
  <si>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s5783N</t>
  </si>
  <si>
    <t>Amanda Knox</t>
  </si>
  <si>
    <t>Rod Blackhurst, Brian McGinn</t>
  </si>
  <si>
    <t>Denmark, United States</t>
  </si>
  <si>
    <t>She was twice convicted and acquitted of murder. Amanda Knox and the people closest to her case speak out in this illuminating documentary.</t>
  </si>
  <si>
    <t>s3904N</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</si>
  <si>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</si>
  <si>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</si>
  <si>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</si>
  <si>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</si>
  <si>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s3672N</t>
  </si>
  <si>
    <t>Extreme Engagement</t>
  </si>
  <si>
    <t>Tim Noonan, PJ Madam</t>
  </si>
  <si>
    <t>An engaged couple travels the world for a year to explore marriage customs in diverse cultures. Will the journey bring them closer or tear them apart?</t>
  </si>
  <si>
    <t>s4613P</t>
  </si>
  <si>
    <t>Rohan Joshi: Wake N Bake</t>
  </si>
  <si>
    <t>Angshuman Ghosh</t>
  </si>
  <si>
    <t>Rohan Joshi</t>
  </si>
  <si>
    <t>57 min</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</si>
  <si>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</si>
  <si>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s924P</t>
  </si>
  <si>
    <t>Spirited</t>
  </si>
  <si>
    <t>Claudia Karvan, Matt King, Rodger Corser, Louis Fowler</t>
  </si>
  <si>
    <t>A dentist Suzy meets the ghost of an 80s English rock star Henry Mallet</t>
  </si>
  <si>
    <t>s7313N</t>
  </si>
  <si>
    <t>Little Lunch</t>
  </si>
  <si>
    <t>Flynn Curry, Olivia Deeble, Madison Lu, Oisín O'Leary, Faith Seci, Joshua Sitch, Heidi Arena</t>
  </si>
  <si>
    <t>Australia</t>
  </si>
  <si>
    <t>Kids' TV</t>
  </si>
  <si>
    <t>Adopting a child's perspective, this show takes a humorous look at what happens during those action-packed 15 minutes of snack time each day.</t>
  </si>
  <si>
    <t>s4476N</t>
  </si>
  <si>
    <t>Shirkers</t>
  </si>
  <si>
    <t>Sandi Tan</t>
  </si>
  <si>
    <t>United States, United Kingdom</t>
  </si>
  <si>
    <t>In 1992, Sandi Tan and her friends shot a quirky film on the streets of Singapore. Then the footage disappeared, sending her on a hunt for answers.</t>
  </si>
  <si>
    <t>s2843P</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</si>
  <si>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</si>
  <si>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</si>
  <si>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</si>
  <si>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</si>
  <si>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s5097N</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</si>
  <si>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</si>
  <si>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</si>
  <si>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</si>
  <si>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5 Seasons</t>
  </si>
  <si>
    <t>After both suffer physical damage – brothers Edward and Alphonse battle nefarious forces to try to reclaim their bodies in this supernatural anime.</t>
  </si>
  <si>
    <t>s77P</t>
  </si>
  <si>
    <t>Wonderful Nursery Rhymes with Mia - Little Baby Bum</t>
  </si>
  <si>
    <t>Cannis Holder</t>
  </si>
  <si>
    <t>33 min</t>
  </si>
  <si>
    <t>LittleBabyBum is proud to present a compilation with some of the most popular and educational nursery rhymes with Mia!</t>
  </si>
  <si>
    <t>s90P</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</si>
  <si>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</si>
  <si>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</si>
  <si>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</si>
  <si>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</si>
  <si>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</si>
  <si>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s7908N</t>
  </si>
  <si>
    <t>Russell Madness</t>
  </si>
  <si>
    <t>Robert Vince</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</si>
  <si>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</si>
  <si>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</si>
  <si>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s7052N</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</si>
  <si>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</si>
  <si>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</si>
  <si>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</si>
  <si>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</si>
  <si>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</si>
  <si>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s7424N</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</si>
  <si>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</si>
  <si>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</si>
  <si>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</si>
  <si>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</si>
  <si>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s5598P</t>
  </si>
  <si>
    <t>Chicky - I love Chicky Valentine's Special Pt.2 - &amp; More Kids Cartoons</t>
  </si>
  <si>
    <t>William Hoareau</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</si>
  <si>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</si>
  <si>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s4310N</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</si>
  <si>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</si>
  <si>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</si>
  <si>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</si>
  <si>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s703P</t>
  </si>
  <si>
    <t>The Curse of Buckout Road</t>
  </si>
  <si>
    <t>Matthew Currie Holmes</t>
  </si>
  <si>
    <t>Evan Ross, Henry Czerny, Dominique Provost-Chalkley, Danny Glover, Colm Feore</t>
  </si>
  <si>
    <t>96 min</t>
  </si>
  <si>
    <t>A college class project on creation and destruction of modern myth, turns terrifying when a trio of young people come to realize the urban legends surrounding the famed Buckout Road may, in fact, be REAL.</t>
  </si>
  <si>
    <t>s3747P</t>
  </si>
  <si>
    <t>The Cat in the Hat Knows a Lot About Halloween!</t>
  </si>
  <si>
    <t>Tony Collingwood</t>
  </si>
  <si>
    <t>Alexa Torrington, Jacob Ewaniuk, Martin Short, Rob Tinkler</t>
  </si>
  <si>
    <t>58 min</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</si>
  <si>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</si>
  <si>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s6596N</t>
  </si>
  <si>
    <t>Desolation</t>
  </si>
  <si>
    <t>Sam Patton</t>
  </si>
  <si>
    <t>Jaimi Paige, Alyshia Ochse, Toby Nichols, Claude Duhamel</t>
  </si>
  <si>
    <t>76 min</t>
  </si>
  <si>
    <t>Along with her son and best friend, a grieving widow hikes into the woods to scatter her late husband's ashes, only to discover they're being stalked.</t>
  </si>
  <si>
    <t>s1091N</t>
  </si>
  <si>
    <t>Story of Kale: When Someone's in Love</t>
  </si>
  <si>
    <t>Ardhito Pramono, Aurélie Moeremans, Arya Saloka, Roy Sungkono, Gilbert Pohan, Azizah Hanum, Tanta Ginting</t>
  </si>
  <si>
    <t>After leaving a toxic relationship, Dinda embarks on a romance with Kale, whose view on love soon shatters as he wrestles with his own insecurities.</t>
  </si>
  <si>
    <t>s7588N</t>
  </si>
  <si>
    <t>Nights in Rodanthe</t>
  </si>
  <si>
    <t>George C. Wolfe</t>
  </si>
  <si>
    <t>Richard Gere, Diane Lane, Christopher Meloni, Viola Davis, Becky Ann Baker, Scott Glenn, Linda Molloy, Pablo Schreiber, Mae Whitman, Charlie Tahan</t>
  </si>
  <si>
    <t>United States, Australia</t>
  </si>
  <si>
    <t>When a hurricane hits a coastal North Carolina inn and strands the only guest, surgeon Paul Flanner, a young woman's life changes forever.</t>
  </si>
  <si>
    <t>s4146P</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</si>
  <si>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</si>
  <si>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</si>
  <si>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</si>
  <si>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</si>
  <si>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s1417N</t>
  </si>
  <si>
    <t>Night Stalker: The Hunt for a Serial Killer</t>
  </si>
  <si>
    <t>Tiller Russell</t>
  </si>
  <si>
    <t>Documentary</t>
  </si>
  <si>
    <t>Beneath the sunlit glamour of 1985 LA lurks a relentlessly evil serial killer. In this true-crime story, two detectives won't rest until they catch him.</t>
  </si>
  <si>
    <t>s3228P</t>
  </si>
  <si>
    <t>Archive of World War Two - Tunisian Victory</t>
  </si>
  <si>
    <t>Frank Capra, Hugh Stewart</t>
  </si>
  <si>
    <t>74 min</t>
  </si>
  <si>
    <t>Military and War</t>
  </si>
  <si>
    <t>The Archive of World War Two is a series of original archive documentaries filmed under actual battle conditions by service and newsreel cameramen attached to American, British, French, Russian and enemy forces. Contains graphic images of war.</t>
  </si>
  <si>
    <t>s2466P</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</si>
  <si>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</si>
  <si>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</si>
  <si>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</si>
  <si>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</si>
  <si>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s2405N</t>
  </si>
  <si>
    <t>Curon</t>
  </si>
  <si>
    <t>Valeria Bilello, Luca Lionello, Federico Russo, Margherita Morchio, Anna Ferzetti, Alessandro Tedeschi, Juju Di Domenico, Giulio Brizzi, Max Malatesta</t>
  </si>
  <si>
    <t>Italy</t>
  </si>
  <si>
    <t>After 17 years, a woman returns home with her teenage twins. When she mysteriously vanishes, her Kids must reckon with a shadowy family legacy.</t>
  </si>
  <si>
    <t>s3760P</t>
  </si>
  <si>
    <t>Stay Tuned</t>
  </si>
  <si>
    <t>Peter Hyams</t>
  </si>
  <si>
    <t>John Ritter, Pam Dawber</t>
  </si>
  <si>
    <t>A husband and wife are sucked into a hellish TV and have to survive a gauntlet of twisted versions of TV shows they find themselves in.</t>
  </si>
  <si>
    <t>s3095P</t>
  </si>
  <si>
    <t>Best in Bridal</t>
  </si>
  <si>
    <t>David Gaffke, Frank Margini</t>
  </si>
  <si>
    <t>Best in Bridal follows two former friends running very different Illinois-based bridal shops as they strive to outwit and out-sell each other.</t>
  </si>
  <si>
    <t>s142P</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</si>
  <si>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</si>
  <si>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</si>
  <si>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</si>
  <si>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</si>
  <si>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</si>
  <si>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s206N</t>
  </si>
  <si>
    <t>Kyo Kii... Main Jhuth Nahin Bolta</t>
  </si>
  <si>
    <t>David Dhawan</t>
  </si>
  <si>
    <t>Govinda, Sushmita Sen, Rambha, Anupam Kher, Satish Kaushik, Sharad Kapoor, Kiran Kumar, Mohnish Bahl</t>
  </si>
  <si>
    <t>150 min</t>
  </si>
  <si>
    <t>The life and career of a lawyer are thrown into chaos when his son's wish magically renders him incapable of telling a lie.</t>
  </si>
  <si>
    <t>s1660P</t>
  </si>
  <si>
    <t>Minesweeper</t>
  </si>
  <si>
    <t>William Berke, William A. Berke</t>
  </si>
  <si>
    <t>Richard Arlen, Jean Parker, Russell Hayden, Charles Brown, Chick Chandler, Emma Dunn, Robert Mitchum</t>
  </si>
  <si>
    <t>66 min</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</si>
  <si>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</si>
  <si>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s8197P</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</si>
  <si>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</si>
  <si>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</si>
  <si>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</si>
  <si>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</si>
  <si>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s4458P</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</si>
  <si>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</si>
  <si>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</si>
  <si>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</si>
  <si>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</si>
  <si>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s5086N</t>
  </si>
  <si>
    <t>The Reservoir Game</t>
  </si>
  <si>
    <t>Choi Jin-seong</t>
  </si>
  <si>
    <t>An investigative reporter seeks to expose the whereabouts of a slush fund belonging to the former president of South Korea, Lee Myung-bak.</t>
  </si>
  <si>
    <t>s9233P</t>
  </si>
  <si>
    <t>Calcutta 71</t>
  </si>
  <si>
    <t>Mrinal Sen</t>
  </si>
  <si>
    <t>Ranjit Mallick, Ajitesh Banerjee, Utpal Dutta</t>
  </si>
  <si>
    <t>117 min</t>
  </si>
  <si>
    <t>Short stories are showcased of the common men and women, who struggle for a living and how the rich and famous enjoy their life not being aware of the misery of the common man.</t>
  </si>
  <si>
    <t>s291P</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</si>
  <si>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</si>
  <si>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</si>
  <si>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</si>
  <si>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s7704N</t>
  </si>
  <si>
    <t>Paper Year</t>
  </si>
  <si>
    <t>Rebecca Addelman</t>
  </si>
  <si>
    <t>Hamish Linklater, Eve Hewson, Avan Jogia, Andie MacDowell</t>
  </si>
  <si>
    <t>A young newlywed tries to keep her relationship afloat after developing feelings for her older, TV writer boss.</t>
  </si>
  <si>
    <t>s6439P</t>
  </si>
  <si>
    <t>Godzone</t>
  </si>
  <si>
    <t>Vinod Bharathan</t>
  </si>
  <si>
    <t>Sabumon Abdusamad, Siddharth Rajendran, Sooraj Harris, Vivek Vilasini, kalesh</t>
  </si>
  <si>
    <t>Arthouse</t>
  </si>
  <si>
    <t>Two friends try to re-unite by going on a road trip to the forests and mountains. Their attempt to reconcile does not go easy due to the secrets they hold, leading to a shocking revelation that ends their journey.</t>
  </si>
  <si>
    <t>s1786N</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</si>
  <si>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</si>
  <si>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</si>
  <si>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</si>
  <si>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</si>
  <si>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s758P</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</si>
  <si>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</si>
  <si>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</si>
  <si>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</si>
  <si>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</si>
  <si>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s4398N</t>
  </si>
  <si>
    <t>BuyBust</t>
  </si>
  <si>
    <t>Erik Matti</t>
  </si>
  <si>
    <t>Anne Curtis, Brandon Vera, Victor Neri, Arjo Atayde, Levi Ignacio, Alex Calleja, Lao Rodriguez, Joross Gamboa, Ricky Pascua, Nonie Buencamino</t>
  </si>
  <si>
    <t>Philippines</t>
  </si>
  <si>
    <t>In a mazelike Manila slum, at war with incensed civilians and a brutal cartel, special agent Nina Manigan must fight her way through one fierce night.</t>
  </si>
  <si>
    <t>s859P</t>
  </si>
  <si>
    <t>Sunshine Sento-Sake (Subbed)</t>
  </si>
  <si>
    <t>TV-NR</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</si>
  <si>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</si>
  <si>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s8995P</t>
  </si>
  <si>
    <t>The Boss and the Worker</t>
  </si>
  <si>
    <t>Stefano Vanzina</t>
  </si>
  <si>
    <t>104 min</t>
  </si>
  <si>
    <t>Social/sexual farce focusing on a boss and his workers in a faucet factory.</t>
  </si>
  <si>
    <t>s6437P</t>
  </si>
  <si>
    <t>Tooth &amp; Claw</t>
  </si>
  <si>
    <t>Tooth &amp; Claw Field Staff</t>
  </si>
  <si>
    <t>Jon Collins and his exciting predator hunts.</t>
  </si>
  <si>
    <t>s5150P</t>
  </si>
  <si>
    <t>Midsommar</t>
  </si>
  <si>
    <t>Ari Aster</t>
  </si>
  <si>
    <t>Florence Pugh, Jack Reynor, Will Poulter, William Jackson Harper</t>
  </si>
  <si>
    <t>147 min</t>
  </si>
  <si>
    <t>An American couple, their relationship foundering, travel to a fabled Swedish midsummer festival where they become trapped in a sinister nightmare.</t>
  </si>
  <si>
    <t>s4914P</t>
  </si>
  <si>
    <t>Goblin</t>
  </si>
  <si>
    <t>Chris Lee</t>
  </si>
  <si>
    <t>Ashley Rene, Joe Cummings, Houston Towe, Weston Banning, David Mason, Patrick Giglio, Phoenix Hernandez, Babe McGuire, Rod Randolph, Wayne Lundy</t>
  </si>
  <si>
    <t>71 min</t>
  </si>
  <si>
    <t>A young woman fights to protect her son from her abusive new husband and a ferocious creature lurking in the shadows.</t>
  </si>
  <si>
    <t>s6115N</t>
  </si>
  <si>
    <t>Alive and Kicking</t>
  </si>
  <si>
    <t>Susan Glatzer</t>
  </si>
  <si>
    <t>Sweden, United States</t>
  </si>
  <si>
    <t>Take an inside look at swing dancing's continued prosperity and the lively and joyous personalities that make the art form so unique.</t>
  </si>
  <si>
    <t>s5023N</t>
  </si>
  <si>
    <t>반드시 잡는다</t>
  </si>
  <si>
    <t>Hong-seon Kim</t>
  </si>
  <si>
    <t>Baek Yoon-sik</t>
  </si>
  <si>
    <t>After people in his town start turning up dead, a grumpy landlord is visited by a man who recounts an unsolved serial murder case from 30 years ago.</t>
  </si>
  <si>
    <t>s6874P</t>
  </si>
  <si>
    <t>White Sands</t>
  </si>
  <si>
    <t>Roger Donaldson</t>
  </si>
  <si>
    <t>Willem Dafoe, Mary Elizabeth Mastrantonio, Mickey Rourke, Samuel L. Jackson</t>
  </si>
  <si>
    <t>106 min</t>
  </si>
  <si>
    <t>A small southwestern town Sheriff finds a body in the desert with a suitcase and five hundred thousand dollars. He impersonates the man and stumbles into an F.B.I. investigation.</t>
  </si>
  <si>
    <t>s8594N</t>
  </si>
  <si>
    <t>Timeline</t>
  </si>
  <si>
    <t>Santiwithi Phrombut, Jamorn Kijsawapak, Orrawan Phuakthaisong</t>
  </si>
  <si>
    <t>Firsthand accounts, re-enactments and computer-generated graphics retell in detail Thailand's biggest news stories from the past.</t>
  </si>
  <si>
    <t>s4014N</t>
  </si>
  <si>
    <t>Paskal</t>
  </si>
  <si>
    <t>Adrian Teh</t>
  </si>
  <si>
    <t>Hairul Azreen, Ammar Alfian, Jasmine Suraya, Henley Hii, Hafizul Kamal, Theebaan Govindasamy, Gambit Saifullah, Taufiq Hanafi, Nam Ron, Amerul Affendi, Tiger Chen</t>
  </si>
  <si>
    <t>Malaysia</t>
  </si>
  <si>
    <t>115 min</t>
  </si>
  <si>
    <t>Naval unit PASKAL is among the most elite special forces in Malaysia. But all bets are off when one of its own stages a hijacking. Based on true events.</t>
  </si>
  <si>
    <t>s6282P</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</si>
  <si>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</si>
  <si>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</si>
  <si>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</si>
  <si>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</si>
  <si>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s112P</t>
  </si>
  <si>
    <t>Whitney Cummings: Money Shot</t>
  </si>
  <si>
    <t>John Fortenberry</t>
  </si>
  <si>
    <t>Whitney Cummings</t>
  </si>
  <si>
    <t>Money Shot finds Cummings riffing on a wide range of topics chiefly, the differences between men and women and how both tend to behave in relationships.</t>
  </si>
  <si>
    <t>s8496N</t>
  </si>
  <si>
    <t>The Runner</t>
  </si>
  <si>
    <t>Austin Stark</t>
  </si>
  <si>
    <t>Nicolas Cage, Sarah Paulson, Connie Nielsen, Wendell Pierce, Bryan Batt, Peter Fonda, Dana Gourrier</t>
  </si>
  <si>
    <t>90 min</t>
  </si>
  <si>
    <t>A New Orleans politician finds his idealistic plans for rebuilding after a toxic oil spill unraveling thanks to a sex scandal.</t>
  </si>
  <si>
    <t>s1229P</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</si>
  <si>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</si>
  <si>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</si>
  <si>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</si>
  <si>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s6806P</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</si>
  <si>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</si>
  <si>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</si>
  <si>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</si>
  <si>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s9467P</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</si>
  <si>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</si>
  <si>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</si>
  <si>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</si>
  <si>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</si>
  <si>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s7725N</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</si>
  <si>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</si>
  <si>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</si>
  <si>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</si>
  <si>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</si>
  <si>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s1314P</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</si>
  <si>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</si>
  <si>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</si>
  <si>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s4280N</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</si>
  <si>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</si>
  <si>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</si>
  <si>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</si>
  <si>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s6160P</t>
  </si>
  <si>
    <t>Ekkadiki Pothavu Chinnavada</t>
  </si>
  <si>
    <t>Vi Anand</t>
  </si>
  <si>
    <t>Nikhil Siddharth, Hebah Patel</t>
  </si>
  <si>
    <t>Science Fiction</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</si>
  <si>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</si>
  <si>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s8864P</t>
  </si>
  <si>
    <t>Flashes - The Director's Cut</t>
  </si>
  <si>
    <t>Amir Valinia</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</si>
  <si>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</si>
  <si>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</si>
  <si>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s6646N</t>
  </si>
  <si>
    <t>Dragonkala Ka Rahasya</t>
  </si>
  <si>
    <t>Rajiv Chilaka</t>
  </si>
  <si>
    <t>68 min</t>
  </si>
  <si>
    <t>Bheem helps to reopen Dragonpur's abandoned magic and martial arts school, but is tested like never before when an ex-student returns seeking revenge!</t>
  </si>
  <si>
    <t>s4185P</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</si>
  <si>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</si>
  <si>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</si>
  <si>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</si>
  <si>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</si>
  <si>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s3986N</t>
  </si>
  <si>
    <t>The Dirt</t>
  </si>
  <si>
    <t>Jeff Tremaine</t>
  </si>
  <si>
    <t>Douglas Booth, Iwan Rheon, Colson Baker, Daniel Webber, David Costabile, Pete Davidson</t>
  </si>
  <si>
    <t>In this unflinching biopic based on Mötley Crüe's best-selling book, four LA misfits navigate the monster highs and savage lows of music superstardom.</t>
  </si>
  <si>
    <t>s8277P</t>
  </si>
  <si>
    <t>Pen Puthi Mun Puthi</t>
  </si>
  <si>
    <t>Senthilnathan</t>
  </si>
  <si>
    <t>Ramki, Gowthami, Goundamani, Senthil, Sujatha</t>
  </si>
  <si>
    <t>136 min</t>
  </si>
  <si>
    <t>A woman stops the wedding of a happy-go-lucky man and tells him that she is trying to save his innocent parents who are in prison.</t>
  </si>
  <si>
    <t>s5163P</t>
  </si>
  <si>
    <t>Asin_tombstone_test_target_04</t>
  </si>
  <si>
    <t>Test Director</t>
  </si>
  <si>
    <t>Test Actor 1, Test Actor 2</t>
  </si>
  <si>
    <t>0 min</t>
  </si>
  <si>
    <t>asin_tombstone_test_target_04 short</t>
  </si>
  <si>
    <t>s1468P</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</si>
  <si>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</si>
  <si>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</si>
  <si>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s8629N</t>
  </si>
  <si>
    <t>Trikal (Past, Present, Future)</t>
  </si>
  <si>
    <t>Shyam Benegal</t>
  </si>
  <si>
    <t>Leela Naidu, Neena Gupta, Anita Kanwar, Soni Razdan, Dalip Tahil, K.K. Raina, Kunal Kapoor, Keith Stevenson, Naseeruddin Shah, Kulbhushan Kharbanda</t>
  </si>
  <si>
    <t>134 min</t>
  </si>
  <si>
    <t>A Goan native returns to his now-derelict, palatial childhood home, recalling his family’s interpersonal drama during the end of Portuguese rule.</t>
  </si>
  <si>
    <t>s3801N</t>
  </si>
  <si>
    <t>The Perfection</t>
  </si>
  <si>
    <t>Richard Shepard</t>
  </si>
  <si>
    <t>Allison Williams, Logan Browning, Steven Weber, Alaina Huffman, Mark Kandborg, Graeme Duffy</t>
  </si>
  <si>
    <t>In this twisty horror-thriller, a once-promising music prodigy reconnects with her former mentors, only to find them taken with a talented new pupil.</t>
  </si>
  <si>
    <t>s3890N</t>
  </si>
  <si>
    <t>Money Trap</t>
  </si>
  <si>
    <t>Yılmaz Erdoğan</t>
  </si>
  <si>
    <t>Yılmaz Erdoğan, Kıvanç Tatlıtuğ, Ezgi Mola, Bensu Soral, Rıza Kocaoğlu, Okan Çabalar, Güven Kıraç, Ahmet Mümtaz Taylan</t>
  </si>
  <si>
    <t>Turkey</t>
  </si>
  <si>
    <t>122 min</t>
  </si>
  <si>
    <t>When his daughter and son-in-law fall prey to a scam, Istanbul con man Asım Noyan meets his match in a madcap kingpin of an underground gambling world.</t>
  </si>
  <si>
    <t>s4054P</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</si>
  <si>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</si>
  <si>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</si>
  <si>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</si>
  <si>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</si>
  <si>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s4106N</t>
  </si>
  <si>
    <t>Larry Charles' Dangerous World of Comedy</t>
  </si>
  <si>
    <t>Larry Charles</t>
  </si>
  <si>
    <t>Legendary comedy writer and director Larry Charles travels the world in search of humor in the most unusual, unexpected and dangerous places.</t>
  </si>
  <si>
    <t>s9362P</t>
  </si>
  <si>
    <t>TikTok</t>
  </si>
  <si>
    <t>Avani Dias</t>
  </si>
  <si>
    <t>43 min</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</si>
  <si>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</si>
  <si>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s3255N</t>
  </si>
  <si>
    <t>Mallesham</t>
  </si>
  <si>
    <t>Raj R</t>
  </si>
  <si>
    <t>Jhansi, Priyadarshi Pullikonda, Ananya Nagalla</t>
  </si>
  <si>
    <t>131 min</t>
  </si>
  <si>
    <t>A self-trained engineer risks debt, love and reputation in his quest to improve the grueling work conditions of his mother and her weaving community.</t>
  </si>
  <si>
    <t>s2228N</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</si>
  <si>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</si>
  <si>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</si>
  <si>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</si>
  <si>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</si>
  <si>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s7782P</t>
  </si>
  <si>
    <t>The Million Dollar Hotel</t>
  </si>
  <si>
    <t>Wim Wenders</t>
  </si>
  <si>
    <t>Jeremy Davis, Milla Jovovich, Mel Gibson</t>
  </si>
  <si>
    <t>Tragi-comic, romantic whodunnit set in a run down hotel which plays host to mentally ill people too poor to afford medical insurance.</t>
  </si>
  <si>
    <t>s4191N</t>
  </si>
  <si>
    <t>Pandigai</t>
  </si>
  <si>
    <t>Feroz</t>
  </si>
  <si>
    <t>Kreshna, Anandhi, Saravanan, Madhusudhanan, Black Pandi, Nitin Sathyaa, Aruldass, Karunas, Shanmugha Rajan, Prinz Nithik</t>
  </si>
  <si>
    <t>125 min</t>
  </si>
  <si>
    <t>Looking for a way out of his impoverished life, a lowly hotel waiter joins an underground fight club. Then he needs a way out of that.</t>
  </si>
  <si>
    <t>s3945N</t>
  </si>
  <si>
    <t>Tijuana</t>
  </si>
  <si>
    <t>Damián Alcázar, Tamara Vallarta, Rolf Petersen, Claudette Maillé, Teté Espinoza, Iván Aragón, Martha Claudia Moreno, Edén Villavicencio, Carlos Corona, Giancarlo Ruiz, Mayra Batalla, Rodrigo Abed, Roberto Mateos, Anabel Ferreira, Roberto Sosa</t>
  </si>
  <si>
    <t>Mexico</t>
  </si>
  <si>
    <t>When a prominent politician is murdered, the intrepid journalists of Frente Tijuana risk their lives to uncover the truth.</t>
  </si>
  <si>
    <t>s9182P</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</si>
  <si>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</si>
  <si>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</si>
  <si>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</si>
  <si>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</si>
  <si>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s4454N</t>
  </si>
  <si>
    <t>No One Killed Jessica</t>
  </si>
  <si>
    <t>Raj Kumar Gupta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</si>
  <si>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</si>
  <si>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</si>
  <si>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s912P</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</si>
  <si>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</si>
  <si>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</si>
  <si>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</si>
  <si>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</si>
  <si>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s6180N</t>
  </si>
  <si>
    <t>APEX: The Story of the Hypercar</t>
  </si>
  <si>
    <t>J.F. Musial, Josh Vietze</t>
  </si>
  <si>
    <t>Zachary Levi</t>
  </si>
  <si>
    <t>A visionary carmaker introduces his fuel-efficient, high-performance hypercar to a market filled with big-name competitors like Ferrari and Porsche.</t>
  </si>
  <si>
    <t>s397N</t>
  </si>
  <si>
    <t>Blood Red Sky</t>
  </si>
  <si>
    <t>Peter Thorwarth</t>
  </si>
  <si>
    <t>Peri Baumeister, Alexander Scheer, Kais Setti, Carl Koch, Gordon Brown, Roland Møller, Chidi Ajufo, Kai Ivo Baulitz, Graham McTavish, Dominic Purcell</t>
  </si>
  <si>
    <t>Afghanistan</t>
  </si>
  <si>
    <t>123 min</t>
  </si>
  <si>
    <t>When a group of terrorists hijacks an overnight transatlantic flight, a mysteriously ill woman must unleash a monstrous secret to protect her young son.</t>
  </si>
  <si>
    <t>s5579N</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</si>
  <si>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</si>
  <si>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</si>
  <si>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</si>
  <si>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s108P</t>
  </si>
  <si>
    <t>Whoop!</t>
  </si>
  <si>
    <t>Abish Mathew</t>
  </si>
  <si>
    <t>64 min</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</si>
  <si>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</si>
  <si>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s2461N</t>
  </si>
  <si>
    <t>The Other</t>
  </si>
  <si>
    <t>Youssef Chahine</t>
  </si>
  <si>
    <t>Nabila Ebeid, Mahmoud Hemeida, Hanan Turk, Hani Salama, Lebleba, Hassan Abdel Hamid, Ezzat Abou Aouf, Ahmed Fouad Selim, Amr Saad, Ahmad Wafiq</t>
  </si>
  <si>
    <t>France, Egypt</t>
  </si>
  <si>
    <t>When a graduate student elopes with a plucky reporter, his wealthy, possessive mother connives with his militant brother-in-law to wreck the union.</t>
  </si>
  <si>
    <t>s2675P</t>
  </si>
  <si>
    <t>Dhadak</t>
  </si>
  <si>
    <t>Shashank Khaitan</t>
  </si>
  <si>
    <t>Janhvi Kapoor, Ishaan Khattar, Ashutosh Rana, Aditya Kumar, Kharaj Mukherjee</t>
  </si>
  <si>
    <t>137 min</t>
  </si>
  <si>
    <t>Set in Rajasthan, this love story explores how the protagonists deal with issues like differences between castes and honor killings.</t>
  </si>
  <si>
    <t>s8711P</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</si>
  <si>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</si>
  <si>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</si>
  <si>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</si>
  <si>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</si>
  <si>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s6456N</t>
  </si>
  <si>
    <t>Cheapest Weddings</t>
  </si>
  <si>
    <t>Melanie Vallejo</t>
  </si>
  <si>
    <t>Couples on a tiny budget try to ensure that the day of their wedding turns out to be the magical experience they always dreamed it would be.</t>
  </si>
  <si>
    <t>s4328P</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</si>
  <si>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</si>
  <si>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</si>
  <si>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</si>
  <si>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</si>
  <si>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s742P</t>
  </si>
  <si>
    <t>The Big Black Comedy Show, Vol. 5</t>
  </si>
  <si>
    <t>John Witherspoon, Wanda Smith</t>
  </si>
  <si>
    <t>An outrageously funny stand-up comedy special with an all-star line-up of African American entertainers, hosted by the multi-talented Michael Colyar.</t>
  </si>
  <si>
    <t>s4891N</t>
  </si>
  <si>
    <t>John Mulaney: Kid Gorgeous at Radio City</t>
  </si>
  <si>
    <t>Alex Timbers</t>
  </si>
  <si>
    <t>John Mulaney</t>
  </si>
  <si>
    <t>65 min</t>
  </si>
  <si>
    <t>John Mulaney relays stories from his childhood and “SNL,” eviscerates the value of college and laments getting older in this electric comedy special.</t>
  </si>
  <si>
    <t>s1830P</t>
  </si>
  <si>
    <t>Local Boy</t>
  </si>
  <si>
    <t>R.S Durai Senthilkumar</t>
  </si>
  <si>
    <t>Dhanush, Sneha, Mehreen Pirzada, Naveen Chandra, Naser, Munishkanth, Sathish</t>
  </si>
  <si>
    <t>140 min</t>
  </si>
  <si>
    <t>An ancient Martial art form of Tamilnadu is in the verge of extinction. The hero wants to make it popular yet again among the current generation showcasing it's rich values &amp; merits. Will the hero be able to accomplish his desire?</t>
  </si>
  <si>
    <t>s4916P</t>
  </si>
  <si>
    <t>Ghar Pe Bataao</t>
  </si>
  <si>
    <t>Neshu Saluja</t>
  </si>
  <si>
    <t>Saurabh Goyal, Priyanka Sonawane Hedau</t>
  </si>
  <si>
    <t>Romance</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</si>
  <si>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</si>
  <si>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s2220P</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</si>
  <si>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</si>
  <si>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</si>
  <si>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</si>
  <si>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</si>
  <si>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s5217N</t>
  </si>
  <si>
    <t>Laws of Attraction</t>
  </si>
  <si>
    <t>Wayne Chua, Frederick Lee, Steve Yap, Tiffany Leong, Aenie Wong, Kyo Chen, Angie Seow</t>
  </si>
  <si>
    <t>Four couples – a speed-dating pair, a husband and wife, a man living with an older woman and co-workers with opposite views – weather ups and downs.</t>
  </si>
  <si>
    <t>s3018P</t>
  </si>
  <si>
    <t>Blue Thunder</t>
  </si>
  <si>
    <t>John Badham</t>
  </si>
  <si>
    <t>Roy Scheider, Warren Oates, Candy Clark, Daniel Stern, Malcolm McDowell, Anthony James, James Read, Joe Santos</t>
  </si>
  <si>
    <t>109 min</t>
  </si>
  <si>
    <t>The cop test pilot for an experimental police helicopter learns the sinister implications of the new vehicle.</t>
  </si>
  <si>
    <t>s595N</t>
  </si>
  <si>
    <t>Star Trek</t>
  </si>
  <si>
    <t>J.J. Abrams</t>
  </si>
  <si>
    <t>Chris Pine, Zachary Quinto, Karl Urban, Zoe Saldana, Simon Pegg, John Cho, Anton Yelchin, Eric Bana, Leonard Nimoy, Bruce Greenwood, Ben Cross, Winona Ryder</t>
  </si>
  <si>
    <t>United States, Germany</t>
  </si>
  <si>
    <t>On their first voyage aboard the starship Enterprise, cocky rebel James T. Kirk and logic-driven Vulcan Spock try to defeat a vengeful Romulan commander.</t>
  </si>
  <si>
    <t>s8724N</t>
  </si>
  <si>
    <t>What Makes a Psychopath?</t>
  </si>
  <si>
    <t>Rebecca Harrison</t>
  </si>
  <si>
    <t>52 min</t>
  </si>
  <si>
    <t>This wide-ranging documentary examines the behaviors considered in a diagnosis of psychopathy and includes nonviolent, successful figures in history.</t>
  </si>
  <si>
    <t>s8420N</t>
  </si>
  <si>
    <t>The Memphis Belle: A Story of a</t>
  </si>
  <si>
    <t>William Wyler</t>
  </si>
  <si>
    <t>No description</t>
  </si>
  <si>
    <t>s2748N</t>
  </si>
  <si>
    <t>Ungli</t>
  </si>
  <si>
    <t>Renzil D'Silva</t>
  </si>
  <si>
    <t>Emraan Hashmi, Randeep Hooda, Kangana Ranaut, Sanjay Dutt, Neha Dhupia, Angad Bedi, Neil Bhoopalam, Shraddha Kapoor</t>
  </si>
  <si>
    <t>114 min</t>
  </si>
  <si>
    <t>An undercover cop finds himself in a strange position after infiltrating a "gang" that pulls wildly popular pranks on corrupt officials in Mumbai.</t>
  </si>
  <si>
    <t>s1257P</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</si>
  <si>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</si>
  <si>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</si>
  <si>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</si>
  <si>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s3109P</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</si>
  <si>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</si>
  <si>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</si>
  <si>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</si>
  <si>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</si>
  <si>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s4179N</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</si>
  <si>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</si>
  <si>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</si>
  <si>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</si>
  <si>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s1868P</t>
  </si>
  <si>
    <t>Life In A Year (4K UHD)</t>
  </si>
  <si>
    <t>Mitja Okorn</t>
  </si>
  <si>
    <t>Jaden Smith, Cara Delevingne, Cuba Gooding Jr., Chris D'Elia, JT Neal, Stony Blyden, Peter MacNeill, RZA, Nia Long</t>
  </si>
  <si>
    <t>107 min</t>
  </si>
  <si>
    <t>The movie follows 17-year-old Daryn who finds out that his girlfriend is dying. He sets out to give her an entire life in the last year she has left.</t>
  </si>
  <si>
    <t>s4738N</t>
  </si>
  <si>
    <t>The Blue Umbrella</t>
  </si>
  <si>
    <t>Vishal Bhardwaj</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</si>
  <si>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</si>
  <si>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</si>
  <si>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s3179P</t>
  </si>
  <si>
    <t>Baby U Series</t>
  </si>
  <si>
    <t>Class is in session! Join BabyU for all the basic fundatmentals for your baby including language, counting, art exploration and more.</t>
  </si>
  <si>
    <t>s2876N</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</si>
  <si>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</si>
  <si>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</si>
  <si>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</si>
  <si>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s3676N</t>
  </si>
  <si>
    <t>Point Blank</t>
  </si>
  <si>
    <t>Joe Lynch</t>
  </si>
  <si>
    <t>Frank Grillo, Anthony Mackie, Marcia Gay Harden, Teyonah Parris, Boris McGiver, Christian Cooke, Markice Moore</t>
  </si>
  <si>
    <t>France, United States</t>
  </si>
  <si>
    <t>To save his pregnant wife, an emergency room nurse unwillingly partners with an injured murder suspect in a race against time and renegade cops.</t>
  </si>
  <si>
    <t>s6803N</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</si>
  <si>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</si>
  <si>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</si>
  <si>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</si>
  <si>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</si>
  <si>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s3779P</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</si>
  <si>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</si>
  <si>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</si>
  <si>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</si>
  <si>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</si>
  <si>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s926N</t>
  </si>
  <si>
    <t>Angelina Ballerina</t>
  </si>
  <si>
    <t>Angelina is crazy about ballet dancing, even though she's a young mouse, and studies hard with a famous teacher to become a prima ballerina.</t>
  </si>
  <si>
    <t>s1715N</t>
  </si>
  <si>
    <t>Prom Night</t>
  </si>
  <si>
    <t>Nelson McCormick</t>
  </si>
  <si>
    <t>Brittany Snow, Scott Porter, Jessica Stroup, Dana Davis, Collins Pennie, Kelly Blatz, James Ransone, Brianne Davis, Kellan Lutz, Mary Mara, Ming-Na Wen, Johnathon Schaech, Idris Elba</t>
  </si>
  <si>
    <t>United States, Canada</t>
  </si>
  <si>
    <t>On prom night, a high school senior still struggling with her nightmare past tries to evade a killer bent on ending the party for her and her friends.</t>
  </si>
  <si>
    <t>s3128P</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</si>
  <si>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</si>
  <si>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</si>
  <si>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</si>
  <si>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</si>
  <si>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s7671P</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</si>
  <si>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</si>
  <si>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</si>
  <si>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</si>
  <si>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</si>
  <si>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s4100P</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</si>
  <si>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</si>
  <si>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</si>
  <si>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</si>
  <si>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</si>
  <si>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s6503N</t>
  </si>
  <si>
    <t>Clouds of Sils Maria</t>
  </si>
  <si>
    <t>Olivier Assayas</t>
  </si>
  <si>
    <t>Juliette Binoche, Kristen Stewart, Chloë Grace Moretz, Lars Eidinger, Johnny Flynn, Angela Winkler, Hanns Zischler, Brady Corbet</t>
  </si>
  <si>
    <t>France, Germany, Switzerland</t>
  </si>
  <si>
    <t>124 min</t>
  </si>
  <si>
    <t>A middle-aged actress is cast in a film adaptation of the play that made her famous 20 years earlier, but in a much less glamorous role.</t>
  </si>
  <si>
    <t>s7964N</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</si>
  <si>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</si>
  <si>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</si>
  <si>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</si>
  <si>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</si>
  <si>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s6636N</t>
  </si>
  <si>
    <t>Doomsday Preppers</t>
  </si>
  <si>
    <t>Michael Izquierdo</t>
  </si>
  <si>
    <t>Reality TV</t>
  </si>
  <si>
    <t>This series highlights a diverse group of survivalists as they prepare for various catastrophic scenarios that could cause civilization to collapse.</t>
  </si>
  <si>
    <t>s2446N</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</si>
  <si>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</si>
  <si>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</si>
  <si>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</si>
  <si>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</si>
  <si>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s6896P</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</si>
  <si>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</si>
  <si>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</si>
  <si>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</si>
  <si>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</si>
  <si>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s4795P</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</si>
  <si>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</si>
  <si>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</si>
  <si>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</si>
  <si>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</si>
  <si>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s8744N</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</si>
  <si>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</si>
  <si>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</si>
  <si>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</si>
  <si>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</si>
  <si>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s6394P</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</si>
  <si>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</si>
  <si>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</si>
  <si>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</si>
  <si>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</si>
  <si>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s775N</t>
  </si>
  <si>
    <t>2 Hearts</t>
  </si>
  <si>
    <t>Lance Hool</t>
  </si>
  <si>
    <t>Jacob Elordi, Adan Canto, Radha Mitchell, Tiera Skovbye, Kari Matchett, Tahmoh Penikett</t>
  </si>
  <si>
    <t>In parallel love stories, the lives of college student Chris and wealthy businessman Jorge intersect in a profound twist of fate. Based on a true story.</t>
  </si>
  <si>
    <t>s8229P</t>
  </si>
  <si>
    <t>Tokoloshe The Calling</t>
  </si>
  <si>
    <t>Richard Green</t>
  </si>
  <si>
    <t>Sibongiseni Shezi, Lloyd Grant O 'Connor, Lwandile Xaba, Angela Balkovic, Sanjay Laljith, Rubrendra Govender, Roelof Twijnstra, Arish Sirkissoon, Neerusha Oogorah</t>
  </si>
  <si>
    <t>75 min</t>
  </si>
  <si>
    <t>A famous writer takes his young family to a quiet hotel to finish his much-anticipated novel, but he never imagines that the hotel's troubled past can evoke more nightmares that his fevered imagination could ever dream of.</t>
  </si>
  <si>
    <t>s3943P</t>
  </si>
  <si>
    <t>1492: Conquest of Paradise</t>
  </si>
  <si>
    <t>Ridley Scott</t>
  </si>
  <si>
    <t>Gerard Depardieu, Sigourney Weaver, Armand Assante, Loren Dean, Michael Wincott, Angela Molina, Fernando Rey</t>
  </si>
  <si>
    <t>Adventure</t>
  </si>
  <si>
    <t>This epic adventure and visionary film chronicles more than 20 years in the life of Christopher Columbus, one of the most celebrated, influential and mysterious men in history.</t>
  </si>
  <si>
    <t>s3199N</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</si>
  <si>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</si>
  <si>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</si>
  <si>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</si>
  <si>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</si>
  <si>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s2398N</t>
  </si>
  <si>
    <t>Jo Koy: In His Elements</t>
  </si>
  <si>
    <t>Michael McKay</t>
  </si>
  <si>
    <t>Jo Koy, Andrew Lopez, Joey Guila, Andrew Orolfo</t>
  </si>
  <si>
    <t>Jo Koy brings the laughs and beats to Manila, spotlighting local culture in a one-of-a-kind show featuring Filipino American comedians, DJs and B-boys.</t>
  </si>
  <si>
    <t>s6045N</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</si>
  <si>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</si>
  <si>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</si>
  <si>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</si>
  <si>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s315N</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</si>
  <si>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</si>
  <si>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</si>
  <si>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</si>
  <si>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</si>
  <si>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s2084N</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</si>
  <si>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</si>
  <si>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</si>
  <si>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</si>
  <si>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</si>
  <si>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s860P</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</si>
  <si>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</si>
  <si>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</si>
  <si>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</si>
  <si>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</si>
  <si>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s781N</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</si>
  <si>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</si>
  <si>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</si>
  <si>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</si>
  <si>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s660N</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</si>
  <si>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</si>
  <si>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</si>
  <si>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Thailand</t>
  </si>
  <si>
    <t>From a teenage parkour enthusiast to a bawdy restaurateur, an eclectic group of characters find romance in Bangkok's glittering Silom district.</t>
  </si>
  <si>
    <t>s7205N</t>
  </si>
  <si>
    <t>Killers</t>
  </si>
  <si>
    <t>Robert Luketic</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</si>
  <si>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</si>
  <si>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</si>
  <si>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s1063N</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</si>
  <si>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</si>
  <si>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</si>
  <si>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</si>
  <si>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s1265P</t>
  </si>
  <si>
    <t>Primal Grill with Steven Raichlen</t>
  </si>
  <si>
    <t>Steven Raichlen</t>
  </si>
  <si>
    <t>Special Interest</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</si>
  <si>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</si>
  <si>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s7202P</t>
  </si>
  <si>
    <t>Junichi</t>
  </si>
  <si>
    <t>Jun Shison, Mina Fujii, Mieko Harada</t>
  </si>
  <si>
    <t>In this steamy anthology drama, the women Junichi seduces are vastly different in age &amp; circumstances, but they have one thing in common: their irrepressible attraction to the mysterious young drifter.</t>
  </si>
  <si>
    <t>s7443P</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</si>
  <si>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</si>
  <si>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</si>
  <si>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</si>
  <si>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</si>
  <si>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s4693P</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</si>
  <si>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</si>
  <si>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</si>
  <si>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</si>
  <si>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</si>
  <si>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s1563P</t>
  </si>
  <si>
    <t>My Bionic Pet</t>
  </si>
  <si>
    <t>PBS</t>
  </si>
  <si>
    <t>Follow the stories of a horse, a pig, a swan, an alligator and several dogs, all of whom have been provided with prosthetics that have changed their lives.</t>
  </si>
  <si>
    <t>s307P</t>
  </si>
  <si>
    <t>Tom Hamilton's American Babies</t>
  </si>
  <si>
    <t>42 min</t>
  </si>
  <si>
    <t>Music Videos and Concerts</t>
  </si>
  <si>
    <t>Americana tunes from a small army of singing multi-instrumentalists, Tom Hamilton's American Babies.</t>
  </si>
  <si>
    <t>s9127P</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</si>
  <si>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</si>
  <si>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</si>
  <si>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</si>
  <si>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</si>
  <si>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s772P</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</si>
  <si>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</si>
  <si>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</si>
  <si>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</si>
  <si>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</si>
  <si>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s6519N</t>
  </si>
  <si>
    <t>Come and Find Me</t>
  </si>
  <si>
    <t>Zack Whedon</t>
  </si>
  <si>
    <t>Aaron Paul, Annabelle Wallis, Garret Dillahunt, Chris Chalk, Zachary Knighton, Enver Gjokaj, Michael Kopsa, Terry Chen</t>
  </si>
  <si>
    <t>Canada, United States, United Kingdom</t>
  </si>
  <si>
    <t>112 min</t>
  </si>
  <si>
    <t>When his photographer girlfriend vanishes, an L.A. graphic designer starts his own investigation and uncovers a web of deceit, crime and corruption.</t>
  </si>
  <si>
    <t>s5889N</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</si>
  <si>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</si>
  <si>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</si>
  <si>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</si>
  <si>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3 Seasons</t>
  </si>
  <si>
    <t>Secrets are just a part of daily life in the small Pennsylvania town of Hemlock Grove, where the darkest evils hide in plain sight.</t>
  </si>
  <si>
    <t>s2216N</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</si>
  <si>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</si>
  <si>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</si>
  <si>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</si>
  <si>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</si>
  <si>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s7029P</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</si>
  <si>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</si>
  <si>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</si>
  <si>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</si>
  <si>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</si>
  <si>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s954P</t>
  </si>
  <si>
    <t>Sofia</t>
  </si>
  <si>
    <t>John Reinhardt</t>
  </si>
  <si>
    <t>Gene Raymond, Sigrid Gurie, Patricia Morison, Mischa Auer, John Wengraf</t>
  </si>
  <si>
    <t>83 min</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</si>
  <si>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</si>
  <si>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s6549P</t>
  </si>
  <si>
    <t>Mundaasupatti</t>
  </si>
  <si>
    <t>Ram Kumar</t>
  </si>
  <si>
    <t>Vishnu Vishal, Nandita Swetha, Kaali Venkat, Ramdoss, Anandaraj</t>
  </si>
  <si>
    <t>A photographer gets into trouble in a village where photography is banned.</t>
  </si>
  <si>
    <t>s1696P</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</si>
  <si>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</si>
  <si>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</si>
  <si>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s7991N</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</si>
  <si>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</si>
  <si>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</si>
  <si>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</si>
  <si>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</si>
  <si>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s4557P</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</si>
  <si>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</si>
  <si>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</si>
  <si>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</si>
  <si>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</si>
  <si>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s6488N</t>
  </si>
  <si>
    <t>City in the Sky</t>
  </si>
  <si>
    <t>This series explores the magnitude and scale of modern air travel, and the challenges faced by those responsible for its smooth functioning.</t>
  </si>
  <si>
    <t>s5731P</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</si>
  <si>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</si>
  <si>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</si>
  <si>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</si>
  <si>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</si>
  <si>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s4183N</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</si>
  <si>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</si>
  <si>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</si>
  <si>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</si>
  <si>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</si>
  <si>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s3903N</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</si>
  <si>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</si>
  <si>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</si>
  <si>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</si>
  <si>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s3547N</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</si>
  <si>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</si>
  <si>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</si>
  <si>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</si>
  <si>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</si>
  <si>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s6845P</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</si>
  <si>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</si>
  <si>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</si>
  <si>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</si>
  <si>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s3342N</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</si>
  <si>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</si>
  <si>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</si>
  <si>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</si>
  <si>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s6589N</t>
  </si>
  <si>
    <t>Deewangee</t>
  </si>
  <si>
    <t>Anees Bazmee</t>
  </si>
  <si>
    <t>Ajay Devgn, Akshaye Khanna, Urmila Matondkar, Farida Jalal, Vijayendra Ghatge</t>
  </si>
  <si>
    <t>156 min</t>
  </si>
  <si>
    <t>Hired by a singer to defend her friend, who has been accused of murder, a formidable lawyer learns that the man he represents may not be innocent.</t>
  </si>
  <si>
    <t>s7604N</t>
  </si>
  <si>
    <t>NOVA: Day the Dinosaurs Died</t>
  </si>
  <si>
    <t>Sarah Holt</t>
  </si>
  <si>
    <t>Craig Sechler</t>
  </si>
  <si>
    <t>Drilling into the impact crater of the asteroid that wiped out the dinosaurs, a group of scientists unearths new evidence about the catastrophic event.</t>
  </si>
  <si>
    <t>s2123P</t>
  </si>
  <si>
    <t>IN and Classic - curation testing</t>
  </si>
  <si>
    <t>1 min</t>
  </si>
  <si>
    <t>test</t>
  </si>
  <si>
    <t>s172N</t>
  </si>
  <si>
    <t>Same Kind of Different as Me</t>
  </si>
  <si>
    <t>Michael Carney</t>
  </si>
  <si>
    <t>Greg Kinnear, Renée Zellweger, Djimon Hounsou, Jon Voight, Olivia Holt</t>
  </si>
  <si>
    <t>120 min</t>
  </si>
  <si>
    <t>A wealthy couple whose marriage is on the rocks befriends a local homeless man who changes their perspectives in this inspiring true story.</t>
  </si>
  <si>
    <t>s8310N</t>
  </si>
  <si>
    <t>The Foreigner</t>
  </si>
  <si>
    <t>Martin Campbell</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</si>
  <si>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</si>
  <si>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</si>
  <si>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</si>
  <si>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s6439N</t>
  </si>
  <si>
    <t>Chaar Sahibzaade</t>
  </si>
  <si>
    <t>Harry Baweja</t>
  </si>
  <si>
    <t>Om Puri</t>
  </si>
  <si>
    <t>126 min</t>
  </si>
  <si>
    <t>With a horde of enemy invaders bearing down, four sons of an illustrious Sikh guru lead a tiny but valiant army into a desperate fight for freedom.</t>
  </si>
  <si>
    <t>s1307N</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</si>
  <si>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</si>
  <si>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</si>
  <si>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</si>
  <si>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s1812P</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</si>
  <si>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</si>
  <si>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</si>
  <si>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</si>
  <si>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</si>
  <si>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s615N</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</si>
  <si>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</si>
  <si>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</si>
  <si>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</si>
  <si>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United States, New Zealand</t>
  </si>
  <si>
    <t>A physician finds himself in heaven after an accident, inhabiting the landscape of his wife's paintings while seeking to rescue her from the underworld.</t>
  </si>
  <si>
    <t>s2948P</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</si>
  <si>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</si>
  <si>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</si>
  <si>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</si>
  <si>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s42N</t>
  </si>
  <si>
    <t>Jaws</t>
  </si>
  <si>
    <t>Steven Spielberg</t>
  </si>
  <si>
    <t>Roy Scheider, Robert Shaw, Richard Dreyfuss, Lorraine Gary, Murray Hamilton, Carl Gottlieb, Jeffrey Kramer, Susan Backlinie, Jonathan Filley, Ted Grossman</t>
  </si>
  <si>
    <t>When an insatiable great white shark terrorizes Amity Island, a police chief, an oceanographer and a grizzled shark hunter seek to destroy the beast.</t>
  </si>
  <si>
    <t>s37N</t>
  </si>
  <si>
    <t>The Stronghold</t>
  </si>
  <si>
    <t>Cédric Jimenez</t>
  </si>
  <si>
    <t>Gilles Lellouche, Karim Leklou, François Civil, Adèle Exarchopoulos, Kenza Fortas, Cyril Lecomte, Michaël Abiteboul, Idir Azougli, Vincent Darmuzey, Jean-Yves Berteloot</t>
  </si>
  <si>
    <t>Tired of the small-time grind, three Marseille cops get a chance to bust a major drug network. But lines blur when a key informant makes a big ask.</t>
  </si>
  <si>
    <t>s196P</t>
  </si>
  <si>
    <t>Vella Raja (Hindi)</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</si>
  <si>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</si>
  <si>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s3139P</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</si>
  <si>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</si>
  <si>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</si>
  <si>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</si>
  <si>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s188N</t>
  </si>
  <si>
    <t>The Ingenuity of the Househusband</t>
  </si>
  <si>
    <t>Junya Inaba</t>
  </si>
  <si>
    <t>Kenjiro Tsuda</t>
  </si>
  <si>
    <t>A tough guy with a knack for housework tackles household tasks with meticulous care in these comedic live-action vignettes.</t>
  </si>
  <si>
    <t>s7847P</t>
  </si>
  <si>
    <t>Knockdown</t>
  </si>
  <si>
    <t>Todd Bellanca</t>
  </si>
  <si>
    <t>Bai Ling, Tom Arnold, Josh Randall, Travis Aaron Wade, Alex Veadov</t>
  </si>
  <si>
    <t>A former American Boxer now exiled in Bangkok, is forced to confront his violent past after meeting a mysterious fight fan from his hometown.</t>
  </si>
  <si>
    <t>s7811P</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</si>
  <si>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</si>
  <si>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</si>
  <si>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</si>
  <si>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</si>
  <si>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s7545P</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</si>
  <si>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</si>
  <si>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</si>
  <si>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</si>
  <si>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</si>
  <si>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s4775N</t>
  </si>
  <si>
    <t>Jim Jefferies: This Is Me Now</t>
  </si>
  <si>
    <t>Scott Zabielski</t>
  </si>
  <si>
    <t>Jim Jefferies</t>
  </si>
  <si>
    <t>The gleefully irreverent Jefferies skewers "grabby" celebrities, political hypocrisy and his own ill-advised career moves in a brash stand-up special.</t>
  </si>
  <si>
    <t>s9086P</t>
  </si>
  <si>
    <t>Terror in a Texas Town</t>
  </si>
  <si>
    <t>Joseph H. Lewis</t>
  </si>
  <si>
    <t>Sterling Hayden, Carol Kelly</t>
  </si>
  <si>
    <t>A greedy financier and a gang of gunmen force people to sell land.</t>
  </si>
  <si>
    <t>s5439P</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</si>
  <si>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</si>
  <si>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</si>
  <si>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</si>
  <si>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</si>
  <si>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s7303N</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</si>
  <si>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</si>
  <si>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</si>
  <si>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</si>
  <si>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</si>
  <si>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s3534N</t>
  </si>
  <si>
    <t>Kill Me If You Dare</t>
  </si>
  <si>
    <t>Şenol Sönmez</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</si>
  <si>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</si>
  <si>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</si>
  <si>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s4671N</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</si>
  <si>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</si>
  <si>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</si>
  <si>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</si>
  <si>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s8382N</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</si>
  <si>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</si>
  <si>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</si>
  <si>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</si>
  <si>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A big-dreaming donkey escapes his menial existence and befriends some free-spirited animal pals in this imaginative retelling of the Nativity Story.</t>
  </si>
  <si>
    <t>s5395P</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</si>
  <si>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</si>
  <si>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</si>
  <si>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</si>
  <si>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</si>
  <si>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s9587P</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</si>
  <si>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</si>
  <si>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</si>
  <si>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s5124N</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</si>
  <si>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</si>
  <si>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</si>
  <si>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</si>
  <si>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</si>
  <si>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s5277P</t>
  </si>
  <si>
    <t>Kabali</t>
  </si>
  <si>
    <t>Pa. Ranjith</t>
  </si>
  <si>
    <t>Rajinikanth, Winston Chao, Radhika Apte, Dhansika, Dinesh Ravi, Kishore, Kalaiyarasan, John Vijay, Riythvika, Rosyam, Lingesh Vj, Mime Gopi, Nassar, R. Amarendran, Uday Mahesh, Nandakumar, Gajaraj, Charles Vinoth, Sampath Ram, Sangili Murugan</t>
  </si>
  <si>
    <t>143 min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</si>
  <si>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</si>
  <si>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s5822P</t>
  </si>
  <si>
    <t>Crucified</t>
  </si>
  <si>
    <t>Claudio Lattanzi</t>
  </si>
  <si>
    <t>Cinzia Monreale, Giovanni Lombardo Radice, Marina Loi, Veronica Urban, Lorenzo Lepori</t>
  </si>
  <si>
    <t>72 min</t>
  </si>
  <si>
    <t>In a world ravaged by the Apocalypse, groups of soldiers are engaged in exterminating every person they find in their search for patient zero, the root of all this evil.</t>
  </si>
  <si>
    <t>s544P</t>
  </si>
  <si>
    <t>The Marksman</t>
  </si>
  <si>
    <t>Marcus Adams</t>
  </si>
  <si>
    <t>Wesley Snipes, William Hope, Emma Samms, Anthony Warren, Peter Youngblood Hills, Vlad Ivanov</t>
  </si>
  <si>
    <t>Chechen rebels take over a Russian nuclear plant and it's up to a mysterious agent (Snipes) to stop them.</t>
  </si>
  <si>
    <t>s8349N</t>
  </si>
  <si>
    <t>The House on Coco Road</t>
  </si>
  <si>
    <t>Damani Baker</t>
  </si>
  <si>
    <t>This film chronicles the journey of Fannie Haughton, an Oakland activist who fled to Grenada with her family just prior to the U.S. invasion in 1983.</t>
  </si>
  <si>
    <t>s3910N</t>
  </si>
  <si>
    <t>Super Monsters Furever Friends</t>
  </si>
  <si>
    <t>Animation Series</t>
  </si>
  <si>
    <t>Elyse Maloway, Vincent Tong, Erin Mathews, Andrea Libman, Alessandro Juliani, Nicole Anthony, Diana Kaarina, Ian James Corlett, Britt McKillip</t>
  </si>
  <si>
    <t>59 min</t>
  </si>
  <si>
    <t>On the first night of spring, the Super Monsters gather for food, fun and games in the park – and get to meet their adorable new pets!</t>
  </si>
  <si>
    <t>s5033N</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</si>
  <si>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</si>
  <si>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</si>
  <si>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</si>
  <si>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s2404N</t>
  </si>
  <si>
    <t>Menahi</t>
  </si>
  <si>
    <t>Ayman Makram</t>
  </si>
  <si>
    <t>Fayez Al-Malki, Mona Wasef, Abdel Imam Abdullah, Reem Abdel Aziz, Dana Jabr, Emad Al Youssef, Remas Mansoor, Khalid Mengah</t>
  </si>
  <si>
    <t>Saudi Arabia</t>
  </si>
  <si>
    <t>A stranger to civilian life, a young Saudi farmer travels to Dubai, where he experiences a series of hilarious misadventures.</t>
  </si>
  <si>
    <t>s6488P</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</si>
  <si>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</si>
  <si>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</si>
  <si>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</si>
  <si>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</si>
  <si>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s9306P</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</si>
  <si>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</si>
  <si>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</si>
  <si>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</si>
  <si>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</si>
  <si>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s1475P</t>
  </si>
  <si>
    <t>Nomads Of The North</t>
  </si>
  <si>
    <t>David Hartford</t>
  </si>
  <si>
    <t>Betty Blythe, Lon Chaney</t>
  </si>
  <si>
    <t>A Canadian Mountie allows an innocent fugitive to escape with the women he loves.</t>
  </si>
  <si>
    <t>s6288N</t>
  </si>
  <si>
    <t>Best Neighbors</t>
  </si>
  <si>
    <t>Tamer Bassiouni</t>
  </si>
  <si>
    <t>Sameh Hussain, Menna Arafa, Merna al-Mohandes</t>
  </si>
  <si>
    <t>A just-married couple moves into their new home, finding themselves at war with the kids next door, who seem determined to make their lives miserable.</t>
  </si>
  <si>
    <t>s6316P</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</si>
  <si>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</si>
  <si>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</si>
  <si>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s8100P</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</si>
  <si>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</si>
  <si>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</si>
  <si>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</si>
  <si>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</si>
  <si>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s3917P</t>
  </si>
  <si>
    <t>Baby Shark and Many More Nursery Rhymes - Little Baby Bum</t>
  </si>
  <si>
    <t>31 min</t>
  </si>
  <si>
    <t>Enjoy a collection of songs about revolving around the famous 'Baby Shark' doo doo doo doo tunes. Meet Little Baby Bum's fun, educational nursery rhymes that captured the hearts of millions of Kids around the world.</t>
  </si>
  <si>
    <t>s3616N</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</si>
  <si>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</si>
  <si>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</si>
  <si>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</si>
  <si>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s2717N</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</si>
  <si>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</si>
  <si>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</si>
  <si>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</si>
  <si>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</si>
  <si>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</si>
  <si>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</si>
  <si>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s20P</t>
  </si>
  <si>
    <t>Zoe</t>
  </si>
  <si>
    <t>Drake Doremus</t>
  </si>
  <si>
    <t>Ewan McGregor, LÃ©a Seydoux, Theo James, Miranda Otto, Rashida Jones, Christina Aguilera, Matthew Gray Gubler, Anthony Shim</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</si>
  <si>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</si>
  <si>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s2646P</t>
  </si>
  <si>
    <t>Dishonored Lady</t>
  </si>
  <si>
    <t>Robert Stevenson</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</si>
  <si>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</si>
  <si>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</si>
  <si>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s8575P</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</si>
  <si>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</si>
  <si>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</si>
  <si>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</si>
  <si>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</si>
  <si>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s9436P</t>
  </si>
  <si>
    <t>Picasso</t>
  </si>
  <si>
    <t>Abhijeet Warang</t>
  </si>
  <si>
    <t>Prasad Oak, Ashwini Mukadam, Samay Tambe, Nilkanth Sawant, Vitthal Gaonkar</t>
  </si>
  <si>
    <t>Denmark</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</si>
  <si>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</si>
  <si>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s8758N</t>
  </si>
  <si>
    <t>World Trade Center</t>
  </si>
  <si>
    <t>Oliver Stone</t>
  </si>
  <si>
    <t>Nicolas Cage, Michael Peña, Maggie Gyllenhaal, Maria Bello, Stephen Dorff, Jay Hernandez, Michael Shannon, Frank Whaley, Jon Bernthal, Morgan Flynn, Nick Damici, Viola Davis, William Mapother</t>
  </si>
  <si>
    <t>129 min</t>
  </si>
  <si>
    <t>Working under treacherous conditions, an army of dedicated rescuers struggles to find anyone who survived the World Trade Center's tragic collapse.</t>
  </si>
  <si>
    <t>s8066P</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</si>
  <si>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</si>
  <si>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</si>
  <si>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</si>
  <si>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</si>
  <si>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s9220P</t>
  </si>
  <si>
    <t>DC Sniper</t>
  </si>
  <si>
    <t>Ulli Lommel</t>
  </si>
  <si>
    <t>Ken Foree, Ulli Lommel, Christopher Kriesa</t>
  </si>
  <si>
    <t>Germany</t>
  </si>
  <si>
    <t>A mysterious shooter randomly kills innocent citizens in public; one after the other in broad daylight. All murders happen not far from the White House; not far from the President.</t>
  </si>
  <si>
    <t>s7271P</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</si>
  <si>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</si>
  <si>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</si>
  <si>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</si>
  <si>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s725N</t>
  </si>
  <si>
    <t>The Reason I Jump</t>
  </si>
  <si>
    <t>Jerry Rothwell</t>
  </si>
  <si>
    <t>The diverse experiences and emotions of five young people with autism fuel this illuminating documentary based on Naoki Higashida's bestselling memoir.</t>
  </si>
  <si>
    <t>s2097N</t>
  </si>
  <si>
    <t>Million Dollar Beach House</t>
  </si>
  <si>
    <t>The competition is fierce — and the drama undeniable — as a group of young and hungry agents try to seal the deal on luxury listings in the Hamptons.</t>
  </si>
  <si>
    <t>s3823P</t>
  </si>
  <si>
    <t>Lynyrd Skynyrd - I'll Never Forget You: The Last 72 Hours Of Lynyrd Skynyrd</t>
  </si>
  <si>
    <t>Jonathan Braucher</t>
  </si>
  <si>
    <t>Gene Odom, Leslie Hawkins, Craig Reed</t>
  </si>
  <si>
    <t>67 min</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</si>
  <si>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</si>
  <si>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s2520N</t>
  </si>
  <si>
    <t>Avatar: The Last Airbender</t>
  </si>
  <si>
    <t>Zach Tyler, Mae Whitman, Jack De Sena, Dee Bradley Baker, Dante Basco, Jessie Flower, Mako Iwamatsu</t>
  </si>
  <si>
    <t>Siblings Katara and Sokka wake young Aang from a long hibernation and learn he's an Avatar, whose air-bending powers can defeat the evil Fire Nation.</t>
  </si>
  <si>
    <t>s1064N</t>
  </si>
  <si>
    <t>Living with Yourself</t>
  </si>
  <si>
    <t>Paul Rudd, Aisling Bea, Desmin Borges, Zoë Chao, Karen Pittman</t>
  </si>
  <si>
    <t>Burned out on life, Miles undergoes a strange procedure at a strip mall spa – and wakes to find he's been replaced by a better version of himself.</t>
  </si>
  <si>
    <t>s864P</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</si>
  <si>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</si>
  <si>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</si>
  <si>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s1290P</t>
  </si>
  <si>
    <t>Pocoyo in cinemas: Your First Movie</t>
  </si>
  <si>
    <t>Alfonso RodrÃ­guez</t>
  </si>
  <si>
    <t>50 min</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</si>
  <si>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</si>
  <si>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s3593N</t>
  </si>
  <si>
    <t>Happy Jail</t>
  </si>
  <si>
    <t>The Philippine jail known for a viral Michael Jackson dance video comes under the management of an ex-convict, sparking controversy and criticism.</t>
  </si>
  <si>
    <t>s6332P</t>
  </si>
  <si>
    <t>Hello Memsaheb</t>
  </si>
  <si>
    <t>Shiboprasad Mukherjee and Nandita Roy</t>
  </si>
  <si>
    <t>Jeet, Priyanka Upendra, Kanchan Mullick</t>
  </si>
  <si>
    <t>A man disguises as a servant to stay close to a woman he loves.</t>
  </si>
  <si>
    <t>s4031N</t>
  </si>
  <si>
    <t>Disappearance</t>
  </si>
  <si>
    <t>Nelly Karim, Mohamed Mamdouh, Hesham Selim</t>
  </si>
  <si>
    <t>A university lecturer in Russia returns to Egypt after her husband's sudden disappearance, uncovering further mysteries the more she investigates.</t>
  </si>
  <si>
    <t>s2958P</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</si>
  <si>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</si>
  <si>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</si>
  <si>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</si>
  <si>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</si>
  <si>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s469N</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</si>
  <si>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</si>
  <si>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</si>
  <si>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</si>
  <si>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</si>
  <si>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s1521N</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</si>
  <si>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</si>
  <si>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</si>
  <si>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</si>
  <si>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</si>
  <si>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s2049P</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</si>
  <si>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</si>
  <si>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</si>
  <si>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</si>
  <si>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</si>
  <si>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s1053N</t>
  </si>
  <si>
    <t>The Master</t>
  </si>
  <si>
    <t>Paul Thomas Anderson</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</si>
  <si>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</si>
  <si>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</si>
  <si>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s1037P</t>
  </si>
  <si>
    <t>Shapes Song &amp; More Learning Songs For Kids - KiiYii</t>
  </si>
  <si>
    <t>Moonbug Entertainment</t>
  </si>
  <si>
    <t>A new collection of colorful and wonderfully engaging nursery rhymes and Kids's songs that will thrill your child while educating them in their numbers, ABCs and general learning! From the creators of LittleBabyBum, KiiYii allows the child's imagination to go further!</t>
  </si>
  <si>
    <t>s1192P</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</si>
  <si>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</si>
  <si>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</si>
  <si>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</si>
  <si>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s3226N</t>
  </si>
  <si>
    <t>Little Singham: Mahabali</t>
  </si>
  <si>
    <t>Prakash Satam</t>
  </si>
  <si>
    <t>Saumya Daan, Sonal Kaushal, Anamaya Verma, Ganesh Divekar, Neshma Chemburkar</t>
  </si>
  <si>
    <t>In a journey back in time to the ancient city of Mirchigadh, Little Singham vies for the title of Ultimate Warrior and fights a zombie king’s army.</t>
  </si>
  <si>
    <t>s2255P</t>
  </si>
  <si>
    <t>Hard Candy</t>
  </si>
  <si>
    <t>David Slade</t>
  </si>
  <si>
    <t>Patrick Wilson, Eliot Page, Sandra Oh</t>
  </si>
  <si>
    <t>A provocative drama about a 32 year-old man who takes home a 14 year-old girl he meets on the Internet, with surprising consequences.</t>
  </si>
  <si>
    <t>s5766N</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</si>
  <si>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</si>
  <si>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</si>
  <si>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</si>
  <si>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</si>
  <si>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s7954N</t>
  </si>
  <si>
    <t>Scandal</t>
  </si>
  <si>
    <t>Kerry Washington, Columbus Short, Darby Stanchfield, Katie Lowes, Guillermo Díaz, Joshua Malina, Jeff Perry, Bellamy Young, Tony Goldwyn, Scott Foley</t>
  </si>
  <si>
    <t>7 Seasons</t>
  </si>
  <si>
    <t>A powerful team of Washington, D.C. lawyers makes scandals disappear while handling government crises and coping with problems of their own.</t>
  </si>
  <si>
    <t>s6287P</t>
  </si>
  <si>
    <t>Baikunth</t>
  </si>
  <si>
    <t>Vishwa Bhanu</t>
  </si>
  <si>
    <t>Vishwa Bhanu, Sangam Shukla, Vijay Thakur, Vanya</t>
  </si>
  <si>
    <t>The story is about prevalent caste problem, economical inequality &amp; degraded family values among villages in India.</t>
  </si>
  <si>
    <t>s6219N</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</si>
  <si>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</si>
  <si>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</si>
  <si>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</si>
  <si>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</si>
  <si>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s2303P</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</si>
  <si>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</si>
  <si>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</si>
  <si>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</si>
  <si>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</si>
  <si>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s3560P</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</si>
  <si>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</si>
  <si>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</si>
  <si>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</si>
  <si>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s8730N</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</si>
  <si>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</si>
  <si>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</si>
  <si>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</si>
  <si>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</si>
  <si>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</si>
  <si>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s5752P</t>
  </si>
  <si>
    <t>Billions</t>
  </si>
  <si>
    <t>4 Seasons</t>
  </si>
  <si>
    <t>Axe, Chuck and Wendy come together to eradicate their rivals.</t>
  </si>
  <si>
    <t>s6317N</t>
  </si>
  <si>
    <t>Bitch</t>
  </si>
  <si>
    <t>Marianna Palka</t>
  </si>
  <si>
    <t>Jason Ritter, Jaime King, Marianna Palka, Brighton Sharbino, Rio Mangini, Jason Maybaum, Kingston Foster, Arielle Kebbel, Martin Starr, Roger Guenveur Smith, Caroline Aaron, Bill Smitrovich</t>
  </si>
  <si>
    <t>Cracking under the demands of Kids and a philandering, thankless husband, an overworked suburban mother assumes the persona of a ferocious dog.</t>
  </si>
  <si>
    <t>s2701P</t>
  </si>
  <si>
    <t>Dead Lucky</t>
  </si>
  <si>
    <t>Rachel Griffiths, Yoson An, Mojean Aria</t>
  </si>
  <si>
    <t>In this character-driven crime thriller series, two very different detectives are thrown together to solve a murder before the killer wreaks havoc across Sydney.</t>
  </si>
  <si>
    <t>s3282N</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</si>
  <si>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</si>
  <si>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</si>
  <si>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</si>
  <si>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s213P</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</si>
  <si>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</si>
  <si>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</si>
  <si>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</si>
  <si>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s121P</t>
  </si>
  <si>
    <t>Where is Chicky? - Chapter One</t>
  </si>
  <si>
    <t>Nobody knows where Chicky is exactly. We just know he is cute and deeply naÃ¯ve. In this compilation, follow Chicky the cartoon bird as he works his way around the bin, the light bulb, the iron, and many more!</t>
  </si>
  <si>
    <t>s3754P</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</si>
  <si>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</si>
  <si>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</si>
  <si>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</si>
  <si>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</si>
  <si>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s2846N</t>
  </si>
  <si>
    <t>The Death of Mr. Lazarescu</t>
  </si>
  <si>
    <t>Cristi Puiu</t>
  </si>
  <si>
    <t>Monica Bârlădeanu, Ion Fiscuteanu, Doru Ana, Dragos Bucur, Gabriel Spahiu, Dan Chiriac, Luminita Gheorghiu, Alina Berzunteanu, Dana Dogaru, Mimi Brănescu</t>
  </si>
  <si>
    <t>Romania</t>
  </si>
  <si>
    <t>154 min</t>
  </si>
  <si>
    <t>The plot of Romanian director Cristi Puiu's real-time drama is simple, following the travails of an ailing old man who waits for his illness to overtake him as a weary paramedic shuttles him between hospitals.</t>
  </si>
  <si>
    <t>s3927N</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</si>
  <si>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</si>
  <si>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</si>
  <si>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</si>
  <si>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</si>
  <si>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s5344N</t>
  </si>
  <si>
    <t>Icarus</t>
  </si>
  <si>
    <t>Bryan Fogel</t>
  </si>
  <si>
    <t>Bryan Fogel, Grigory Rodchenkov</t>
  </si>
  <si>
    <t>An American filmmaker and cyclist unwittingly wades into a global scandal when a Russian scientist leaks shocking details of a vast doping conspiracy.</t>
  </si>
  <si>
    <t>s3624P</t>
  </si>
  <si>
    <t>Life In A Year</t>
  </si>
  <si>
    <t>s3783N</t>
  </si>
  <si>
    <t>A Thousand Goodnights</t>
  </si>
  <si>
    <t>Cindy Lien, Nicholas Teo, Yao Ai-ning, Li Chung-lin, Chen Bor-jeng, Miao Ke-li</t>
  </si>
  <si>
    <t>Taiwan</t>
  </si>
  <si>
    <t>To carry out her dad's wish and discover her roots, Dai Tian-qing embarks on a journey around Taiwan and finds love and redemption on the way.</t>
  </si>
  <si>
    <t>s5618P</t>
  </si>
  <si>
    <t>ReWilding Kernwood</t>
  </si>
  <si>
    <t>Jean Aspen, Tom Irons</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</si>
  <si>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</si>
  <si>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</si>
  <si>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s5919P</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</si>
  <si>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</si>
  <si>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</si>
  <si>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</si>
  <si>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</si>
  <si>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s6657N</t>
  </si>
  <si>
    <t>E-Cigarettes: Miracle or Menace?</t>
  </si>
  <si>
    <t>Emma Hatherley</t>
  </si>
  <si>
    <t>Michael Mosley</t>
  </si>
  <si>
    <t>This documentary investigates the surge in vaping culture and whether e-cigarettes can really help smokers kick the habit.</t>
  </si>
  <si>
    <t>s3196N</t>
  </si>
  <si>
    <t>Jindua</t>
  </si>
  <si>
    <t>Navaniat Singh</t>
  </si>
  <si>
    <t>Jimmy Shergill, Sargun Mehta, Neeru Bajwa, Bhavkhandan Singh Rakhra, Arkie Kandola, Nina Rehill, Rajiv Thakur, Harjap Singh Bhangal, Balinder Johal, Carolyn Bridget Kennedy, Sonia Dhillon, Jimmy Sheirgill</t>
  </si>
  <si>
    <t>135 min</t>
  </si>
  <si>
    <t>An Indian man in Canada marries a local citizen to legalize his immigration status. The only problem? His girlfriend isn't thrilled about his new wife.</t>
  </si>
  <si>
    <t>s8723P</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</si>
  <si>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</si>
  <si>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</si>
  <si>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</si>
  <si>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</si>
  <si>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s1142P</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</si>
  <si>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</si>
  <si>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</si>
  <si>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</si>
  <si>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</si>
  <si>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s6556N</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</si>
  <si>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</si>
  <si>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</si>
  <si>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</si>
  <si>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</si>
  <si>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s3842P</t>
  </si>
  <si>
    <t>Jane and Emma</t>
  </si>
  <si>
    <t>Chantelle Squires</t>
  </si>
  <si>
    <t>Emily Goss, K. Danor Gerald, Brad Schmidt, Danielle Deadwyler</t>
  </si>
  <si>
    <t>In 1844, after traveling hundreds of miles on foot, a black woman finds enduring friendship with the wife of the founder to the Mormon Church.</t>
  </si>
  <si>
    <t>s4184N</t>
  </si>
  <si>
    <t>The World's Most Extraordinary Homes</t>
  </si>
  <si>
    <t>Piers Taylor, Caroline Quentin</t>
  </si>
  <si>
    <t>Award-winning architect Piers Taylor and actress/property enthusiast Caroline Quentin travel the world to tour unconventional homes in extreme places.</t>
  </si>
  <si>
    <t>s8517P</t>
  </si>
  <si>
    <t>Da Hip Hop Witch</t>
  </si>
  <si>
    <t>Dale Resteghini</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</si>
  <si>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</si>
  <si>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</si>
  <si>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s1334N</t>
  </si>
  <si>
    <t>War Dogs</t>
  </si>
  <si>
    <t>Todd Phillips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</si>
  <si>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</si>
  <si>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</si>
  <si>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</si>
  <si>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s7118P</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</si>
  <si>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</si>
  <si>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</si>
  <si>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</si>
  <si>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</si>
  <si>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s6218N</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</si>
  <si>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</si>
  <si>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</si>
  <si>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</si>
  <si>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</si>
  <si>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s6036P</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</si>
  <si>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</si>
  <si>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</si>
  <si>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</si>
  <si>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</si>
  <si>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s1200N</t>
  </si>
  <si>
    <t>Savages</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</si>
  <si>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</si>
  <si>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</si>
  <si>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s4510N</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</si>
  <si>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</si>
  <si>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</si>
  <si>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</si>
  <si>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</si>
  <si>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s3618N</t>
  </si>
  <si>
    <t>Theo Von: No Offense</t>
  </si>
  <si>
    <t>John Asher</t>
  </si>
  <si>
    <t>Theo Von</t>
  </si>
  <si>
    <t>Southern charmer Theo Von offers up a twisted take on his dating mishaps, meeting Brad Pitt, chasing down fugitive chimpanzees and more.</t>
  </si>
  <si>
    <t>s6551P</t>
  </si>
  <si>
    <t>Moon Point</t>
  </si>
  <si>
    <t>Sean Cisterna</t>
  </si>
  <si>
    <t>Nick McKinlay, Paula Brancati, Art Hindle</t>
  </si>
  <si>
    <t>The quirky story of Darryl Strozka, an ambitionless 24-year-old who travels hundreds of miles in a wagon hooked onto the back of his friend's electric wheelchair, in hopes of tracking down his childhood crush.</t>
  </si>
  <si>
    <t>s2137P</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</si>
  <si>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</si>
  <si>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</si>
  <si>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</si>
  <si>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</si>
  <si>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s8532N</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</si>
  <si>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</si>
  <si>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</si>
  <si>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</si>
  <si>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</si>
  <si>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</si>
  <si>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s3007N</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</si>
  <si>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</si>
  <si>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</si>
  <si>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</si>
  <si>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</si>
  <si>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s8605N</t>
  </si>
  <si>
    <t>Top 10 Secrets and Mysteries</t>
  </si>
  <si>
    <t>United Kingdom, United States, Czech Republic</t>
  </si>
  <si>
    <t>This series investigates mysteries that persistently elude scientific explanation, such as mythical creatures, UFOs, sacred sites and more.</t>
  </si>
  <si>
    <t>s271P</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</si>
  <si>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</si>
  <si>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</si>
  <si>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</si>
  <si>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</si>
  <si>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s5332P</t>
  </si>
  <si>
    <t>Herself</t>
  </si>
  <si>
    <t>Phyllida Lloyd</t>
  </si>
  <si>
    <t>Clare Dunne, Harriet Walter, Conleth Hill, Ruby Rose O'Hara, Molly McCann, Ian Lloyd-Anderson</t>
  </si>
  <si>
    <t>Single-mother Sandra (Clare Dunne) escapes her abusive partner with her two young Kids, only to find herself trapped in temporary accommodation. After months of struggling, she decides to self-build an affordable home, but rebuilding a life from the ground up cannot be done alone.</t>
  </si>
  <si>
    <t>s6828N</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</si>
  <si>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</si>
  <si>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</si>
  <si>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</si>
  <si>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s7944P</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</si>
  <si>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</si>
  <si>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</si>
  <si>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</si>
  <si>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</si>
  <si>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s4550P</t>
  </si>
  <si>
    <t>The King's Guard</t>
  </si>
  <si>
    <t>Jonathan Tydor</t>
  </si>
  <si>
    <t>Eric Roberts, Ron Perlman, Lesley-Anne Down, Brian Cousins</t>
  </si>
  <si>
    <t>A princess falls in love with her father's swordsman.</t>
  </si>
  <si>
    <t>s7280P</t>
  </si>
  <si>
    <t>Near Enemies</t>
  </si>
  <si>
    <t>Michael Fredianelli</t>
  </si>
  <si>
    <t>Trevor Nagle, Jeffrey Alan Foster, Kenny Beers, Jared Anderson, Josiah Frampton, Derek Crowe, Vint Carmona, Bryan Wilks</t>
  </si>
  <si>
    <t>A squad of American soldiers hunt down a suspected spy that escaped an internment camp during WWII.</t>
  </si>
  <si>
    <t>s5650N</t>
  </si>
  <si>
    <t>Headwinds</t>
  </si>
  <si>
    <t>Jalil Lespert</t>
  </si>
  <si>
    <t>Benoît Magimel, Isabelle Carré, Antoine Duléry, Ramzy Bédia, Bouli Lanners, Marie-Ange Casta, Daniel Duval, Lubna Azabal, Aurore Clément, Audrey Tautou</t>
  </si>
  <si>
    <t>After his wife inexplicably disappears, a man takes their two Kids and relocates to his hometown in an attempt to end their grief and move on.</t>
  </si>
  <si>
    <t>s4012N</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</si>
  <si>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</si>
  <si>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</si>
  <si>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</si>
  <si>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</si>
  <si>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</si>
  <si>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s1824N</t>
  </si>
  <si>
    <t>Panoptic</t>
  </si>
  <si>
    <t>Rana Eid</t>
  </si>
  <si>
    <t>This documentary dissects Lebanon's present-day paradoxes stemming from years of conflict as the director attempts to reconcile with her nation's past.</t>
  </si>
  <si>
    <t>s3168P</t>
  </si>
  <si>
    <t>Bad Ink</t>
  </si>
  <si>
    <t>Rob Ruckus</t>
  </si>
  <si>
    <t>Set against the glitzy backdrop of Las Vegas, also known as "the mistake capital of the world," Bad Ink is a buddy comedy featuring renowned tattoo artist Dirk Vermin and his trusted sidekick and best friend of 20 years, Ruckus.</t>
  </si>
  <si>
    <t>s7993N</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</si>
  <si>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</si>
  <si>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</si>
  <si>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</si>
  <si>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</si>
  <si>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s1084P</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</si>
  <si>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</si>
  <si>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</si>
  <si>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</si>
  <si>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s1821P</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</si>
  <si>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</si>
  <si>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</si>
  <si>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</si>
  <si>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</si>
  <si>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s1139P</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</si>
  <si>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</si>
  <si>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</si>
  <si>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</si>
  <si>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</si>
  <si>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s5889P</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</si>
  <si>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</si>
  <si>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</si>
  <si>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</si>
  <si>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</si>
  <si>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s6380P</t>
  </si>
  <si>
    <t>No Answer</t>
  </si>
  <si>
    <t>Gordon Freeman</t>
  </si>
  <si>
    <t>Ruthie, Stacy Haiduk, Nikki Love, Farah Shea</t>
  </si>
  <si>
    <t>Four friends quarantine in a house whose prior tenants were murdered.</t>
  </si>
  <si>
    <t>s5416N</t>
  </si>
  <si>
    <t>Okja</t>
  </si>
  <si>
    <t>Bong Joon Ho</t>
  </si>
  <si>
    <t>Tilda Swinton, Jake Gyllenhaal, An Seo Hyun, Paul Dano, Steven Yeun, Byun Heebong, Lily Collins, Yoon Je Moon, Shirley Henderson, Daniel Henshall, Devon Bostick, Woo Shik Choi, Giancarlo Esposito</t>
  </si>
  <si>
    <t>South Korea, United States</t>
  </si>
  <si>
    <t>A gentle giant and the girl who raised her are caught in the crossfire between animal activism, corporate greed and scientific ethics.</t>
  </si>
  <si>
    <t>s1761P</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</si>
  <si>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</si>
  <si>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</si>
  <si>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</si>
  <si>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</si>
  <si>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s3238N</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</si>
  <si>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</si>
  <si>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</si>
  <si>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</si>
  <si>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</si>
  <si>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s137P</t>
  </si>
  <si>
    <t>West of Nevada</t>
  </si>
  <si>
    <t>Robert Hill</t>
  </si>
  <si>
    <t>Rex Bell, Joan Barclay</t>
  </si>
  <si>
    <t>When a gang tries to rob Haldain, Jim and Walla Walla break it up. Haldain is carrying stuffed animals and Jim's suspicion that they are stuffed with gold is soon confirmed.</t>
  </si>
  <si>
    <t>s8121P</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</si>
  <si>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</si>
  <si>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</si>
  <si>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</si>
  <si>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</si>
  <si>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s7425N</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</si>
  <si>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</si>
  <si>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</si>
  <si>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</si>
  <si>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</si>
  <si>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s1059P</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</si>
  <si>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</si>
  <si>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</si>
  <si>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</si>
  <si>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Young Adult Audience</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</si>
  <si>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</si>
  <si>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s5336N</t>
  </si>
  <si>
    <t>Baahubali 2: The Conclusion (Malayalam Version)</t>
  </si>
  <si>
    <t>S.S. Rajamouli</t>
  </si>
  <si>
    <t>Prabhas, Rana Daggubati, Anushka Shetty, Tamannaah Bhatia, Sathyaraj, Ramya Krishnan, Nassar, Subbaraju</t>
  </si>
  <si>
    <t>166 min</t>
  </si>
  <si>
    <t>To avenge his father's death, a young man leads an army into battle against a cruel tyrant in this Malayalam conclusion to the historic saga.</t>
  </si>
  <si>
    <t>s2593N</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</si>
  <si>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</si>
  <si>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</si>
  <si>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</si>
  <si>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</si>
  <si>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s7246N</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</si>
  <si>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</si>
  <si>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</si>
  <si>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</si>
  <si>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s71N</t>
  </si>
  <si>
    <t>Too Hot To Handle: Latino</t>
  </si>
  <si>
    <t>Karina Aguilera (Producer)</t>
  </si>
  <si>
    <t>Itatí Cantoral</t>
  </si>
  <si>
    <t>On this reality show, singles from Latin America and Spain are challenged to give up sex. But here, abstinence comes with a silver lining: US$100,000.</t>
  </si>
  <si>
    <t>s5301N</t>
  </si>
  <si>
    <t>Khoon Khoon</t>
  </si>
  <si>
    <t>Mohammed Hussain</t>
  </si>
  <si>
    <t>Danny Denzongpa, Mahendra Sandhu, Rekha, Faryal, Helen, Jagdeep</t>
  </si>
  <si>
    <t>As a crazed killer blazes a trail of blood through an anxious city, a hardened cop aims to take him down by any means in this remake of “Dirty Harry.”</t>
  </si>
  <si>
    <t>s3913P</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</si>
  <si>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</si>
  <si>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</si>
  <si>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</si>
  <si>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</si>
  <si>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s6834N</t>
  </si>
  <si>
    <t>Gender Revolution: A Journey with Katie Couric</t>
  </si>
  <si>
    <t>Katie Couric</t>
  </si>
  <si>
    <t>Katie Couric explores our evolving understanding of gender identity, speaking with transgender and intersex individuals about their experiences.</t>
  </si>
  <si>
    <t>s5720N</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</si>
  <si>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</si>
  <si>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</si>
  <si>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</si>
  <si>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</si>
  <si>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s4166P</t>
  </si>
  <si>
    <t>Beautiful Soothing Sites</t>
  </si>
  <si>
    <t>Mark Knight</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</si>
  <si>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</si>
  <si>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s3599N</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</si>
  <si>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</si>
  <si>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</si>
  <si>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</si>
  <si>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s2994N</t>
  </si>
  <si>
    <t>The goop lab with Gwyneth Paltrow</t>
  </si>
  <si>
    <t>Gwyneth Paltrow, Elise Loehnen</t>
  </si>
  <si>
    <t>Leading with curiosity, Gwyneth Paltrow and her goop team look at psychedelics, energy work and other challenging wellness topics.</t>
  </si>
  <si>
    <t>s3268N</t>
  </si>
  <si>
    <t>Guna 369</t>
  </si>
  <si>
    <t>Arjun Jandyala</t>
  </si>
  <si>
    <t>Adithya Menon, Kartikeya Gummakonda, Anagha LK</t>
  </si>
  <si>
    <t>A pampered but kind-hearted average joe ditches his romancing and peacekeeping ways when he’s framed for a murder he didn’t commit.</t>
  </si>
  <si>
    <t>s8802N</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</si>
  <si>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</si>
  <si>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</si>
  <si>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</si>
  <si>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</si>
  <si>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</si>
  <si>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s2122N</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</si>
  <si>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</si>
  <si>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</si>
  <si>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</si>
  <si>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</si>
  <si>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</si>
  <si>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s8652N</t>
  </si>
  <si>
    <t>Tyson</t>
  </si>
  <si>
    <t>James Toback</t>
  </si>
  <si>
    <t>Mike Tyson, Trevor Berbick</t>
  </si>
  <si>
    <t>United States, France</t>
  </si>
  <si>
    <t>In this surprisingly emotional documentary, heavyweight champ Mike Tyson analyzes the controversies surrounding his career and turbulent private life.</t>
  </si>
  <si>
    <t>s3159N</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</si>
  <si>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</si>
  <si>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</si>
  <si>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</si>
  <si>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</si>
  <si>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</si>
  <si>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s5658N</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</si>
  <si>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</si>
  <si>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</si>
  <si>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</si>
  <si>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</si>
  <si>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s7794P</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</si>
  <si>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</si>
  <si>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</si>
  <si>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</si>
  <si>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</si>
  <si>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s8406N</t>
  </si>
  <si>
    <t>The Lord of the Rings: The Two Towers</t>
  </si>
  <si>
    <t>Peter Jackson</t>
  </si>
  <si>
    <t>Elijah Wood, Ian McKellen, Liv Tyler, Viggo Mortensen, Sean Astin, Cate Blanchett, John Rhys-Davies, Bernard Hill, Christopher Lee, Billy Boyd, Dominic Monaghan, Orlando Bloom</t>
  </si>
  <si>
    <t>New Zealand, United States</t>
  </si>
  <si>
    <t>179 min</t>
  </si>
  <si>
    <t>Frodo and Sam head to Mordor to destroy the One Ring of Power while Gimli, Legolas and Aragorn search for the orc-captured Merry and Pippin.</t>
  </si>
  <si>
    <t>s2758P</t>
  </si>
  <si>
    <t>Crisis in Six Scenes</t>
  </si>
  <si>
    <t>Woody Allen, Miley Cyrus, Elaine May</t>
  </si>
  <si>
    <t>This is a comedy that takes place in the 1960's during turbulent times in the United States and a middle class suburban family is visited by a guest who turns their household completely upside down.</t>
  </si>
  <si>
    <t>s1536N</t>
  </si>
  <si>
    <t>How To Ruin Christmas</t>
  </si>
  <si>
    <t>South Africa</t>
  </si>
  <si>
    <t>Prodigal daughter Tumi tries to make things right after completely ruining what should have been her sister's picture-perfect Christmas wedding.</t>
  </si>
  <si>
    <t>s4781N</t>
  </si>
  <si>
    <t>First Team: Juventus</t>
  </si>
  <si>
    <t>Follow renowned soccer club Juventus on and off the pitch as they attempt to win a seventh straight Italian title and achieve Champions League glory.</t>
  </si>
  <si>
    <t>s5835N</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</si>
  <si>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</si>
  <si>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</si>
  <si>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</si>
  <si>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</si>
  <si>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s544N</t>
  </si>
  <si>
    <t>Undercover</t>
  </si>
  <si>
    <t>Frank Herrebout</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</si>
  <si>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</si>
  <si>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</si>
  <si>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</si>
  <si>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s6234P</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</si>
  <si>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</si>
  <si>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</si>
  <si>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</si>
  <si>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</si>
  <si>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s8856P</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</si>
  <si>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</si>
  <si>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</si>
  <si>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</si>
  <si>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</si>
  <si>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s8747N</t>
  </si>
  <si>
    <t>Winnie</t>
  </si>
  <si>
    <t>Pascale Lamche</t>
  </si>
  <si>
    <t>France, Netherlands, South Africa, Finland</t>
  </si>
  <si>
    <t>Winnie Mandela speaks about her extraordinary and controversial career, from her early life to her marriage to her ongoing efforts to end apartheid.</t>
  </si>
  <si>
    <t>s4192N</t>
  </si>
  <si>
    <t>Pari</t>
  </si>
  <si>
    <t>Syed Atif Ali</t>
  </si>
  <si>
    <t>Junaid Akhtar, Azekah Daniel, Khushi Maheen, Saleem Mairaj, Qavi Khan, Rasheed Naz, Faiq Asim</t>
  </si>
  <si>
    <t>Pakistan</t>
  </si>
  <si>
    <t>When their daughter exhibits strange behavior after moving into their new home, a couple must come to terms with who she really is.</t>
  </si>
  <si>
    <t>s357P</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</si>
  <si>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</si>
  <si>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</si>
  <si>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</si>
  <si>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</si>
  <si>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s2663P</t>
  </si>
  <si>
    <t>Digging to China</t>
  </si>
  <si>
    <t>Timothy Hutton</t>
  </si>
  <si>
    <t>Cathy Moriarty, Evan Rachel Wood, Mary Stuart Masterson, Kevin Bacon</t>
  </si>
  <si>
    <t>Kevin Bacon stars in this touching comedic look at the friendship between an adolecent girl and a mentally retarded young man.</t>
  </si>
  <si>
    <t>s782P</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</si>
  <si>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</si>
  <si>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</si>
  <si>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</si>
  <si>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</si>
  <si>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s6612P</t>
  </si>
  <si>
    <t>Still The Water</t>
  </si>
  <si>
    <t>Susan Rodgers</t>
  </si>
  <si>
    <t>Ry Barrett, Colin Price, Christina McInulty</t>
  </si>
  <si>
    <t>Still the Water is a dramatic feature film about brothers who try to reconnect many years after a domestic tragedy tore them apart.</t>
  </si>
  <si>
    <t>s3646N</t>
  </si>
  <si>
    <t>D.L. Hughley: Contrarian</t>
  </si>
  <si>
    <t>Jay Chapman</t>
  </si>
  <si>
    <t>D.L. Hughley</t>
  </si>
  <si>
    <t>D.L. Hughley riffs on hot-button political issues, celebrity scandals, his mother's tough love and more in a rapid-fire stand-up show in Philadelphia.</t>
  </si>
  <si>
    <t>s4838P</t>
  </si>
  <si>
    <t>Lavell Crawford: Home for the Holidays</t>
  </si>
  <si>
    <t>Brian Volk-Weiss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</si>
  <si>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</si>
  <si>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</si>
  <si>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s1199P</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</si>
  <si>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</si>
  <si>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</si>
  <si>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s4886N</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</si>
  <si>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</si>
  <si>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</si>
  <si>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</si>
  <si>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</si>
  <si>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s4116P</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</si>
  <si>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</si>
  <si>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</si>
  <si>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</si>
  <si>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</si>
  <si>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s1529P</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</si>
  <si>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</si>
  <si>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</si>
  <si>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s3475N</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</si>
  <si>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</si>
  <si>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</si>
  <si>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</si>
  <si>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s1247P</t>
  </si>
  <si>
    <t>Psychic Princess</t>
  </si>
  <si>
    <t>RanyinRuocai, Lu LifengDK, Wang Chong</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</si>
  <si>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</si>
  <si>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s1539N</t>
  </si>
  <si>
    <t>Marvel Anime: Wolverine</t>
  </si>
  <si>
    <t>Rikiya Koyama, Romi Park, Fumiko Orikasa, Hidekatsu Shibata, Kazuki Yao, Masato Hagiwara</t>
  </si>
  <si>
    <t>United States, Japan</t>
  </si>
  <si>
    <t>Logan, aka mutant X-Man Wolverine, is on a quest to reclaim the love of his life – whose crime lord father is planning an arranged marriage for her.</t>
  </si>
  <si>
    <t>s3524P</t>
  </si>
  <si>
    <t>15-Minute Strength &amp; Sculpt 4.0 Workout</t>
  </si>
  <si>
    <t>17 min</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</si>
  <si>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</si>
  <si>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s411N</t>
  </si>
  <si>
    <t>Chhota Bheem And The Broken Amulet</t>
  </si>
  <si>
    <t>Vatsal Dubey, Julie Tejwani, Rupa Bhimani, Jigna Bhardwaj, Rajesh Kava, Mousam, Swapnil</t>
  </si>
  <si>
    <t>When a stranger tries to steal an amulet from the palace, Bheem learns the sad story behind the ornament and heads to Africa to defeat the real villain.</t>
  </si>
  <si>
    <t>s3681N</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</si>
  <si>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</si>
  <si>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</si>
  <si>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</si>
  <si>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s1809N</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</si>
  <si>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</si>
  <si>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</si>
  <si>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</si>
  <si>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</si>
  <si>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s1807N</t>
  </si>
  <si>
    <t>Cadaver</t>
  </si>
  <si>
    <t>Jarand Herdal</t>
  </si>
  <si>
    <t>Gitte Witt, Thomas Gullestad, Thorbjørn Harr, Tuva Olivia Remman, Trine Wiggen, Maria Grazia Di Meo, Kingsford Siayor, Jonatan Rodriguez</t>
  </si>
  <si>
    <t>Norway</t>
  </si>
  <si>
    <t>When a peculiar hotel dinner show draws crowds during a postapocalyptic famine, one family discovers they'll pay much more than the price of admission.</t>
  </si>
  <si>
    <t>s5557N</t>
  </si>
  <si>
    <t>The Discovery</t>
  </si>
  <si>
    <t>Jason Segel, Rooney Mara, Robert Redford, Riley Keough, Jesse Plemons, Ron Canada</t>
  </si>
  <si>
    <t>A scientist whose proof of an afterlife caused a rash of suicides forges ahead with his research, while his disapproving son falls for a troubled woman.</t>
  </si>
  <si>
    <t>s1955N</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</si>
  <si>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</si>
  <si>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</si>
  <si>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</si>
  <si>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s1134N</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</si>
  <si>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</si>
  <si>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</si>
  <si>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</si>
  <si>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s1583N</t>
  </si>
  <si>
    <t>Triple 9</t>
  </si>
  <si>
    <t>John Hillcoat</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</si>
  <si>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</si>
  <si>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</si>
  <si>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s3866N</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</si>
  <si>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</si>
  <si>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</si>
  <si>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</si>
  <si>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</si>
  <si>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s5148N</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</si>
  <si>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</si>
  <si>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</si>
  <si>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</si>
  <si>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s4424P</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</si>
  <si>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</si>
  <si>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</si>
  <si>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</si>
  <si>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</si>
  <si>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s373N</t>
  </si>
  <si>
    <t>Rurouni Kenshin: The Beginning</t>
  </si>
  <si>
    <t>Keishi Otomo</t>
  </si>
  <si>
    <t>Takeru Satoh, Kasumi Arimura, Issey Takahashi, Nijiro Murakami, Masanobu Ando, Kazuki Kitamura, Yosuke Eguchi</t>
  </si>
  <si>
    <t>Before he was a protector, Kenshin was a fearsome assassin known as Battosai. But when he meets the gentle Tomoe Yukishiro, his story begins to change.</t>
  </si>
  <si>
    <t>s6048N</t>
  </si>
  <si>
    <t>A Murder in the Park</t>
  </si>
  <si>
    <t>Christopher S. Rech, Brandon Kimber</t>
  </si>
  <si>
    <t>This documentary excoriates a noted anti-death-penalty activist and his team, whose questionable methods got a convicted killer freed in 1999.</t>
  </si>
  <si>
    <t>s2627N</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</si>
  <si>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</si>
  <si>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</si>
  <si>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</si>
  <si>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</si>
  <si>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s819P</t>
  </si>
  <si>
    <t>Tall Firs</t>
  </si>
  <si>
    <t>34 min</t>
  </si>
  <si>
    <t>Expect nothing but a mixture of folk, rock, and sonic experimentation from this Brooklyn trio, Tall Firs.</t>
  </si>
  <si>
    <t>s1143N</t>
  </si>
  <si>
    <t>White Boy</t>
  </si>
  <si>
    <t>Shawn Rech</t>
  </si>
  <si>
    <t>Richard Wershe Jr.</t>
  </si>
  <si>
    <t>This true-crime documentary exposes new facts about alleged teen drug lord "White Boy Rick" and his lesser-known role as an FBI informant.</t>
  </si>
  <si>
    <t>s4729P</t>
  </si>
  <si>
    <t>Ghost Box</t>
  </si>
  <si>
    <t>Michal Jarzabek</t>
  </si>
  <si>
    <t>Alicia Frame, Randy Bernales, Ric Morgan, Rob Williams, Donovan Lewis</t>
  </si>
  <si>
    <t>61 min</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</si>
  <si>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</si>
  <si>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s3998P</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</si>
  <si>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</si>
  <si>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</si>
  <si>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</si>
  <si>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</si>
  <si>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s6925N</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</si>
  <si>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</si>
  <si>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</si>
  <si>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</si>
  <si>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</si>
  <si>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s1623P</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</si>
  <si>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</si>
  <si>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</si>
  <si>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</si>
  <si>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</si>
  <si>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Kids.</t>
  </si>
  <si>
    <t>s2870P</t>
  </si>
  <si>
    <t>Chiara Ferragni: Unposted (4K UHD) - [English Dubbed]</t>
  </si>
  <si>
    <t>Elisa Amoruso</t>
  </si>
  <si>
    <t>Chiara Ferragni</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</si>
  <si>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</si>
  <si>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s6682P</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</si>
  <si>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</si>
  <si>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</si>
  <si>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</si>
  <si>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s2584P</t>
  </si>
  <si>
    <t>Ed Gamble: Blood Sugar</t>
  </si>
  <si>
    <t>Stand-up comedian Ed Gamble's first special, Blood Sugar.</t>
  </si>
  <si>
    <t>s1456N</t>
  </si>
  <si>
    <t>Headspace Guide to Meditation</t>
  </si>
  <si>
    <t>Andy Puddicombe</t>
  </si>
  <si>
    <t>Headspace takes a friendly, animated look at the benefits of meditation while offering techniques and guided meditations to jump-start your practice.</t>
  </si>
  <si>
    <t>s589N</t>
  </si>
  <si>
    <t>Rainbow Rangers</t>
  </si>
  <si>
    <t>Michael Maliani</t>
  </si>
  <si>
    <t>Penelope Rawlins, Juliette Crosbie, Zehra Naqvi, Phillipa Alexander, Aileen Mythen</t>
  </si>
  <si>
    <t>When Earth's animals and natural wonders need a rescue, the Rainbow Rangers combine their colorful powers to protect the planet and save the day!</t>
  </si>
  <si>
    <t>s8789P</t>
  </si>
  <si>
    <t>Hello UFO</t>
  </si>
  <si>
    <t>Kim Jin-min</t>
  </si>
  <si>
    <t>Lee Eun-ju, Lee Beom-soo, Bong Tae-gyu</t>
  </si>
  <si>
    <t>When a shy bus driver develops a crush on one of his passengers â€“ a blind woman who moved into his neighborhood to escape a broken heart â€“ he crafts a fake persona to win her over.</t>
  </si>
  <si>
    <t>s7996N</t>
  </si>
  <si>
    <t>Shanghai</t>
  </si>
  <si>
    <t>Dibakar Banerjee</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</si>
  <si>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</si>
  <si>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</si>
  <si>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s3525P</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</si>
  <si>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</si>
  <si>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</si>
  <si>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s3381P</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</si>
  <si>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</si>
  <si>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</si>
  <si>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</si>
  <si>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</si>
  <si>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s896P</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</si>
  <si>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</si>
  <si>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</si>
  <si>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</si>
  <si>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s2699P</t>
  </si>
  <si>
    <t>Dead Trigger</t>
  </si>
  <si>
    <t>Mike Cuff, Scott Windhauser</t>
  </si>
  <si>
    <t>Dolph Lundgren, Autumn Reeser, Isaiah Washington</t>
  </si>
  <si>
    <t>Captain Kyle Walker (Dolph Lundgren) leads an elite military team to combat zombies and save the world.</t>
  </si>
  <si>
    <t>s2876P</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</si>
  <si>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</si>
  <si>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</si>
  <si>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</si>
  <si>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</si>
  <si>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s4429P</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</si>
  <si>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</si>
  <si>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</si>
  <si>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</si>
  <si>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</si>
  <si>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s4570N</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</si>
  <si>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</si>
  <si>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</si>
  <si>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</si>
  <si>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</si>
  <si>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s635P</t>
  </si>
  <si>
    <t>The Great Escapists</t>
  </si>
  <si>
    <t>Richard Hammond, Tory Belleci, Joseph Balderrama, Silvana Montoya</t>
  </si>
  <si>
    <t>Unscripted</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</si>
  <si>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</si>
  <si>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s5518N</t>
  </si>
  <si>
    <t>The 101-Year-Old Man Who Skipped Out on the Bill and Disappeared</t>
  </si>
  <si>
    <t>Felix Herngren, Måns Herngren</t>
  </si>
  <si>
    <t>Robert Gustafsson, Jens Hultén, Caroline Boulton, Colin McFarlane, Cory Peterson, Jay Simpson, David Schaal</t>
  </si>
  <si>
    <t>Sweden</t>
  </si>
  <si>
    <t>In need of money, an eccentric ex-spy and his younger octogenarian partner embark on an international quest for a valuable Soviet soda formula.</t>
  </si>
  <si>
    <t>s6186P</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</si>
  <si>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</si>
  <si>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</si>
  <si>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</si>
  <si>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</si>
  <si>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s5382P</t>
  </si>
  <si>
    <t>Baywatch Hawaii</t>
  </si>
  <si>
    <t>Jason Momoa, Stacy Kamano, Michael Bergin, Brande Roderick, Charlie Brumbly, Krista Allen, Jason Brooks</t>
  </si>
  <si>
    <t>Join the Baywatch lifeguards on their thrilling adventures filled with beautiful Hawaiian beaches and those iconic red swimsuits.</t>
  </si>
  <si>
    <t>s3685P</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</si>
  <si>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</si>
  <si>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</si>
  <si>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s5972P</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</si>
  <si>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</si>
  <si>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</si>
  <si>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</si>
  <si>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</si>
  <si>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s2285N</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</si>
  <si>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</si>
  <si>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</si>
  <si>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</si>
  <si>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</si>
  <si>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s8206N</t>
  </si>
  <si>
    <t>The Battle of Midway</t>
  </si>
  <si>
    <t>John Ford</t>
  </si>
  <si>
    <t>Henry Fonda, Jane Darwell</t>
  </si>
  <si>
    <t>18 min</t>
  </si>
  <si>
    <t>Classic Movies</t>
  </si>
  <si>
    <t>Director John Ford captures combat footage of the Battle of Midway, an air and sea campaign that was a turning point in the war in the Pacific.</t>
  </si>
  <si>
    <t>s6481P</t>
  </si>
  <si>
    <t>Mankatha</t>
  </si>
  <si>
    <t>Venkat Prabhu</t>
  </si>
  <si>
    <t>Ajith Kumar, Arjun, Trisha, Lakshmi Rai, Anjali, Vaibhav, Premji Amaren, Mahat Raghavendra, Jayaprakash, Aravind</t>
  </si>
  <si>
    <t>A ruthless cop has to win a game to save an amount of 5 billiion from a corrupt politician and a local gang</t>
  </si>
  <si>
    <t>s7914N</t>
  </si>
  <si>
    <t>Saath Saath</t>
  </si>
  <si>
    <t>Raman Kumar</t>
  </si>
  <si>
    <t>Deepti Naval, Farooq Shaikh, Satish Shah, Iftekhar, A.K. Hangal, Neena Gupta, Avtar Gill, Javed Khan</t>
  </si>
  <si>
    <t>118 min</t>
  </si>
  <si>
    <t>A young woman falls for her classmate’s idealistic, non-materialistic ways, but is troubled upon seeing his principles change after they marry.</t>
  </si>
  <si>
    <t>s5193P</t>
  </si>
  <si>
    <t>Arpo: The Robot for All Kids</t>
  </si>
  <si>
    <t>Arpo was designed as a commando robot, built as a fierce fighting machine. But, with world peace achieved Arpo has been re-equipped for caregiving, re-coded for cuddling, and officially reassigned as a nanny robot!</t>
  </si>
  <si>
    <t>s7024P</t>
  </si>
  <si>
    <t>Killer Queen</t>
  </si>
  <si>
    <t>Ramin Fahrenheit</t>
  </si>
  <si>
    <t>Fatima Maziani, Ramin Fahrenheit, Aleksandra Maslennikova, Rouzbeh Jahanbazi, John Spataro, Martha Breen, Jessie Yang</t>
  </si>
  <si>
    <t>Killer Queen is a Grainy Descent into Madness that calls back to the days of Grindhouse Cinema. Shot on Super8, this Horror-Thriller-Psychodrama shows a troubled girl whose reality is filled with visions of murder that she isn't all that certain are real.</t>
  </si>
  <si>
    <t>s4072N</t>
  </si>
  <si>
    <t>Can't Help Falling in Love</t>
  </si>
  <si>
    <t>Mae Czarina Cruz</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</si>
  <si>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</si>
  <si>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</si>
  <si>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s5529N</t>
  </si>
  <si>
    <t>Bibi &amp; Tina: Girls Versus Boys</t>
  </si>
  <si>
    <t>Detlev Buck</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</si>
  <si>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</si>
  <si>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</si>
  <si>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s1639P</t>
  </si>
  <si>
    <t>Momo Learns to be Polite</t>
  </si>
  <si>
    <t>See and learn from examples of good, well-mannered behavior from different people and in different circumstances.</t>
  </si>
  <si>
    <t>s6145N</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</si>
  <si>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</si>
  <si>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</si>
  <si>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</si>
  <si>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</si>
  <si>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</si>
  <si>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s7181P</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</si>
  <si>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</si>
  <si>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</si>
  <si>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</si>
  <si>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</si>
  <si>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s728P</t>
  </si>
  <si>
    <t>The Bray Road Beast</t>
  </si>
  <si>
    <t>Seth Breedlove</t>
  </si>
  <si>
    <t>Linda Godfrey, Lyle Blackburn</t>
  </si>
  <si>
    <t>In the early 1990's a rural Wisconsin community called Elkhorn was at the center of a series of real-life werewolf sightings. As local reporter, Linda Godfrey, began her investigations into the "Beast of Bray Road".</t>
  </si>
  <si>
    <t>s2518N</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</si>
  <si>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</si>
  <si>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</si>
  <si>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</si>
  <si>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s499P</t>
  </si>
  <si>
    <t>The Over-The-Hill Gang Rides Again</t>
  </si>
  <si>
    <t>George McCowan</t>
  </si>
  <si>
    <t>Walter Brennan, Fred Astaire, Edgar Buchanan, Andy Devine, Chill Wills</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</si>
  <si>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</si>
  <si>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s1870N</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</si>
  <si>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</si>
  <si>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</si>
  <si>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</si>
  <si>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</si>
  <si>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s1148P</t>
  </si>
  <si>
    <t>Road Dogz</t>
  </si>
  <si>
    <t>Alfredo Ramos</t>
  </si>
  <si>
    <t>Clifton Collins Jr., Greg Serano, Jacob Vargas</t>
  </si>
  <si>
    <t>Carefree days come to an end when three Latino friends face personal crises in Los Angeles.</t>
  </si>
  <si>
    <t>s6136N</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</si>
  <si>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</si>
  <si>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</si>
  <si>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</si>
  <si>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</si>
  <si>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s2168N</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</si>
  <si>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</si>
  <si>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</si>
  <si>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</si>
  <si>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</si>
  <si>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s4405P</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</si>
  <si>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</si>
  <si>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</si>
  <si>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</si>
  <si>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</si>
  <si>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s7096N</t>
  </si>
  <si>
    <t>Irada Pakka</t>
  </si>
  <si>
    <t>Kedar Shinde</t>
  </si>
  <si>
    <t>Smita Jaykar, Siddarth Jadhav</t>
  </si>
  <si>
    <t>Bored in their happy marriage, a couple decides to spice things up by fighting more, but their game takes the relationship on an unexpected path.</t>
  </si>
  <si>
    <t>s5809P</t>
  </si>
  <si>
    <t>Lea &amp; Pop - Twinkle Twinkle Little Star &amp; More Kids Songs</t>
  </si>
  <si>
    <t>Mora TV</t>
  </si>
  <si>
    <t>Lea, Pop</t>
  </si>
  <si>
    <t>Make bedtime easier with these lullabies. Soothing words and music helps babies calm down and help them sleep. These lullabies lyrics lend themselves to some fun hand movements that will keep baby entertained and smiling. Put your Kids to sleep with lullabies from Lea and Pop. Playing soft lullabies with baby relaxing music at bedtime promotes comfort, quality sleep and brain development.</t>
  </si>
  <si>
    <t>s2865N</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</si>
  <si>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</si>
  <si>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</si>
  <si>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</si>
  <si>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</si>
  <si>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s6791N</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</si>
  <si>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</si>
  <si>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</si>
  <si>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</si>
  <si>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</si>
  <si>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s685N</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</si>
  <si>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</si>
  <si>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</si>
  <si>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</si>
  <si>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s2704P</t>
  </si>
  <si>
    <t>Dead Birds</t>
  </si>
  <si>
    <t>Alex Turner</t>
  </si>
  <si>
    <t>Henry Thomas, Michael Shannon, Isaiah Washington, Nicki Aycox, Patrick Fugit, Mark Boone Junior</t>
  </si>
  <si>
    <t>Historical</t>
  </si>
  <si>
    <t>A group of Confederate soldiers hole up in an abandoned plantation after robbing a bank and find themselves at the mercy of supernatural forces.</t>
  </si>
  <si>
    <t>s1810N</t>
  </si>
  <si>
    <t>The Hows of Us</t>
  </si>
  <si>
    <t>Cathy Garcia-Molina</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</si>
  <si>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</si>
  <si>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</si>
  <si>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s5750N</t>
  </si>
  <si>
    <t>Bleach the Movie: Hell Verse</t>
  </si>
  <si>
    <t>Noriyuki Abe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</si>
  <si>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</si>
  <si>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</si>
  <si>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s6447P</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</si>
  <si>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</si>
  <si>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</si>
  <si>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</si>
  <si>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</si>
  <si>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s3303N</t>
  </si>
  <si>
    <t>Shadow</t>
  </si>
  <si>
    <t>Zhang Yimou</t>
  </si>
  <si>
    <t>Deng Chao, Sun Li, Ryan Cheng, Wang Qianyuan, Hu Jun, Wang Jingchun, Guan Xiaotong, Leo Wu</t>
  </si>
  <si>
    <t>China, Hong Kong</t>
  </si>
  <si>
    <t>As three kingdoms struggle for control of a walled city, a figure with a rare power spins a web of intrigue that entangles a king's court.</t>
  </si>
  <si>
    <t>s4209N</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</si>
  <si>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</si>
  <si>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</si>
  <si>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</si>
  <si>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</si>
  <si>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s2202P</t>
  </si>
  <si>
    <t>Holy Hail</t>
  </si>
  <si>
    <t>26 min</t>
  </si>
  <si>
    <t>Holy Hail rain catchy as can be disco dance beats and furiously fuzzy bass grooves down on Brooklyn's Luna Lounge.</t>
  </si>
  <si>
    <t>s199P</t>
  </si>
  <si>
    <t>Vanity Fair</t>
  </si>
  <si>
    <t>Olivia Cooke, Claudia Jessie, Tom Bateman, Johnny Flynn, Michael Palin</t>
  </si>
  <si>
    <t>In a world where everyone is striving for what is not worth having, no one is more determined to climb to the heights of English Society than Miss Rebecca Sharp.</t>
  </si>
  <si>
    <t>s8158P</t>
  </si>
  <si>
    <t>Big Mommas: Like Father, Like Son</t>
  </si>
  <si>
    <t>Martin Lawrence, Brandon T. Jackson, Jessica Lucas</t>
  </si>
  <si>
    <t>HD. 'Big Momma' is dragged out of mothballs when FBI man Martin Lawrence must go undercover â€“ in a girls school.</t>
  </si>
  <si>
    <t>s7299P</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</si>
  <si>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</si>
  <si>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</si>
  <si>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</si>
  <si>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</si>
  <si>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s6132P</t>
  </si>
  <si>
    <t>Anu and Arjun(Tamil)</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</si>
  <si>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</si>
  <si>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</si>
  <si>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</si>
  <si>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s8048P</t>
  </si>
  <si>
    <t>Chandni Multiple Test 3</t>
  </si>
  <si>
    <t>Americ</t>
  </si>
  <si>
    <t>10 min</t>
  </si>
  <si>
    <t>Latest title and key art(3:4)</t>
  </si>
  <si>
    <t>s8063N</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</si>
  <si>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</si>
  <si>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</si>
  <si>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</si>
  <si>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s6807N</t>
  </si>
  <si>
    <t>Friends</t>
  </si>
  <si>
    <t>Jennifer Aniston, Courteney Cox, Lisa Kudrow, Matt LeBlanc, Matthew Perry, David Schwimmer</t>
  </si>
  <si>
    <t>Classic &amp; Cult TV</t>
  </si>
  <si>
    <t>This hit sitcom follows the merry misadventures of six 20-something pals as they navigate the pitfalls of work, life and love in 1990s Manhattan.</t>
  </si>
  <si>
    <t>s8479P</t>
  </si>
  <si>
    <t>Big Freedia: Queen of Bounce</t>
  </si>
  <si>
    <t>Big Freedia</t>
  </si>
  <si>
    <t>Get in Formation because the critically acclaimed series Big Freedia: The Queen of bounce is back for an electrifying Fifth Season!</t>
  </si>
  <si>
    <t>s4694N</t>
  </si>
  <si>
    <t>Pad Man</t>
  </si>
  <si>
    <t>R. Balki</t>
  </si>
  <si>
    <t>Akshay Kumar, Sonam Kapoor, Radhika Apte, Jyoti Subhash, Urmila Mahanta, Suneel Sinha, Sanjay Singh, Rakesh Chaturvedi Om</t>
  </si>
  <si>
    <t>130 min</t>
  </si>
  <si>
    <t>Despite public humiliation and resistance, an entrepreneur markets a hygienic, low-cost sanitary pad that even India's poorest women can afford.</t>
  </si>
  <si>
    <t>s2868P</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</si>
  <si>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</si>
  <si>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</si>
  <si>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</si>
  <si>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</si>
  <si>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s5646P</t>
  </si>
  <si>
    <t>The Silencing</t>
  </si>
  <si>
    <t>Robin Pront</t>
  </si>
  <si>
    <t>Nikolaj Coster-Waldau, Annabelle Wallis, Hero Fiennes Tiffin, Zahn McClarnon, Melanie Scrofano</t>
  </si>
  <si>
    <t>A reformed hunter (Nikolaj Coster-Waldau) and a sheriff (Annabelle Wallis) are caught in a deadly game of cat and mouse when they set out to track a killer who may have kidnapped the hunter's daughter five years ago.</t>
  </si>
  <si>
    <t>s85P</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</si>
  <si>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</si>
  <si>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</si>
  <si>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</si>
  <si>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s4357N</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</si>
  <si>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</si>
  <si>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</si>
  <si>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</si>
  <si>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s498N</t>
  </si>
  <si>
    <t>Cat People</t>
  </si>
  <si>
    <t>Produced by One Trick Pony Productions and Tremolo Productions</t>
  </si>
  <si>
    <t>Cat people come in all shapes and sizes, but they share a love for their enchanting, unique feline friends. This docuseries reveals their tales.</t>
  </si>
  <si>
    <t>s1666P</t>
  </si>
  <si>
    <t>Mila and Morphle's Magical Friendship</t>
  </si>
  <si>
    <t>Arthur van Merwijk</t>
  </si>
  <si>
    <t>Sabrina Glow</t>
  </si>
  <si>
    <t>In this compilation of My Magic Pet Morphle cartoon, Mila and Morphle hop into different worlds such as the medieval times, the digital world, the magical jungle and many more!</t>
  </si>
  <si>
    <t>s8379P</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</si>
  <si>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</si>
  <si>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</si>
  <si>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</si>
  <si>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</si>
  <si>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s2807N</t>
  </si>
  <si>
    <t>Bert Kreischer: Hey Big Boy</t>
  </si>
  <si>
    <t>Jeff Tomsic</t>
  </si>
  <si>
    <t>Bert Kreischer</t>
  </si>
  <si>
    <t>Ever the stand-up party animal, comic Bert Kreischer riffs on parenting and family life, being a gun and pet owner, his dad discovering pot, and more.</t>
  </si>
  <si>
    <t>s4267P</t>
  </si>
  <si>
    <t>V (Telugu)</t>
  </si>
  <si>
    <t>Mohana Krishna Indraganti</t>
  </si>
  <si>
    <t>Nani, Sudheer Babu Posani, Nivetha Thomas</t>
  </si>
  <si>
    <t>The showdown between a celebrated cop and a serial killer who challenges the former to nab him, results in consequences laced with heavy-duty action, playful romance and dark humour.</t>
  </si>
  <si>
    <t>s867N</t>
  </si>
  <si>
    <t>Small Town Crime</t>
  </si>
  <si>
    <t>Eshom Nelms, Ian Nelms</t>
  </si>
  <si>
    <t>John Hawkes, Anthony Anderson, Octavia Spencer, Robert Forster, Clifton Collins Jr., Jeremy Ratchford, James Lafferty, Michael Vartan, Daniel Sunjata, Don Harvey, Stefanie Scott, Caity Lotz, Dale Dickey</t>
  </si>
  <si>
    <t>Thriller</t>
  </si>
  <si>
    <t>When a disgraced ex-cop discovers a dying woman, he's compelled to track down her killer — an act of self-redemption that takes him down a dark path.</t>
  </si>
  <si>
    <t>s310N</t>
  </si>
  <si>
    <t>Car Masters: Rust to Riches</t>
  </si>
  <si>
    <t>No single director listed; reality series</t>
  </si>
  <si>
    <t>Mark Towle, Shawn Pilot, Constance Nunes, Tony Quinones, Mike "Caveman" Pyle</t>
  </si>
  <si>
    <t>The colorful crew at Gotham Garage overhauls an eclectic collection of cars and trucks, trading up to a showstopper they can sell for big bucks.</t>
  </si>
  <si>
    <t>s7657N</t>
  </si>
  <si>
    <t>Once In A Lifetime Sessions with Noel Gallagher</t>
  </si>
  <si>
    <t>Charlie Lightening</t>
  </si>
  <si>
    <t>Noel Gallagher</t>
  </si>
  <si>
    <t>Between scenes from an intimate performance, the Oasis legend reflects on his road to stardom and offers insights on his creative process.</t>
  </si>
  <si>
    <t>s6411P</t>
  </si>
  <si>
    <t>Morphle Non-Dialogue - In the Magical World of Mila and Morphle</t>
  </si>
  <si>
    <t>Mila and Morphle are back once again to take you on a magical adventure! In this non-dialogue series, watch Morphle morph into various different types of vehicles and many more!</t>
  </si>
  <si>
    <t>s2989P</t>
  </si>
  <si>
    <t>Boynton Beach Club</t>
  </si>
  <si>
    <t>Susan Seidelman</t>
  </si>
  <si>
    <t>Dyan Cannon, Sally Kellerman, Brenda Vaccaro, Len Cariou, Joseph Bologna</t>
  </si>
  <si>
    <t>A romantic comedy about our amazing capacity to rebound and fall in love at any age.</t>
  </si>
  <si>
    <t>s7554N</t>
  </si>
  <si>
    <t>Nacho Libre</t>
  </si>
  <si>
    <t>Jared Hess</t>
  </si>
  <si>
    <t>Jack Black, Ana de la Reguera, Héctor Jiménez, Darius Rose, Moises Arias, Diego Eduardo Gomez, Carlos Maycotte, Richard Montoya, Cesar Gonzalez, Rafael Montalvo</t>
  </si>
  <si>
    <t>United States, Mexico</t>
  </si>
  <si>
    <t>When Ignacio learns of an orphanage's financial woes, he pitches in to help – by disguising himself and joining the professional wrestling circuit.</t>
  </si>
  <si>
    <t>s8406P</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</si>
  <si>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</si>
  <si>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</si>
  <si>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</si>
  <si>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</si>
  <si>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s7152P</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</si>
  <si>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</si>
  <si>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</si>
  <si>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</si>
  <si>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</si>
  <si>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s7648N</t>
  </si>
  <si>
    <t>Oklahoma City</t>
  </si>
  <si>
    <t>Barak Goodman</t>
  </si>
  <si>
    <t>Domestic terrorist Timothy McVeigh's bomb attack on an Oklahoma City federal building in 1995 is chronicled in this examination of the shocking event.</t>
  </si>
  <si>
    <t>s8659P</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</si>
  <si>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</si>
  <si>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</si>
  <si>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</si>
  <si>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</si>
  <si>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s8501N</t>
  </si>
  <si>
    <t>The Search for Life in Space</t>
  </si>
  <si>
    <t>Stephen Amezdroz</t>
  </si>
  <si>
    <t>32 min</t>
  </si>
  <si>
    <t>To determine whether we're alone in the universe, astrobiologists look to Jupiter, Mars and, closer to home, extreme environments on Earth.</t>
  </si>
  <si>
    <t>s2874P</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</si>
  <si>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</si>
  <si>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</si>
  <si>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</si>
  <si>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</si>
  <si>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s8083N</t>
  </si>
  <si>
    <t>Star Wars: Episode VIII: The Last Jedi</t>
  </si>
  <si>
    <t>Rian Johnson</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</si>
  <si>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</si>
  <si>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152 min</t>
  </si>
  <si>
    <t>As the remnants of the Resistance flee Kylo Ren and the First Order, Rey seeks out Luke Skywalker – but he wants nothing more to do with the Force.</t>
  </si>
  <si>
    <t>s4584N</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</si>
  <si>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</si>
  <si>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</si>
  <si>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</si>
  <si>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</si>
  <si>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s6665N</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</si>
  <si>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</si>
  <si>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</si>
  <si>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</si>
  <si>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</si>
  <si>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s829N</t>
  </si>
  <si>
    <t>Collateral Beauty</t>
  </si>
  <si>
    <t>David Frankel</t>
  </si>
  <si>
    <t>Will Smith, Edward Norton, Kate Winslet, Michael Peña, Helen Mirren, Naomie Harris, Keira Knightley, Jacob Latimore, Ann Dowd, Liza Colón-Zayas</t>
  </si>
  <si>
    <t>An advertising executive wrestling with grief finds meaning by writing letters to unconventional recipients as caring colleagues plot a ruse.</t>
  </si>
  <si>
    <t>s4459P</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</si>
  <si>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</si>
  <si>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</si>
  <si>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s8190P</t>
  </si>
  <si>
    <t>Shoot First And Pray You Live</t>
  </si>
  <si>
    <t>Lance Doty</t>
  </si>
  <si>
    <t>John Doman, Jim Gaffigan, Jeff Hephner, Tamara Hope</t>
  </si>
  <si>
    <t>Tale of vengeance â€“ outlaw style â€“ as Red Pierre hunts down legendary gunman Bob McGurk to avenge the murder of his mother and father.</t>
  </si>
  <si>
    <t>s9269P</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</si>
  <si>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</si>
  <si>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</si>
  <si>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</si>
  <si>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Finland</t>
  </si>
  <si>
    <t>After narrowing down hundreds of Broadway hopefuls, choreographer Zach (Michael Douglas) leads a select group of dancers on an audition that could change their lives forever in this stunning adaptation of the hit Broadway musical.</t>
  </si>
  <si>
    <t>s6016N</t>
  </si>
  <si>
    <t>4th Man Out</t>
  </si>
  <si>
    <t>Andrew Nackman</t>
  </si>
  <si>
    <t>Evan Todd, Parker Young, Chord Overstreet, Jon Gabrus, Kate Flannery, Brooke Dillman, Jennifer Damiano, Jordan Lane Price, Alex Rennie, Jake Epstein</t>
  </si>
  <si>
    <t>A young mechanic comes out to his extremely straight best friends. Once they get used to the idea, they're determined to help him find the right guy.</t>
  </si>
  <si>
    <t>s7077N</t>
  </si>
  <si>
    <t>Influx</t>
  </si>
  <si>
    <t>Luca Vullo</t>
  </si>
  <si>
    <t>Italians in London reveal the ups and downs of immigration and touch upon their uneasiness about leaving behind their crisis-ridden homeland.</t>
  </si>
  <si>
    <t>s7838P</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</si>
  <si>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</si>
  <si>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</si>
  <si>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</si>
  <si>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</si>
  <si>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s6161P</t>
  </si>
  <si>
    <t>Educational Songs for Kids - LooLoo Kids</t>
  </si>
  <si>
    <t>LooLoo Kids</t>
  </si>
  <si>
    <t>These are some of the best educational songs for Kids,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</si>
  <si>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s2017N</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</si>
  <si>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</si>
  <si>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</si>
  <si>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</si>
  <si>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</si>
  <si>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</si>
  <si>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s3014N</t>
  </si>
  <si>
    <t>Tiny House Nation</t>
  </si>
  <si>
    <t>Traveling the U.S., host John Weisbarth and expert Zack Giffin are helping families prep for the tiny lifestyle and create hypercustomized mini homes.</t>
  </si>
  <si>
    <t>s7919P</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</si>
  <si>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</si>
  <si>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</si>
  <si>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</si>
  <si>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</si>
  <si>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s6020N</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</si>
  <si>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</si>
  <si>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</si>
  <si>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</si>
  <si>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</si>
  <si>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s6206N</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</si>
  <si>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</si>
  <si>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</si>
  <si>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</si>
  <si>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</si>
  <si>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</si>
  <si>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s6577P</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</si>
  <si>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</si>
  <si>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</si>
  <si>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</si>
  <si>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s6569N</t>
  </si>
  <si>
    <t>Darr Sabko Lagta Hai</t>
  </si>
  <si>
    <t>Bipasha Basu</t>
  </si>
  <si>
    <t>In this chilling horror anthology series, actress and model Bipasha Basu meets people who have had disconcerting paranormal experiences.</t>
  </si>
  <si>
    <t>s2065P</t>
  </si>
  <si>
    <t>Jake Shimabukuro: Life on Four Strings</t>
  </si>
  <si>
    <t>Tadashi Nakamura</t>
  </si>
  <si>
    <t>Jake Shimabukuro</t>
  </si>
  <si>
    <t>54 min</t>
  </si>
  <si>
    <t>Follow ukulele virtuoso Jake Shimabukuro over the course of a musical season.</t>
  </si>
  <si>
    <t>s6074N</t>
  </si>
  <si>
    <t>Aarakshan</t>
  </si>
  <si>
    <t>Prakash Jha</t>
  </si>
  <si>
    <t>Amitabh Bachchan, Saif Ali Khan, Manoj Bajpayee, Deepika Padukone, Prateik, Tanvi Azmi, Saurabh Shukla, Darshan Jariwala, Yashpal Sharma, Mukesh Tiwari</t>
  </si>
  <si>
    <t>164 min</t>
  </si>
  <si>
    <t>The decision by India's supreme court to establish caste-based reservations for jobs in education causes conflict between a teacher and his mentor.</t>
  </si>
  <si>
    <t>s7133N</t>
  </si>
  <si>
    <t>Jiro Dreams of Sushi</t>
  </si>
  <si>
    <t>David Gelb</t>
  </si>
  <si>
    <t>Jiro Ono</t>
  </si>
  <si>
    <t>This documentary profiles sushi chef Jiro Ono, an 85-year-old master whose 10-seat, $300-a-plate restaurant is legendary among Tokyo foodies.</t>
  </si>
  <si>
    <t>s196N</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</si>
  <si>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</si>
  <si>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</si>
  <si>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</si>
  <si>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</si>
  <si>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s831N</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</si>
  <si>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</si>
  <si>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</si>
  <si>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</si>
  <si>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s2192N</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</si>
  <si>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</si>
  <si>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</si>
  <si>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</si>
  <si>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</si>
  <si>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</si>
  <si>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s2698N</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</si>
  <si>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</si>
  <si>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</si>
  <si>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</si>
  <si>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</si>
  <si>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s355N</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</si>
  <si>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</si>
  <si>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</si>
  <si>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</si>
  <si>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</si>
  <si>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s8767P</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</si>
  <si>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</si>
  <si>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</si>
  <si>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</si>
  <si>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s327P</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</si>
  <si>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</si>
  <si>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</si>
  <si>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s1229N</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</si>
  <si>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</si>
  <si>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</si>
  <si>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</si>
  <si>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</si>
  <si>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</si>
  <si>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s8410P</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</si>
  <si>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</si>
  <si>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</si>
  <si>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</si>
  <si>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</si>
  <si>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s6595P</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</si>
  <si>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</si>
  <si>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</si>
  <si>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</si>
  <si>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</si>
  <si>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s1871P</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</si>
  <si>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</si>
  <si>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</si>
  <si>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</si>
  <si>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</si>
  <si>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s3575N</t>
  </si>
  <si>
    <t>Simon Amstell: Set Free</t>
  </si>
  <si>
    <t>Julia Knowles</t>
  </si>
  <si>
    <t>Simon Amstell</t>
  </si>
  <si>
    <t>Honest, introspective comic Simon Amstell digs deep and delivers a uniquely vulnerable stand-up set on love, ego, intimacy and ayahuasca.</t>
  </si>
  <si>
    <t>s6038P</t>
  </si>
  <si>
    <t>Extreme Movie</t>
  </si>
  <si>
    <t>Adam Jay Epstein, Andrew Jacobson</t>
  </si>
  <si>
    <t>Frankie Muniz, Michael Cera, Kevin Hart, Daneel Ackles, Ben Feldman</t>
  </si>
  <si>
    <t>Several sketches illustrate the numerous joys and even more numerous embarrassments involved with teen sex.</t>
  </si>
  <si>
    <t>s2981P</t>
  </si>
  <si>
    <t>Brand New House On a Budget</t>
  </si>
  <si>
    <t>A talented interior designer is challenged to do a huge home makeover on the tiniest budget, using clever styling tricks, bargain hunting and upcycling to transform drab houses into beautiful family homes.</t>
  </si>
  <si>
    <t>s2609P</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</si>
  <si>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</si>
  <si>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</si>
  <si>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</si>
  <si>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s1789P</t>
  </si>
  <si>
    <t>Lucky Texan</t>
  </si>
  <si>
    <t>Robert N. Bradbury</t>
  </si>
  <si>
    <t>John Wayne, Barbara Sheldon, George "Gabby" Hayes, Yakima Canutt, Gordon Demaine, Ed Parker, Earl Dwire, Lloyd Whitlock, Tex Palmer, George Morrell, George F. Hayes</t>
  </si>
  <si>
    <t>56 min</t>
  </si>
  <si>
    <t>Two miners discover a streak of gold, but bad guys attempt to murder one and pin the crime on the other - the victim recovers and sets up a surprise.</t>
  </si>
  <si>
    <t>s3370N</t>
  </si>
  <si>
    <t>BoJack Horseman</t>
  </si>
  <si>
    <t>Will Arnett, Aaron Paul, Amy Sedaris, Alison Brie, Paul F. Tompkins</t>
  </si>
  <si>
    <t>6 Seasons</t>
  </si>
  <si>
    <t>Meet the most beloved sitcom horse of the '90s, 20 years later. He’s a curmudgeon with a heart of...not quite gold...but something like gold. Copper?</t>
  </si>
  <si>
    <t>s4623N</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</si>
  <si>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</si>
  <si>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</si>
  <si>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</si>
  <si>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s3669N</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</si>
  <si>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</si>
  <si>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</si>
  <si>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</si>
  <si>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</si>
  <si>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s6272P</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</si>
  <si>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</si>
  <si>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</si>
  <si>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</si>
  <si>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</si>
  <si>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s1566N</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</si>
  <si>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</si>
  <si>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</si>
  <si>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</si>
  <si>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</si>
  <si>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s7052P</t>
  </si>
  <si>
    <t>American Experience: The Poisoner's Handbook</t>
  </si>
  <si>
    <t>Rob Rapley</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</si>
  <si>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</si>
  <si>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s5641N</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</si>
  <si>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</si>
  <si>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</si>
  <si>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</si>
  <si>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s2466N</t>
  </si>
  <si>
    <t>Intuition</t>
  </si>
  <si>
    <t>Alejandro Montiel</t>
  </si>
  <si>
    <t>Luisana Lopilato, Joaquín Furriel, Rafael Ferro, Maite Lanata, Juan Manuel Guilera, Abel Ayala, Sebastián Mogordoy, Delfina Chaves, Marita Ballesteros, Miriam Odorico</t>
  </si>
  <si>
    <t>Argentina</t>
  </si>
  <si>
    <t>Police officer Pipa works on her first big case while simultaneously investigating her boss, who is suspected of murder. The prequel to "Perdida".</t>
  </si>
  <si>
    <t>s3047N</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</si>
  <si>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</si>
  <si>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</si>
  <si>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</si>
  <si>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</si>
  <si>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s5276N</t>
  </si>
  <si>
    <t>Heroin(e)</t>
  </si>
  <si>
    <t>Elaine McMillion Sheldon</t>
  </si>
  <si>
    <t>40 min</t>
  </si>
  <si>
    <t>This documentary follows three women – a fire chief, a judge and a street missionary – as they battle West Virginia's devastating opioid epidemic.</t>
  </si>
  <si>
    <t>s5070P</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</si>
  <si>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</si>
  <si>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</si>
  <si>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</si>
  <si>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</si>
  <si>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s1349N</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</si>
  <si>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</si>
  <si>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</si>
  <si>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</si>
  <si>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s144P</t>
  </si>
  <si>
    <t>We'll Take Manhattan</t>
  </si>
  <si>
    <t>John McKay</t>
  </si>
  <si>
    <t>Frances Barber, Aneurin Barnard, Fiona Button</t>
  </si>
  <si>
    <t>A look at the love affair between 1960s supermodel Jean Shrimpton and photographer David Bailey.</t>
  </si>
  <si>
    <t>s8249N</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</si>
  <si>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</si>
  <si>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</si>
  <si>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</si>
  <si>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</si>
  <si>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s3469P</t>
  </si>
  <si>
    <t>30-Minute Anxiety Meditation</t>
  </si>
  <si>
    <t>Donna D' Cruz</t>
  </si>
  <si>
    <t>30 min</t>
  </si>
  <si>
    <t>A guided meditation to help you overcome anxiety in your life. Guided by Donna D' Cruz.</t>
  </si>
  <si>
    <t>s1297P</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</si>
  <si>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</si>
  <si>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</si>
  <si>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s3647P</t>
  </si>
  <si>
    <t>Code Of Thieves</t>
  </si>
  <si>
    <t>Beasy Jones</t>
  </si>
  <si>
    <t>Tory Monay, Tristin Fazekas, Marcia Adams, Ericka Elyse, Dan Schmidt, Lorenzo Orlando, Will Coleman</t>
  </si>
  <si>
    <t>Making the mistake of robbing a powerful drug dealer. A group of friends are forced to rob a bank to make amends.</t>
  </si>
  <si>
    <t>s2680P</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</si>
  <si>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</si>
  <si>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</si>
  <si>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</si>
  <si>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s4076N</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</si>
  <si>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</si>
  <si>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</si>
  <si>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</si>
  <si>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s5562P</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</si>
  <si>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</si>
  <si>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</si>
  <si>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</si>
  <si>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</si>
  <si>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s3723N</t>
  </si>
  <si>
    <t>Go! Live Your Way</t>
  </si>
  <si>
    <t>Pilar Pascual, Renata Toscano, José Giménez Zapiola, Santiago Saez, Paulo Sanchez Lima, Carmela Barsamian, Axel Muñiz, Majo Cardoso, Majo Chicar, Gastón Ricaud, Laura Azcurra</t>
  </si>
  <si>
    <t>Charismatic Mía gets a scholarship to an elite performing arts school, where she makes close friends but clashes with the owner's popular daughter.</t>
  </si>
  <si>
    <t>s1597N</t>
  </si>
  <si>
    <t>The Great British Baking Show: Holidays</t>
  </si>
  <si>
    <t>Paul Hollywood, Prue Leith, Sandi Toksvig, Noel Fielding</t>
  </si>
  <si>
    <t>Deck the halls with sugar, butter and chocolate as competitors from past seasons bake sweet Yuletide treats for judges Paul Hollywood and Prue Leith.</t>
  </si>
  <si>
    <t>s8891P</t>
  </si>
  <si>
    <t>This is Paris, 50 years of passion</t>
  </si>
  <si>
    <t>Sports</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</si>
  <si>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</si>
  <si>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s8193P</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</si>
  <si>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</si>
  <si>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</si>
  <si>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</si>
  <si>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</si>
  <si>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s6664N</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</si>
  <si>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</si>
  <si>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</si>
  <si>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</si>
  <si>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s1607N</t>
  </si>
  <si>
    <t>Fierce</t>
  </si>
  <si>
    <t>Anna Wieczur-Bluszcz</t>
  </si>
  <si>
    <t>Katarzyna Sawczuk, Maciej Zakościelny, Anita Sokołowska, Julia Kamińska, Tomasz Karolak, Maria Pakulnis, Barbara Wypych, Wojciech Solarz, Adrian Majewski, Michał Piprowski, Urszula Dudziak, Krzysztof Ibisz</t>
  </si>
  <si>
    <t>Poland</t>
  </si>
  <si>
    <t>A gifted young singer becomes an instant sensation on a popular talent show. But her real goal is earning the love of her father, a member of the jury.</t>
  </si>
  <si>
    <t>s4523N</t>
  </si>
  <si>
    <t>22-Jul</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</si>
  <si>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</si>
  <si>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</si>
  <si>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</si>
  <si>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</si>
  <si>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</si>
  <si>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s522P</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</si>
  <si>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</si>
  <si>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</si>
  <si>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</si>
  <si>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s5108N</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</si>
  <si>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</si>
  <si>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</si>
  <si>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</si>
  <si>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</si>
  <si>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s7466P</t>
  </si>
  <si>
    <t>Malicious</t>
  </si>
  <si>
    <t>Michael Winnick</t>
  </si>
  <si>
    <t>Josh Stewart, Bojana Novakovic, Melissa Bolona</t>
  </si>
  <si>
    <t>When a pregnant newlywed suffers a traumatic event, she finds herself haunted - and connected - to a malicious entity that has possessed her unborn child.</t>
  </si>
  <si>
    <t>s5640P</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</si>
  <si>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</si>
  <si>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</si>
  <si>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</si>
  <si>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</si>
  <si>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s3936P</t>
  </si>
  <si>
    <t>A Prince for Christmas</t>
  </si>
  <si>
    <t>Fred Olen Ray</t>
  </si>
  <si>
    <t>Viva Bianca, Kirk Barker, Kelly LeBrock, Maxwell Caulfield</t>
  </si>
  <si>
    <t>A prince from Europe meets a charming waitress when he travels to America during the Christmas holiday to escape an arranged marriage.</t>
  </si>
  <si>
    <t>s7102P</t>
  </si>
  <si>
    <t>Roommate Wanted</t>
  </si>
  <si>
    <t>Rob Margolies</t>
  </si>
  <si>
    <t>Alexa Vega, Spencer Grammer, Kathryn Morris, Richard Riehle, Bryan Dechart, Jennifer Lyons</t>
  </si>
  <si>
    <t>Janie and Dee are two polar-opposite roommates whose differences come to a head over the course of one crazy day.</t>
  </si>
  <si>
    <t>s1771N</t>
  </si>
  <si>
    <t>Wheels of Fortune</t>
  </si>
  <si>
    <t>Shaun Paul Piccinino</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</si>
  <si>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</si>
  <si>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</si>
  <si>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s4751N</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</si>
  <si>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</si>
  <si>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</si>
  <si>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Mexico, United States</t>
  </si>
  <si>
    <t>This drama series chronicles the true story of the rise, capture and escape of notorious Mexican drug lord Joaquín "El Chapo" Guzmán.</t>
  </si>
  <si>
    <t>s3299P</t>
  </si>
  <si>
    <t>Amazon Music Presents: The L, I Will Find You No Matter What</t>
  </si>
  <si>
    <t>Jordan Stone, Martin Hughes</t>
  </si>
  <si>
    <t>The 30-minute video takes viewers on a fantastic adventure, led by the paper art avatar of young Luc and includes songs from the album like, â€œAll the Time,â€ â€œSpace Escape,â€ â€œDenied,â€ â€œRobotâ€ and â€œPopsicle.â€</t>
  </si>
  <si>
    <t>s7193N</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</si>
  <si>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</si>
  <si>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</si>
  <si>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</si>
  <si>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s1358N</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</si>
  <si>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</si>
  <si>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</si>
  <si>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</si>
  <si>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</si>
  <si>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s4668P</t>
  </si>
  <si>
    <t>Love, Millennial Style</t>
  </si>
  <si>
    <t>Anthony Bradford, Jenna Bowers, Zuri James, Crystal R. Davis</t>
  </si>
  <si>
    <t>A digital anthology comedy series starring a line up of actors in sketches and shorts depicting love and romance in millennial times.</t>
  </si>
  <si>
    <t>s2239P</t>
  </si>
  <si>
    <t>HEALTH</t>
  </si>
  <si>
    <t>HEALTH - LA's current kings of noise - blow the doors off the Music Hall of Williamsburg in this combustible performance from the After the Jump Festival.</t>
  </si>
  <si>
    <t>s2902P</t>
  </si>
  <si>
    <t>Casey's Shadow</t>
  </si>
  <si>
    <t>Martin Ritt</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</si>
  <si>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</si>
  <si>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</si>
  <si>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s6987P</t>
  </si>
  <si>
    <t>The Swing</t>
  </si>
  <si>
    <t>Percy Adlon</t>
  </si>
  <si>
    <t>Anja Jaenicke, Lena Stolze, Joachim Bernhard</t>
  </si>
  <si>
    <t>The life of 3 sisters in Munich before the First World War. Based on the book by Annette Kolb.</t>
  </si>
  <si>
    <t>s6325N</t>
  </si>
  <si>
    <t>Black Man White Skin</t>
  </si>
  <si>
    <t>Jose Manuel Colón</t>
  </si>
  <si>
    <t>This film chronicles the health and social problems that African albinos face and details the fight waged on their behalf by advocacy groups in Spain.</t>
  </si>
  <si>
    <t>s1633P</t>
  </si>
  <si>
    <t>Momo Loves to Sing and Dance</t>
  </si>
  <si>
    <t>Momo and friends have fun singing and dancing to hapyy music!</t>
  </si>
  <si>
    <t>s1089N</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</si>
  <si>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</si>
  <si>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</si>
  <si>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</si>
  <si>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</si>
  <si>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s1567P</t>
  </si>
  <si>
    <t>Murdertown</t>
  </si>
  <si>
    <t>Katherine Kelly</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</si>
  <si>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</si>
  <si>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s6907N</t>
  </si>
  <si>
    <t>Ha Unlimited</t>
  </si>
  <si>
    <t>Tuck Boriboon, Ball Chernyim, Na’Kom Chuanchuen</t>
  </si>
  <si>
    <t>Three comedians launch a company designed to spread happiness far and wide in this Thai sitcom packed with gags, sound effects and special guests.</t>
  </si>
  <si>
    <t>s4085P</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</si>
  <si>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</si>
  <si>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</si>
  <si>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</si>
  <si>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</si>
  <si>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s4657P</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</si>
  <si>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</si>
  <si>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</si>
  <si>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</si>
  <si>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</si>
  <si>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s1853P</t>
  </si>
  <si>
    <t>Line of Duty</t>
  </si>
  <si>
    <t>Aaron Eckhart, Dina Meyer, Giancarlo Esposito</t>
  </si>
  <si>
    <t>Aaron Eckhart stars in this race-against-time thriller about a disgraced cop who teams with a live-streaming news broadcaster to try and save the police chief's kidnapped daughter.</t>
  </si>
  <si>
    <t>s5192P</t>
  </si>
  <si>
    <t>Asintombstonetest-target</t>
  </si>
  <si>
    <t>asintombstonetest-target short</t>
  </si>
  <si>
    <t>s2369N</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</si>
  <si>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</si>
  <si>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</si>
  <si>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</si>
  <si>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s7030N</t>
  </si>
  <si>
    <t>Huntik: Secrets and Seekers</t>
  </si>
  <si>
    <t>Yuri Lowenthal, Drew Aaron, Karen Strassman, Marc Thompson, Rebecca Soler, Mike Pollock</t>
  </si>
  <si>
    <t>United States, Italy</t>
  </si>
  <si>
    <t>A high school student searching for his missing father joins a secret group known as the Seekers, who ally with aliens to protect the world from evil.</t>
  </si>
  <si>
    <t>s964P</t>
  </si>
  <si>
    <t>Snobs</t>
  </si>
  <si>
    <t>Indiana Evans</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</si>
  <si>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</si>
  <si>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s3406N</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</si>
  <si>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</si>
  <si>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</si>
  <si>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</si>
  <si>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</si>
  <si>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s385N</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</si>
  <si>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</si>
  <si>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</si>
  <si>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</si>
  <si>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</si>
  <si>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s7943P</t>
  </si>
  <si>
    <t>On Strike For Christmas</t>
  </si>
  <si>
    <t>Robert Iscove</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</si>
  <si>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</si>
  <si>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</si>
  <si>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s2967P</t>
  </si>
  <si>
    <t>Brian Aylward: Big In Asia</t>
  </si>
  <si>
    <t>Tuvshinbold Naidandorj</t>
  </si>
  <si>
    <t>Brian Aylward</t>
  </si>
  <si>
    <t>46 min</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</si>
  <si>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</si>
  <si>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s2844N</t>
  </si>
  <si>
    <t>Aurora</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</si>
  <si>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</si>
  <si>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</si>
  <si>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</si>
  <si>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</si>
  <si>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s1625P</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</si>
  <si>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</si>
  <si>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</si>
  <si>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s8167P</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</si>
  <si>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</si>
  <si>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</si>
  <si>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</si>
  <si>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</si>
  <si>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s1354P</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</si>
  <si>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</si>
  <si>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</si>
  <si>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s3637P</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</si>
  <si>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</si>
  <si>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</si>
  <si>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</si>
  <si>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</si>
  <si>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s2666N</t>
  </si>
  <si>
    <t>The King: Eternal Monarch</t>
  </si>
  <si>
    <t>Lee Min-ho, Kim Go-eun, Woo Do‑hwan, Kim Kyung-nam, Jung Eun-chae, Lee Jung-jin, Kim Young-ok</t>
  </si>
  <si>
    <t>A modern-day Korean emperor passes through a mysterious portal and into a parallel world, where he encounters a feisty police detective.</t>
  </si>
  <si>
    <t>s4057P</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</si>
  <si>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</si>
  <si>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</si>
  <si>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</si>
  <si>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</si>
  <si>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s6623N</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</si>
  <si>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</si>
  <si>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</si>
  <si>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</si>
  <si>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</si>
  <si>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s1583P</t>
  </si>
  <si>
    <t>Mr. Bean: The Animated Series</t>
  </si>
  <si>
    <t>Rowan Atkinson, Sally Grace, Mathilda Ziegler</t>
  </si>
  <si>
    <t>This series follows Mr Bean, his best friend Teddy and his long-suffering landlady Mrs Wicket as we witness more of the mishaps that surround Mr Bean's daily life.</t>
  </si>
  <si>
    <t>s5917N</t>
  </si>
  <si>
    <t>My Own Man</t>
  </si>
  <si>
    <t>David Sampliner</t>
  </si>
  <si>
    <t>When a man discovers he will be the father to a boy, his fear and insecurities send him on an emotional, humorous quest for his own manhood.</t>
  </si>
  <si>
    <t>s1033P</t>
  </si>
  <si>
    <t>Shaun the Sheep</t>
  </si>
  <si>
    <t>It's sport's day with Shaun the Sheep!</t>
  </si>
  <si>
    <t>s9660P</t>
  </si>
  <si>
    <t>10 Things I Hate About You</t>
  </si>
  <si>
    <t>Gil Junger</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</si>
  <si>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</si>
  <si>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</si>
  <si>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s6797N</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</si>
  <si>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</si>
  <si>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</si>
  <si>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</si>
  <si>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</si>
  <si>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s7359N</t>
  </si>
  <si>
    <t>Lucha: Playing the Impossible</t>
  </si>
  <si>
    <t>Ana Quiroga</t>
  </si>
  <si>
    <t>Luciana Aymar</t>
  </si>
  <si>
    <t>Known simply as "Lucha," field hockey player Luciana Aymar shares her tumultuous and triumphant journey to become the best in the world.</t>
  </si>
  <si>
    <t>s4399P</t>
  </si>
  <si>
    <t>Backstabbed</t>
  </si>
  <si>
    <t>Doug Campbell</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</si>
  <si>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</si>
  <si>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</si>
  <si>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s9263P</t>
  </si>
  <si>
    <t>All's Faire in Love</t>
  </si>
  <si>
    <t>Scott Marshall</t>
  </si>
  <si>
    <t>Christina Ricci, Matthew Lillard, Ann-Margret, Cedric the Entertainer</t>
  </si>
  <si>
    <t>Colombia</t>
  </si>
  <si>
    <t>A theatre troupe is about to lose its prime gig at Ye Olde Times Renaissance Faire to a rival troupe of conceited, classically-trained Shakespearean actors. This group must revive their act and find help from an unexpected source.</t>
  </si>
  <si>
    <t>s316N</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</si>
  <si>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</si>
  <si>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</si>
  <si>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</si>
  <si>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</si>
  <si>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</si>
  <si>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s7384P</t>
  </si>
  <si>
    <t>RiffTrax: "MANOS" The Hands of Fate</t>
  </si>
  <si>
    <t>Michael J. Nelson</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</si>
  <si>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</si>
  <si>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</si>
  <si>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s3675P</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</si>
  <si>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</si>
  <si>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</si>
  <si>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</si>
  <si>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</si>
  <si>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s9537P</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</si>
  <si>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</si>
  <si>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</si>
  <si>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</si>
  <si>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</si>
  <si>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s3708P</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</si>
  <si>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</si>
  <si>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</si>
  <si>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</si>
  <si>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</si>
  <si>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s3648N</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</si>
  <si>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</si>
  <si>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</si>
  <si>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</si>
  <si>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</si>
  <si>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s236P</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</si>
  <si>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</si>
  <si>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</si>
  <si>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</si>
  <si>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</si>
  <si>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s477N</t>
  </si>
  <si>
    <t>The Tour</t>
  </si>
  <si>
    <t>Juraj Šajmovič</t>
  </si>
  <si>
    <t>Miloš Knor, Lukáš Pavlásek, Tomáš Matonoha, Ester Kočičková, Michal Kavalčík, Richard Nedvěd</t>
  </si>
  <si>
    <t>Miloš Knor brings comedians Lukáš Pavlásek, Tomáš Matonoha, Ester Kočičková, Michal Kavalčík and Richard Nedvěd on a tour around the Czech Republic.</t>
  </si>
  <si>
    <t>s9054P</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</si>
  <si>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</si>
  <si>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</si>
  <si>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</si>
  <si>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</si>
  <si>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s5522N</t>
  </si>
  <si>
    <t>Hot Girls Wanted: Turned On</t>
  </si>
  <si>
    <t>Jill Bauer, Ronna Gradus, Rashida Jones</t>
  </si>
  <si>
    <t>Personal stories reveal how the intersection of sex, technology and intimate relationships is rewiring us in fundamental ways.</t>
  </si>
  <si>
    <t>s4084N</t>
  </si>
  <si>
    <t>Bert Kreischer: The Machine</t>
  </si>
  <si>
    <t>Ryan Polito</t>
  </si>
  <si>
    <t>From his run-in with a grizzly bear to partying with the Russian mafia, the shirtless comic returns with laugh-out-loud tales in this stand-up special.</t>
  </si>
  <si>
    <t>s3445P</t>
  </si>
  <si>
    <t>9-Minute Yoga: Guided Meditation &amp; Visualization</t>
  </si>
  <si>
    <t>Anne-Marie Newland</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</si>
  <si>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</si>
  <si>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s483N</t>
  </si>
  <si>
    <t>How to Become a Tyrant</t>
  </si>
  <si>
    <t>Produced by Citizen Jones</t>
  </si>
  <si>
    <t>Peter Dinklage</t>
  </si>
  <si>
    <t>Ruling with an iron fist requires an aspiring dictator to know the playbook for absolute power, as history's despots prove in this sardonic docuseries.</t>
  </si>
  <si>
    <t>s5057P</t>
  </si>
  <si>
    <t>Miracle Dogs</t>
  </si>
  <si>
    <t>Craig Clyde</t>
  </si>
  <si>
    <t>Kate Jackson, Ted Shackelford, Alana Austin</t>
  </si>
  <si>
    <t>The film is based on the inspirational story of Annie, a dog who battles and beats cancer.</t>
  </si>
  <si>
    <t>s7264P</t>
  </si>
  <si>
    <t>The Gigolo</t>
  </si>
  <si>
    <t>Cheuk Man Au</t>
  </si>
  <si>
    <t>Dominic Ho, Candy Ka-Man Yuen, Jeana Ho, Hazel Tong, Winnie Leung</t>
  </si>
  <si>
    <t>The life of a Hong Kong gigolo named Fung, who started with nothing and now has everything.</t>
  </si>
  <si>
    <t>s3392P</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</si>
  <si>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</si>
  <si>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</si>
  <si>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</si>
  <si>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s3590N</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</si>
  <si>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</si>
  <si>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</si>
  <si>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</si>
  <si>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</si>
  <si>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s5712N</t>
  </si>
  <si>
    <t>Carlos Ballarta: El amor es de putos</t>
  </si>
  <si>
    <t>Jan Suter, Raúl Campos Delgado</t>
  </si>
  <si>
    <t>Carlos Ballarta</t>
  </si>
  <si>
    <t>Carlos Ballarta mocks daily life in Mexico, including public transit, the education system and the corn seller who betrays your confidence.</t>
  </si>
  <si>
    <t>s8671P</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</si>
  <si>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</si>
  <si>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</si>
  <si>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</si>
  <si>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</si>
  <si>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s588N</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</si>
  <si>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</si>
  <si>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</si>
  <si>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</si>
  <si>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</si>
  <si>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s1605P</t>
  </si>
  <si>
    <t>Morphle - Robot Mila and More Cartoons</t>
  </si>
  <si>
    <t>28 min</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</si>
  <si>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</si>
  <si>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s4193P</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</si>
  <si>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</si>
  <si>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</si>
  <si>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</si>
  <si>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</si>
  <si>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s3378N</t>
  </si>
  <si>
    <t>Nailed It! France</t>
  </si>
  <si>
    <t>Artus, Noémie Honiat</t>
  </si>
  <si>
    <t>On this fun and funny competition show, home bakers talented in catastrophe struggle to re-create dessert masterpieces and win a 5,000 euro prize.</t>
  </si>
  <si>
    <t>s4276P</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</si>
  <si>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</si>
  <si>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</si>
  <si>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</si>
  <si>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</si>
  <si>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s2572P</t>
  </si>
  <si>
    <t>Ekaj</t>
  </si>
  <si>
    <t>Cati Gonzalez</t>
  </si>
  <si>
    <t>Jake Mestre, Badd Idea, Scooter LaForge</t>
  </si>
  <si>
    <t>Think Kids meets Midnight Cowboy. Ekaj is a film packed with real life drama and a real sense of humor. The film capture's a naive teen's runaway journey to one of the most difficult city's to survive in, New York City.</t>
  </si>
  <si>
    <t>s3605N</t>
  </si>
  <si>
    <t>Sintonia</t>
  </si>
  <si>
    <t>Christian Malheiros, Jottapê, Bruna Mascarenhas</t>
  </si>
  <si>
    <t>Three teens living in the same São Paulo favela pursue their dreams while maintaining their friendship, amid a world of music, drugs and religion.</t>
  </si>
  <si>
    <t>s2043P</t>
  </si>
  <si>
    <t>Jeff Garcia: Livin' the Dream</t>
  </si>
  <si>
    <t>Steve Race</t>
  </si>
  <si>
    <t>Jeff Garcia</t>
  </si>
  <si>
    <t>Famed Latino comedian and voiceover artist, Jeff Garcia, comes to you from San Manuel Indian Bingo and Casino with his signature improv style. He comments on his family, unreliable cars, white people, marriage and his run-ins with the law.</t>
  </si>
  <si>
    <t>s7589P</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</si>
  <si>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</si>
  <si>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</si>
  <si>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</si>
  <si>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s5774P</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</si>
  <si>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</si>
  <si>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</si>
  <si>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</si>
  <si>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</si>
  <si>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s6800P</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</si>
  <si>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</si>
  <si>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</si>
  <si>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</si>
  <si>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</si>
  <si>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s3471P</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</si>
  <si>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</si>
  <si>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</si>
  <si>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</si>
  <si>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s493P</t>
  </si>
  <si>
    <t>The Parallax View</t>
  </si>
  <si>
    <t>Alan J. Pakula</t>
  </si>
  <si>
    <t>Warren Beatty, Hume Cronyn, Paula Prentiss, Kenneth Mars</t>
  </si>
  <si>
    <t>Warren Beatty is a news reporter who, along with seven others, witnesses the assassination of a political candidate.</t>
  </si>
  <si>
    <t>s1590N</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</si>
  <si>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</si>
  <si>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</si>
  <si>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</si>
  <si>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s3974N</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</si>
  <si>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</si>
  <si>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</si>
  <si>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</si>
  <si>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</si>
  <si>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s4949P</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</si>
  <si>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</si>
  <si>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</si>
  <si>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</si>
  <si>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</si>
  <si>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s1997N</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</si>
  <si>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</si>
  <si>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</si>
  <si>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</si>
  <si>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</si>
  <si>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s8569P</t>
  </si>
  <si>
    <t>The Report</t>
  </si>
  <si>
    <t>Scott Z. Burns</t>
  </si>
  <si>
    <t>Adam Driver, Annette Bening, Jon Hamm, Corey Stoll, Maura Tierney, Michael C. Hall, Ted Levine, Tim Blake Nelson</t>
  </si>
  <si>
    <t>In a thriller based on actual events, an idealistic Senate staffer leads an investigation into the CIAâ€™s post-9/11 Detention and Interrogation Program, uncovering the lengths to which the agency went to hide a brutal secret from the American public.</t>
  </si>
  <si>
    <t>s3363N</t>
  </si>
  <si>
    <t>Arsenio Hall: Smart &amp; Classy</t>
  </si>
  <si>
    <t>Arsenio Hall</t>
  </si>
  <si>
    <t>63 min</t>
  </si>
  <si>
    <t>In his first stand-up special, Arsenio Hall discusses getting older, the changing times and culture, social issues and even bothersome baby toes.</t>
  </si>
  <si>
    <t>s3478P</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</si>
  <si>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</si>
  <si>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</si>
  <si>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s1625N</t>
  </si>
  <si>
    <t>The Da Vinci Code</t>
  </si>
  <si>
    <t>Ron Howard</t>
  </si>
  <si>
    <t>Tom Hanks, Audrey Tautou, Ian McKellen, Jean Reno, Paul Bettany, Alfred Molina, Jürgen Prochnow, Jean-Yves Berteloot, Etienne Chicot, Jean-Pierre Marielle</t>
  </si>
  <si>
    <t>United States, Malta, France, United Kingdom</t>
  </si>
  <si>
    <t>149 min</t>
  </si>
  <si>
    <t>When the curator of the Louvre is killed, a Harvard professor and a cryptographer must untangle a web of deceit involving works of Leonardo da Vinci.</t>
  </si>
  <si>
    <t>s7519N</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</si>
  <si>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</si>
  <si>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</si>
  <si>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</si>
  <si>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</si>
  <si>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</si>
  <si>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s7444N</t>
  </si>
  <si>
    <t>Men in Black II</t>
  </si>
  <si>
    <t>Barry Sonnenfeld</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</si>
  <si>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</si>
  <si>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</si>
  <si>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s7953P</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</si>
  <si>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</si>
  <si>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</si>
  <si>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Kids of the world, who had mysteriously fallen into a coma, awaken ten years later possessing otherworldly powers to wage an unholy battle against all adults.</t>
  </si>
  <si>
    <t>s128P</t>
  </si>
  <si>
    <t>WHATEVER FATHER</t>
  </si>
  <si>
    <t>Harold Trompetero</t>
  </si>
  <si>
    <t>Hassam, Carlos RamÃ­rez, Bebsabe Duque</t>
  </si>
  <si>
    <t>Matias, a 10-year-old runs away from home in a huff and ends up getting on a bus, eventually he get lost, until he is found by Rogelio, a man who works as a clown restaurant.</t>
  </si>
  <si>
    <t>s6982N</t>
  </si>
  <si>
    <t>Hogie the Globehopper</t>
  </si>
  <si>
    <t>Mae Elliessa</t>
  </si>
  <si>
    <t>Hogie and his friends travel the world, exploring far-flung locales like Buenos Aires, Cairo, Hawaii and the Galapagos Islands.</t>
  </si>
  <si>
    <t>s8539N</t>
  </si>
  <si>
    <t>The Truth About Alcohol</t>
  </si>
  <si>
    <t>David Briggs</t>
  </si>
  <si>
    <t>Javid Abdelmoneim</t>
  </si>
  <si>
    <t>Emergency room doctor Javid Abdelmoneim endeavors to learn the truth about alcohol, both its benefits and risks, by exploring the science of drinking.</t>
  </si>
  <si>
    <t>s5845N</t>
  </si>
  <si>
    <t>72 Cutest Animals</t>
  </si>
  <si>
    <t>This series examines the nature of cuteness and how adorability helps some animal species to survive and thrive in a variety of environments.</t>
  </si>
  <si>
    <t>s3683P</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</si>
  <si>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</si>
  <si>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</si>
  <si>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</si>
  <si>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</si>
  <si>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s8209N</t>
  </si>
  <si>
    <t>The Bible's Buried Secrets</t>
  </si>
  <si>
    <t>Francesca Stavrakopoulou</t>
  </si>
  <si>
    <t>Host Francesca Stavrakopoulou travels across the Middle East, offering extraordinary insights into the stories of the Old Testament.</t>
  </si>
  <si>
    <t>s3816P</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</si>
  <si>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</si>
  <si>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</si>
  <si>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</si>
  <si>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</si>
  <si>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s5212N</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</si>
  <si>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</si>
  <si>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</si>
  <si>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</si>
  <si>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</si>
  <si>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s7988N</t>
  </si>
  <si>
    <t>Sex and the City: The Movie</t>
  </si>
  <si>
    <t>Michael Patrick King</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</si>
  <si>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</si>
  <si>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</si>
  <si>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s4518N</t>
  </si>
  <si>
    <t>The Curious Creations of Christine McConnell</t>
  </si>
  <si>
    <t>Christine McConnell, Colleen Smith, Adam Mayfield, Michael Oosterom, Drew Massey, Mick Ignis, Tim Lagasse, Dita von Teese, Steven M. Porter, Elko Weaver</t>
  </si>
  <si>
    <t>Wickedly talented baker and artist Christine McConnell fills her home with haunting confections, creepy crafts – and wildly inappropriate creatures.</t>
  </si>
  <si>
    <t>s2943N</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</si>
  <si>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</si>
  <si>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</si>
  <si>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</si>
  <si>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s5712P</t>
  </si>
  <si>
    <t>Gamera: Super Monster</t>
  </si>
  <si>
    <t>Noriaki Yuasa</t>
  </si>
  <si>
    <t>Mach Fumiake, Yaeko Kojima, Yoko Komatsu</t>
  </si>
  <si>
    <t>As a massive alien craft heads to Earth to do evil, three good and powerful superwomen befriend a young boy who has a special connection to Gamera, and old foes return to do battle one more time.</t>
  </si>
  <si>
    <t>s2167P</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</si>
  <si>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</si>
  <si>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</si>
  <si>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</si>
  <si>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s7249N</t>
  </si>
  <si>
    <t>Kygo: Live at the Hollywood Bowl</t>
  </si>
  <si>
    <t>Devin Chanda</t>
  </si>
  <si>
    <t>Kygo</t>
  </si>
  <si>
    <t>Join Norwegian electronic music superstar Kygo onstage and behind the scenes as he performs at the famed L.A. venue with a bevy of special guests.</t>
  </si>
  <si>
    <t>s3084N</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</si>
  <si>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</si>
  <si>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</si>
  <si>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</si>
  <si>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s6137P</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</si>
  <si>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</si>
  <si>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</si>
  <si>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</si>
  <si>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</si>
  <si>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s7599N</t>
  </si>
  <si>
    <t>Not Alone</t>
  </si>
  <si>
    <t>Kiki Goshay, Jacqueline Monetta</t>
  </si>
  <si>
    <t>An 18-year-old struggling to understand her best friend's suicide talks to teenagers who have grappled with mental illness and suicidal thoughts.</t>
  </si>
  <si>
    <t>s5515P</t>
  </si>
  <si>
    <t>Cow Town</t>
  </si>
  <si>
    <t>John English</t>
  </si>
  <si>
    <t>Gene Autry, Champion, Gail Davis</t>
  </si>
  <si>
    <t>Gene responds to cattle rustling by stringing barbed wire all around his range.</t>
  </si>
  <si>
    <t>s8086P</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</si>
  <si>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</si>
  <si>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</si>
  <si>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</si>
  <si>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</si>
  <si>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s1649N</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</si>
  <si>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</si>
  <si>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</si>
  <si>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</si>
  <si>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</si>
  <si>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s2506P</t>
  </si>
  <si>
    <t>Family Feud with Ray Combs</t>
  </si>
  <si>
    <t>Ray Combs</t>
  </si>
  <si>
    <t>Two families, each composed of five members, compete against each other to guess the answers with the results of a survey of one hundred people. Hosted by Ray Combs.</t>
  </si>
  <si>
    <t>s2041P</t>
  </si>
  <si>
    <t>Jeff Garcia: The Ten Dollar Ticket</t>
  </si>
  <si>
    <t>Latino comic Jeff Garcia aims to give you your money's worth with his signature original shows in this special from 2008. Fellow friends and comics, Bruce Jingles and Rene Garcia, join him as they discuss race, dating and fighting style differences.</t>
  </si>
  <si>
    <t>s963N</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</si>
  <si>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</si>
  <si>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</si>
  <si>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</si>
  <si>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</si>
  <si>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s5465P</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</si>
  <si>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</si>
  <si>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</si>
  <si>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</si>
  <si>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s6997N</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</si>
  <si>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</si>
  <si>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</si>
  <si>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</si>
  <si>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s1147P</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</si>
  <si>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</si>
  <si>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</si>
  <si>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</si>
  <si>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s2840N</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</si>
  <si>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</si>
  <si>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</si>
  <si>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</si>
  <si>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</si>
  <si>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s6495N</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</si>
  <si>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</si>
  <si>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</si>
  <si>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</si>
  <si>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</si>
  <si>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s7778N</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</si>
  <si>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</si>
  <si>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</si>
  <si>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</si>
  <si>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s555P</t>
  </si>
  <si>
    <t>The Lowe Files</t>
  </si>
  <si>
    <t>Matthew Edward Lowe, Owen John Lowe</t>
  </si>
  <si>
    <t>The Lowe Files follows Rob Lowe and his two sons, Matthew and John Owen, as they travel through the country to explore infamous unsolved mysteries.</t>
  </si>
  <si>
    <t>s1700N</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</si>
  <si>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</si>
  <si>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</si>
  <si>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</si>
  <si>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</si>
  <si>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s3147N</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</si>
  <si>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</si>
  <si>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</si>
  <si>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</si>
  <si>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s6066N</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</si>
  <si>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</si>
  <si>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</si>
  <si>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</si>
  <si>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</si>
  <si>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s1121P</t>
  </si>
  <si>
    <t>Rupture</t>
  </si>
  <si>
    <t>Steven Stainberg</t>
  </si>
  <si>
    <t>Noomi Rapace, Michael Chiklis, Kerry Bishe, Peter Stormare, Lesley Manville, Jean Yoon, Percy Hynes White, Mayko Nguyen</t>
  </si>
  <si>
    <t>A single mom tries to break free from a mysterious organization that has abducted her.</t>
  </si>
  <si>
    <t>s2318P</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</si>
  <si>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</si>
  <si>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</si>
  <si>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s7656N</t>
  </si>
  <si>
    <t>Once In A Lifetime Sessions with Nile Rodgers</t>
  </si>
  <si>
    <t>Nile Rodgers</t>
  </si>
  <si>
    <t>The career of rhythm guitarist and Chic founder Nile Rodgers is chronicled in this musical blend of documentary and original concert performance.</t>
  </si>
  <si>
    <t>s792P</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</si>
  <si>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</si>
  <si>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</si>
  <si>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</si>
  <si>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</si>
  <si>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s192P</t>
  </si>
  <si>
    <t>Very Superstitious with George Lopez</t>
  </si>
  <si>
    <t>George Lopez, Harris Jacqueline Matherne</t>
  </si>
  <si>
    <t>In Very Superstitious with George Lopez, George goes across the country to cities and small towns to show the many ways we're all alike... through our superstitions.</t>
  </si>
  <si>
    <t>s7108P</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</si>
  <si>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</si>
  <si>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</si>
  <si>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</si>
  <si>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</si>
  <si>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s7827N</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</si>
  <si>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</si>
  <si>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</si>
  <si>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</si>
  <si>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</si>
  <si>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s2624P</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</si>
  <si>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</si>
  <si>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</si>
  <si>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</si>
  <si>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s5499N</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</si>
  <si>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</si>
  <si>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</si>
  <si>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</si>
  <si>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</si>
  <si>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</si>
  <si>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s3854N</t>
  </si>
  <si>
    <t>I Have a Script</t>
  </si>
  <si>
    <t>Souad Abdullah, Shujoon, Fatima Al Safi</t>
  </si>
  <si>
    <t>After the death of a loved one, a woman decides to pursue her passion for writing by penning television scripts.</t>
  </si>
  <si>
    <t>s5281P</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</si>
  <si>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</si>
  <si>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</si>
  <si>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</si>
  <si>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</si>
  <si>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s7489N</t>
  </si>
  <si>
    <t>Monster Family</t>
  </si>
  <si>
    <t>Holger Tappe</t>
  </si>
  <si>
    <t>Celia Imrie, Emily Watson, Catherine Tate, Jason Isaacs, Nick Frost, Jessica Brown Findlay</t>
  </si>
  <si>
    <t>Germany, United Kingdom</t>
  </si>
  <si>
    <t>A family’s festive Halloween plans take a spooky turn when an evil witch's curse transforms the costumed clan into actual monsters.</t>
  </si>
  <si>
    <t>s4924P</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</si>
  <si>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</si>
  <si>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</si>
  <si>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</si>
  <si>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s354N</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</si>
  <si>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</si>
  <si>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</si>
  <si>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</si>
  <si>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</si>
  <si>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s260N</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</si>
  <si>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</si>
  <si>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</si>
  <si>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</si>
  <si>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</si>
  <si>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</si>
  <si>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s4888P</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</si>
  <si>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</si>
  <si>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</si>
  <si>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</si>
  <si>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</si>
  <si>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s4859N</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</si>
  <si>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</si>
  <si>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</si>
  <si>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</si>
  <si>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</si>
  <si>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s830P</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</si>
  <si>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</si>
  <si>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</si>
  <si>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</si>
  <si>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</si>
  <si>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</si>
  <si>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s1217P</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</si>
  <si>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</si>
  <si>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</si>
  <si>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</si>
  <si>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s4038N</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</si>
  <si>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</si>
  <si>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</si>
  <si>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</si>
  <si>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</si>
  <si>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s2159P</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</si>
  <si>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</si>
  <si>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</si>
  <si>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</si>
  <si>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</si>
  <si>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s6046P</t>
  </si>
  <si>
    <t>Truth or Dare</t>
  </si>
  <si>
    <t>Junjie Huang, Teresa Li, Jiawei Ding</t>
  </si>
  <si>
    <t>A story that follows two couples who mistakenly find themselves in a marriage they never expected and gradually grow in love and trust over time.</t>
  </si>
  <si>
    <t>s8581N</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</si>
  <si>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</si>
  <si>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</si>
  <si>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</si>
  <si>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</si>
  <si>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s7546P</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</si>
  <si>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</si>
  <si>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</si>
  <si>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</si>
  <si>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</si>
  <si>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s9654P</t>
  </si>
  <si>
    <t>Date Night (Extended Cut)</t>
  </si>
  <si>
    <t>Shawn Levy</t>
  </si>
  <si>
    <t>Mark Wahlberg, Steve Carell, Taraji P. Henson, Tina Fey, Common</t>
  </si>
  <si>
    <t>A typical suburban couple's date night becomes much more than they expected when a case of mistaken identity hurtles them into non-stop adventure.</t>
  </si>
  <si>
    <t>s5532P</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</si>
  <si>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</si>
  <si>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</si>
  <si>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</si>
  <si>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</si>
  <si>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s6916P</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</si>
  <si>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</si>
  <si>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</si>
  <si>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</si>
  <si>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</si>
  <si>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s7441P</t>
  </si>
  <si>
    <t>Pugazh</t>
  </si>
  <si>
    <t>Manimaran</t>
  </si>
  <si>
    <t>Jai, Surbhi, Karunas, RJ Balaji, G. Marimuthu</t>
  </si>
  <si>
    <t>Pugazh, a young man, tries to protect a playground from political encroachers. But corrupt politicians are determined to build a factory on the land after acquiring the playground.</t>
  </si>
  <si>
    <t>s7637N</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</si>
  <si>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</si>
  <si>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</si>
  <si>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</si>
  <si>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</si>
  <si>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s8564P</t>
  </si>
  <si>
    <t>Y'all Not Laughing Yet?</t>
  </si>
  <si>
    <t>Raymelle A Adams</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</si>
  <si>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</si>
  <si>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</si>
  <si>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s666P</t>
  </si>
  <si>
    <t>The Fatal Hour</t>
  </si>
  <si>
    <t>William Nigh</t>
  </si>
  <si>
    <t>Boris Karloff, Marjorie Reynolds, Grant Withers, Charles Trowbridge, John Hamilton, Frank Puglia, Jason Robards Sr., Craig Reynolds</t>
  </si>
  <si>
    <t>Europe</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</si>
  <si>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</si>
  <si>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s8155N</t>
  </si>
  <si>
    <t>Tayo the Little Bus Movie: Mission Ace</t>
  </si>
  <si>
    <t>Ryu Jung-woo</t>
  </si>
  <si>
    <t>Moon Nam-sook, Jeong Hye-ok, Choe Hana, Gim Yeong-seon</t>
  </si>
  <si>
    <t>After he loses his favorite racing car, Duri ventures to a mysterious, magical land filled with toys that have been thrown away.</t>
  </si>
  <si>
    <t>s3082N</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</si>
  <si>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</si>
  <si>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</si>
  <si>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</si>
  <si>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</si>
  <si>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s2410N</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</si>
  <si>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</si>
  <si>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</si>
  <si>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</si>
  <si>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s2305P</t>
  </si>
  <si>
    <t>Gown and Out in Beverly Hills</t>
  </si>
  <si>
    <t>Pol' Atteu, Patrik Simpson, SnowWhite Simpson-Atteu</t>
  </si>
  <si>
    <t>LGBTQ</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</si>
  <si>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</si>
  <si>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s5796N</t>
  </si>
  <si>
    <t>The White Helmets</t>
  </si>
  <si>
    <t>Orlando von Einsiedel</t>
  </si>
  <si>
    <t>As daily airstrikes pound civilian targets in Syria, a group of indomitable first responders risk their lives to rescue victims from the rubble.</t>
  </si>
  <si>
    <t>s1598N</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</si>
  <si>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</si>
  <si>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</si>
  <si>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</si>
  <si>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</si>
  <si>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s58N</t>
  </si>
  <si>
    <t>Naruto Shippûden the Movie: Bonds</t>
  </si>
  <si>
    <t>Junko Takeuchi, Chie Nakamura, Noriaki Sugiyama, Unsho Ishizuka, Motoko Kumai, Kazuhiko Inoue, Rikiya Koyama, Showtaro Morikubo, Nana Mizuki, Satoshi Hino, Shinji Kawada</t>
  </si>
  <si>
    <t>When strange ninjas ambush the village of Konohagakure, it's up to adolescent ninja Naruto and his long-missing pal, Sasuke, to save the planet.</t>
  </si>
  <si>
    <t>s4997P</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</si>
  <si>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</si>
  <si>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</si>
  <si>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</si>
  <si>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</si>
  <si>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s3467P</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</si>
  <si>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</si>
  <si>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</si>
  <si>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</si>
  <si>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</si>
  <si>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s5865N</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</si>
  <si>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</si>
  <si>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</si>
  <si>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</si>
  <si>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</si>
  <si>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</si>
  <si>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s885N</t>
  </si>
  <si>
    <t>Move to Heaven</t>
  </si>
  <si>
    <t>Lee Je-hoon, Tang Jun-sang, Hong Seung-hee, Ji Jin-hee, Lim Won-hee, Choi Soo-young</t>
  </si>
  <si>
    <t>Finding life in all that’s left behind, a detail-oriented trauma cleaner and his estranged uncle deliver untold stories of the departed to loved ones.</t>
  </si>
  <si>
    <t>s6645N</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</si>
  <si>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</si>
  <si>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</si>
  <si>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</si>
  <si>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grandKids go to war over the throne.</t>
  </si>
  <si>
    <t>s9138P</t>
  </si>
  <si>
    <t>Now Is the Time</t>
  </si>
  <si>
    <t>Christopher Auchter</t>
  </si>
  <si>
    <t>16 min</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</si>
  <si>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</si>
  <si>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s4695P</t>
  </si>
  <si>
    <t>Ivanov</t>
  </si>
  <si>
    <t>Vadim Dubrovitskiy</t>
  </si>
  <si>
    <t>Alexey Serebryakov, Anna Dubrovskaya, Ivan Volkov, Galina Bob, Bogdan Stupka, Olga Volkova, Eduard Marchevich, Ekaterina Vasilyeva, Valeriy Zolotukhin, Vladimir Ilyin, Ostap Stupka</t>
  </si>
  <si>
    <t>167 min</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</si>
  <si>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</si>
  <si>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s2192P</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</si>
  <si>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</si>
  <si>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</si>
  <si>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</si>
  <si>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</si>
  <si>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s2333P</t>
  </si>
  <si>
    <t>Glove And Boots - Goofs And Laughs</t>
  </si>
  <si>
    <t>Damien Eckhardt-Jacobi, Vincent Bova</t>
  </si>
  <si>
    <t>Glove and Boots is a puppet-based video blog. The two main characters are a red, bearded humanoid named Mario , and an anthropomorphic groundhog named Fafa. In this collection of videos, Mario and Fafa go off script and test out their improvisational skills!</t>
  </si>
  <si>
    <t>s5403P</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</si>
  <si>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</si>
  <si>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</si>
  <si>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</si>
  <si>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</si>
  <si>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s308N</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</si>
  <si>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</si>
  <si>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</si>
  <si>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</si>
  <si>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</si>
  <si>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s6082N</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</si>
  <si>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</si>
  <si>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</si>
  <si>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</si>
  <si>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</si>
  <si>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</si>
  <si>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s7513N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</si>
  <si>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</si>
  <si>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</si>
  <si>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</si>
  <si>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</si>
  <si>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s7614P</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</si>
  <si>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</si>
  <si>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</si>
  <si>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</si>
  <si>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</si>
  <si>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s5625P</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</si>
  <si>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</si>
  <si>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</si>
  <si>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</si>
  <si>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</si>
  <si>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s2367P</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</si>
  <si>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</si>
  <si>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</si>
  <si>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</si>
  <si>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</si>
  <si>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s5656N</t>
  </si>
  <si>
    <t>Chasing Cameron</t>
  </si>
  <si>
    <t>Cameron Dallas, Aaron Carpenter, Taylor Caniff, Willie Jones, Trey Schafer, Bart Bordelon, Blake Gray</t>
  </si>
  <si>
    <t>Go behind the scenes with social media sensation Cameron Dallas as he takes his career to the next level on an international tour.</t>
  </si>
  <si>
    <t>s7380P</t>
  </si>
  <si>
    <t>Stand By Me</t>
  </si>
  <si>
    <t>Yi Cheng, Yuxi Zhang</t>
  </si>
  <si>
    <t>It tells the fateful reunion of twin sisters Cheng Ruo Yun and Qiu Yan Zhi as they become involved in political affairs upon encountering the young Emperor Li Yan.</t>
  </si>
  <si>
    <t>s8844P</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</si>
  <si>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</si>
  <si>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</si>
  <si>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</si>
  <si>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</si>
  <si>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s486N</t>
  </si>
  <si>
    <t>Lethal Love</t>
  </si>
  <si>
    <t>Avi Federgreen</t>
  </si>
  <si>
    <t>David Pinard, Joelle Farrow, Torri Higginson, Tommie-Amber Pirie</t>
  </si>
  <si>
    <t>After a business owner starts receiving online threats, doubts and paranoia creep in when she reconnects with a former flame and meets a new client.</t>
  </si>
  <si>
    <t>s7211P</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</si>
  <si>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</si>
  <si>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</si>
  <si>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</si>
  <si>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s6856P</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</si>
  <si>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</si>
  <si>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</si>
  <si>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</si>
  <si>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s7531N</t>
  </si>
  <si>
    <t>Mutiny on the Bounty</t>
  </si>
  <si>
    <t>Lewis Milestone, Carol Reed</t>
  </si>
  <si>
    <t>Marlon Brando, Trevor Howard, Richard Harris, Hugh Griffith, Richard Haydn, Tarita</t>
  </si>
  <si>
    <t>185 min</t>
  </si>
  <si>
    <t>Marlon Brando gives a nuanced performance as the aristocratic Lt. Fletcher Christian, an officer aboard the HMS Bounty who leads a mutiny against the ship's tyrannical Capt. Bligh.</t>
  </si>
  <si>
    <t>s4057N</t>
  </si>
  <si>
    <t>Losers</t>
  </si>
  <si>
    <t>In a "winning is everything" society, how do we handle failure? This series profiles athletes who have turned the agony of defeat into human triumph.</t>
  </si>
  <si>
    <t>s5490P</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</si>
  <si>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</si>
  <si>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</si>
  <si>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</si>
  <si>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</si>
  <si>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s9551P</t>
  </si>
  <si>
    <t>FelÃ­cia 2</t>
  </si>
  <si>
    <t>Felipe Rodrigo Borba</t>
  </si>
  <si>
    <t>Marina Pizatto, JanaÃ­na Barbosa, Denise Franzen, Paulo Sembranelli, Lucas Fraga, Caio Schroer, Maria Eduarda BrandÃ£o, Fernando Braga, Bruna Kirsten, LetÃ­cia Wiest</t>
  </si>
  <si>
    <t>Belgium</t>
  </si>
  <si>
    <t>Some time passed and FelÃ­cia narrates important moments in her life that took place during this period. She and still has a feeling of incompleteness. Upon meeting Sandra, she will begin to question her dreams and goals in life.</t>
  </si>
  <si>
    <t>s4068N</t>
  </si>
  <si>
    <t>Quién te cantará</t>
  </si>
  <si>
    <t>Carlos Vermut</t>
  </si>
  <si>
    <t>Najwa Nimri, Eva Llorach, Carme Elias, Natalia de Molina, Julián Villagrán, Ignacio Mateos, Lorena Iglesias, Vicenta N'Dongo, Inma Cuevas, Per-Olav Sorensen</t>
  </si>
  <si>
    <t>Spain, France</t>
  </si>
  <si>
    <t>When a near-drowning leaves a famous singer from the '90s with amnesia, she hires a karaoke singer who can imitate her to prep her for a comeback tour.</t>
  </si>
  <si>
    <t>s5192N</t>
  </si>
  <si>
    <t>The Family Court</t>
  </si>
  <si>
    <t>Tay Ping Hui, Qi Yu Wu, Chris Tong, Yao Wenlong, Eelyn Kok, Hong Hui Fang, Ann Kok</t>
  </si>
  <si>
    <t>Five lawyers from different firms develop a strong bond of friendship that is occasionally tested by their court cases and growing romantic feelings.</t>
  </si>
  <si>
    <t>s3787N</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</si>
  <si>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</si>
  <si>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</si>
  <si>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</si>
  <si>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</si>
  <si>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s7195N</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</si>
  <si>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</si>
  <si>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</si>
  <si>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</si>
  <si>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</si>
  <si>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s80P</t>
  </si>
  <si>
    <t>Women of Valor</t>
  </si>
  <si>
    <t>Buzz Kulik</t>
  </si>
  <si>
    <t>Susan Sarandon, Kristy McNichol, Terry O'Quinn</t>
  </si>
  <si>
    <t>Susan Sarandon and Kristy McNichol star in this powerful drama sent during World War II, when a group of U.S. Army nurses in the Philippines are captured and imprisoned by Japanese troops.</t>
  </si>
  <si>
    <t>s5769P</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</si>
  <si>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</si>
  <si>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</si>
  <si>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</si>
  <si>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</si>
  <si>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s152P</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</si>
  <si>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</si>
  <si>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</si>
  <si>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</si>
  <si>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</si>
  <si>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s3490N</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</si>
  <si>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</si>
  <si>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</si>
  <si>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</si>
  <si>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s2549P</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</si>
  <si>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</si>
  <si>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</si>
  <si>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</si>
  <si>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s7499P</t>
  </si>
  <si>
    <t>Bram Stoker's Dracula Guest</t>
  </si>
  <si>
    <t>Amy Lyndon, Wes Ramsey, Kelsey McCann</t>
  </si>
  <si>
    <t>The story of two young lovers, Bram and Elizabeth. Dracula kidnaps Elizabeth and takes her to his castle while Bram sets out across Europe to rescue her.</t>
  </si>
  <si>
    <t>s6827N</t>
  </si>
  <si>
    <t>Gangs of New York</t>
  </si>
  <si>
    <t>Martin Scorsese</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</si>
  <si>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</si>
  <si>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</si>
  <si>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s657P</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</si>
  <si>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</si>
  <si>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</si>
  <si>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</si>
  <si>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</si>
  <si>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s167N</t>
  </si>
  <si>
    <t>Once Upon a Time in America</t>
  </si>
  <si>
    <t>Sergio Leone</t>
  </si>
  <si>
    <t>Robert De Niro, James Woods, Elizabeth McGovern, Treat Williams, Tuesday Weld, Burt Young, Joe Pesci, Danny Aiello, William Forsythe, James Hayden</t>
  </si>
  <si>
    <t>Italy, United States</t>
  </si>
  <si>
    <t>229 min</t>
  </si>
  <si>
    <t>Director Sergio Leone's sprawling crime epic follows a group of Jewish mobsters who rise in the ranks of organized crime in 1920s New York City.</t>
  </si>
  <si>
    <t>s7648P</t>
  </si>
  <si>
    <t>Black Easter</t>
  </si>
  <si>
    <t>Ben Bolt</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</si>
  <si>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</si>
  <si>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</si>
  <si>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s2726N</t>
  </si>
  <si>
    <t>Gumrah</t>
  </si>
  <si>
    <t>Mahesh Bhatt</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</si>
  <si>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</si>
  <si>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</si>
  <si>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s1067P</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</si>
  <si>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</si>
  <si>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</si>
  <si>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</si>
  <si>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s4199N</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</si>
  <si>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</si>
  <si>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</si>
  <si>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</si>
  <si>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</si>
  <si>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s2294P</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</si>
  <si>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</si>
  <si>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</si>
  <si>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</si>
  <si>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</si>
  <si>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s8035P</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</si>
  <si>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</si>
  <si>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</si>
  <si>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</si>
  <si>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</si>
  <si>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s5576P</t>
  </si>
  <si>
    <t>Kho Kho</t>
  </si>
  <si>
    <t>Rahul Riji Nair</t>
  </si>
  <si>
    <t>Rajisha Vijayan, Mamitha Baiju, Renjit Shekar Nair, Venkitesh VP</t>
  </si>
  <si>
    <t>119 min</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</si>
  <si>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</si>
  <si>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s7784P</t>
  </si>
  <si>
    <t>The Dark Room</t>
  </si>
  <si>
    <t>Graham Theakston</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</si>
  <si>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</si>
  <si>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</si>
  <si>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s4117N</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</si>
  <si>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</si>
  <si>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</si>
  <si>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</si>
  <si>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s3980N</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</si>
  <si>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</si>
  <si>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</si>
  <si>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</si>
  <si>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s9036P</t>
  </si>
  <si>
    <t>Alf: The Animated Series</t>
  </si>
  <si>
    <t>Len Carlson, Rob Cowan, Paul Fusco, Dan Hennessey</t>
  </si>
  <si>
    <t>When the evil Larson Petty returns to invade the planet, Gordon becomes an unlikely ally and helps Melmac.</t>
  </si>
  <si>
    <t>s5098N</t>
  </si>
  <si>
    <t>Johnny Flynn, Antonia Thomas, Daniel Ings, Hannah Britland, Joshua McGuire, Richard Thomson, Jessica Ellerby</t>
  </si>
  <si>
    <t>In his quest for true love, Dylan found chlamydia. Joined by friends Evie and Luke, he relives past encounters as he notifies all his former partners.</t>
  </si>
  <si>
    <t>s2199N</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</si>
  <si>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</si>
  <si>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</si>
  <si>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</si>
  <si>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</si>
  <si>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s8797N</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</si>
  <si>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</si>
  <si>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</si>
  <si>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</si>
  <si>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s6026N</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</si>
  <si>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</si>
  <si>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</si>
  <si>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</si>
  <si>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</si>
  <si>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s6150N</t>
  </si>
  <si>
    <t>Amy</t>
  </si>
  <si>
    <t>Asif Kapadia</t>
  </si>
  <si>
    <t>Amy Winehouse, Lauren Gilbert</t>
  </si>
  <si>
    <t>Rare home videos and interviews with Amy Winehouse's inner circle offer an intimate look at her journey from charismatic teen to troubled star.</t>
  </si>
  <si>
    <t>s4100N</t>
  </si>
  <si>
    <t>Behind the Curve</t>
  </si>
  <si>
    <t>Daniel J. Clark</t>
  </si>
  <si>
    <t>Meet the growing, worldwide community of theorists who defend the belief that the Earth is flat while living in a society who vehemently rejects it.</t>
  </si>
  <si>
    <t>s7945P</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</si>
  <si>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</si>
  <si>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</si>
  <si>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</si>
  <si>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</si>
  <si>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s2964P</t>
  </si>
  <si>
    <t>Brick Lane</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</si>
  <si>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</si>
  <si>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</si>
  <si>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s70P</t>
  </si>
  <si>
    <t>World War 2 - The Call of Duty: A Complete Timeline</t>
  </si>
  <si>
    <t>Liam Dale</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</si>
  <si>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</si>
  <si>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s4288P</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</si>
  <si>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</si>
  <si>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</si>
  <si>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</si>
  <si>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</si>
  <si>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s9023P</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</si>
  <si>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</si>
  <si>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</si>
  <si>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</si>
  <si>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s6492P</t>
  </si>
  <si>
    <t>Flat No. 609</t>
  </si>
  <si>
    <t>ARINDAM BHATTACHARYA</t>
  </si>
  <si>
    <t>ABIR CHATTERJEE, TANUSREE, RUDRANIL GHOSH</t>
  </si>
  <si>
    <t>A couple moves into a beautiful duplex and starts experiencing paranormal activities.</t>
  </si>
  <si>
    <t>s376P</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</si>
  <si>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</si>
  <si>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</si>
  <si>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</si>
  <si>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</si>
  <si>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s1652N</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</si>
  <si>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</si>
  <si>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</si>
  <si>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</si>
  <si>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</si>
  <si>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s8381N</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</si>
  <si>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</si>
  <si>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</si>
  <si>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</si>
  <si>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</si>
  <si>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s7067P</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</si>
  <si>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</si>
  <si>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</si>
  <si>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</si>
  <si>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</si>
  <si>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s897N</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</si>
  <si>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</si>
  <si>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</si>
  <si>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</si>
  <si>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s8388P</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</si>
  <si>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</si>
  <si>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</si>
  <si>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</si>
  <si>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</si>
  <si>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s5160N</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</si>
  <si>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</si>
  <si>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</si>
  <si>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</si>
  <si>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s6720P</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</si>
  <si>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</si>
  <si>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</si>
  <si>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</si>
  <si>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</si>
  <si>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s707P</t>
  </si>
  <si>
    <t>The Cowboy and The Lady</t>
  </si>
  <si>
    <t>H.C. Potter, Stuart Heisler, William Wyler</t>
  </si>
  <si>
    <t>Gary Cooper, Merle Oberon, Patsy Kelly</t>
  </si>
  <si>
    <t>A lonely socialite masquerades as a maid and meets an unpretentious, plain-spoken cowboy who is unaware of her true identity.</t>
  </si>
  <si>
    <t>s1945P</t>
  </si>
  <si>
    <t>KiiYii - Humpty Dumpty &amp; More Classic Kids Songs</t>
  </si>
  <si>
    <t>s5020P</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</si>
  <si>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</si>
  <si>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</si>
  <si>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</si>
  <si>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</si>
  <si>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s4289N</t>
  </si>
  <si>
    <t>Ashes of Love</t>
  </si>
  <si>
    <t>Yang Zi, Deng Lun, Luo Yunxi</t>
  </si>
  <si>
    <t>Hidden away by her mother, the Floral Goddess, the naïve Jinmi is drawn to Xufeng, the Heavenly Emperor's son. Yet forces conspire against them.</t>
  </si>
  <si>
    <t>s6913N</t>
  </si>
  <si>
    <t>Hamara Dil Aapke Paas Hai</t>
  </si>
  <si>
    <t>Satish Kaushik</t>
  </si>
  <si>
    <t>Anil Kapoor, Aishwarya Rai Bachchan, Sonali Bendre, Puru Rajkumar, Anupam Kher, Satish Kaushik, Mukesh Rishi, Jaspal Bhatti, Razak Khan, Himani Shivpuri, Smita Jaykar, Tanaaz Currim Irani</t>
  </si>
  <si>
    <t>158 min</t>
  </si>
  <si>
    <t>Love blooms when kind-hearted Avinash takes in Preeti, a woman shunned by society, but the unorthodox living situation creates quite a stir among the neighbors.</t>
  </si>
  <si>
    <t>s5674P</t>
  </si>
  <si>
    <t>10 Minutes Gone (4K UHD)</t>
  </si>
  <si>
    <t>Brian A. Miller</t>
  </si>
  <si>
    <t>Michael Chiklis, Bruce Willis, Meadow Williams, Kyle Schmid, Lydia Hull</t>
  </si>
  <si>
    <t>In this gripping thriller starring Bruce Willis, a safecracker (Michael Chiklis) wakes up from a traumatic head injury after a heist gone wrong and must find the traitor who set him up.</t>
  </si>
  <si>
    <t>s8317P</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</si>
  <si>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</si>
  <si>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</si>
  <si>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</si>
  <si>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</si>
  <si>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s6318P</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</si>
  <si>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</si>
  <si>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</si>
  <si>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</si>
  <si>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</si>
  <si>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s6915P</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</si>
  <si>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</si>
  <si>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</si>
  <si>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</si>
  <si>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s1582P</t>
  </si>
  <si>
    <t>Mr. D</t>
  </si>
  <si>
    <t>Gerry Dee, Jonathan Torrens, Lauren Hammersley, Bette MacDonald</t>
  </si>
  <si>
    <t>8 Seasons</t>
  </si>
  <si>
    <t>In the final season, Gerry takes on a whole new surprising role to the dismay of the other staff.</t>
  </si>
  <si>
    <t>s2277N</t>
  </si>
  <si>
    <t>Inkaar</t>
  </si>
  <si>
    <t>Sudhir Mishra</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</si>
  <si>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</si>
  <si>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</si>
  <si>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s1831N</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</si>
  <si>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</si>
  <si>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</si>
  <si>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</si>
  <si>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</si>
  <si>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s4576N</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</si>
  <si>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</si>
  <si>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</si>
  <si>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</si>
  <si>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s2388N</t>
  </si>
  <si>
    <t>4th Republic</t>
  </si>
  <si>
    <t>Ishaya Bako</t>
  </si>
  <si>
    <t>Kate Henshaw-Nuttal, Enyinna Nwigwe, Linda Ejiofor, Yakubu Mohammed, Bimbo Manuel, Sani Mu’azu, Emil Hirai-Garuba, Rekiya Ibrahim Atta</t>
  </si>
  <si>
    <t>After the election-night murder of her campaign manager at a polling site, a gubernatorial candidate challenges the corrupt incumbent's victory.</t>
  </si>
  <si>
    <t>s5968P</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</si>
  <si>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</si>
  <si>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</si>
  <si>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</si>
  <si>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</si>
  <si>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s651N</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</si>
  <si>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</si>
  <si>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</si>
  <si>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</si>
  <si>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</si>
  <si>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s4048P</t>
  </si>
  <si>
    <t>The Ultimate Life</t>
  </si>
  <si>
    <t>Michael Landon Jr.</t>
  </si>
  <si>
    <t>Peter Fonda, Logan Bartholomew, Ali Hillis, Bill Cobbs</t>
  </si>
  <si>
    <t>A billionaire with questionable priorities re-examines his life after discovering his grandfather's journal. Starring Peter Fonda.</t>
  </si>
  <si>
    <t>s2683P</t>
  </si>
  <si>
    <t>Design Squad</t>
  </si>
  <si>
    <t>Get inspired. Get wired. Get totally fired up! Get into the PBS Kids reality show Design Squad!</t>
  </si>
  <si>
    <t>s2298P</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</si>
  <si>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</si>
  <si>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</si>
  <si>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</si>
  <si>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s147N</t>
  </si>
  <si>
    <t>House Party 3</t>
  </si>
  <si>
    <t>Eric Meza</t>
  </si>
  <si>
    <t>Christopher Reid, Christopher Martin, Tisha Campbell, David Edwards, Angela Means, Ketty Lester, Bernie Mac, Michael Colyar, Chris Tucker, Khandi Alexander</t>
  </si>
  <si>
    <t>After Kid gets engaged, Play plans to throw the biggest bachelor party ever. But every celebration for these two always comes with complications.</t>
  </si>
  <si>
    <t>s5617N</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</si>
  <si>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</si>
  <si>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</si>
  <si>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</si>
  <si>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</si>
  <si>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s7980N</t>
  </si>
  <si>
    <t>Secrets of Westminster</t>
  </si>
  <si>
    <t>Louise Wardle</t>
  </si>
  <si>
    <t>Samuel West</t>
  </si>
  <si>
    <t>Take an insider's tour of Parliament, Big Ben and Westminster Abbey to discover the little-known history and pageantry of these famous buildings.</t>
  </si>
  <si>
    <t>s7924P</t>
  </si>
  <si>
    <t>Eight Hours from Paris</t>
  </si>
  <si>
    <t>Philippa Lowthorpe</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</si>
  <si>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</si>
  <si>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</si>
  <si>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s8587N</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</si>
  <si>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</si>
  <si>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</si>
  <si>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</si>
  <si>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</si>
  <si>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s1419N</t>
  </si>
  <si>
    <t>Chris Rock Total Blackout: The Tamborine Extended Cut</t>
  </si>
  <si>
    <t>Chris Rock</t>
  </si>
  <si>
    <t>In this extended cut of his 2018 special, Chris Rock takes the stage for a special filled with searing observations on fatherhood, infidelity and politics.</t>
  </si>
  <si>
    <t>s3212P</t>
  </si>
  <si>
    <t>Arpo the Robot for All Kids - Save the Baby &amp; More Robot Kids Cartoon</t>
  </si>
  <si>
    <t>Arpo was designed as a commando robot, built as a fierce fighting machine. But, with world peace achieved Arpo has been re-equipped for caregiving, re-coded for cuddling, and officially reassigned as a nanny robot! Arpo helps Kids age 4-8 build an understanding of non-verbal communication like body language and facial expressions. Enjoy Arpo's hilarious, slapstick funny cartoons for kids!</t>
  </si>
  <si>
    <t>s6996P</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</si>
  <si>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</si>
  <si>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</si>
  <si>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</si>
  <si>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</si>
  <si>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s9438P</t>
  </si>
  <si>
    <t>Open Marriage</t>
  </si>
  <si>
    <t>Sam Irvin</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</si>
  <si>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</si>
  <si>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</si>
  <si>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s7172N</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</si>
  <si>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</si>
  <si>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</si>
  <si>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</si>
  <si>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</si>
  <si>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s5862P</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</si>
  <si>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</si>
  <si>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</si>
  <si>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</si>
  <si>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s6724P</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</si>
  <si>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</si>
  <si>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</si>
  <si>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</si>
  <si>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</si>
  <si>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s1376N</t>
  </si>
  <si>
    <t>BONDING</t>
  </si>
  <si>
    <t>Zoe Levin, Brendan Scannell, Micah Stock, Theo Stockman, Alex Hurt, D'Arcy Carden, Gabrielle Ryan, Charles Gould</t>
  </si>
  <si>
    <t>A New York City grad student moonlighting as a dominatrix enlists her gay BFF from high school to be her assistant.</t>
  </si>
  <si>
    <t>s9595P</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</si>
  <si>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</si>
  <si>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</si>
  <si>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</si>
  <si>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</si>
  <si>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s2887N</t>
  </si>
  <si>
    <t>Pete Davidson: Alive From New York</t>
  </si>
  <si>
    <t>Jason Orley</t>
  </si>
  <si>
    <t>Pete Davidson</t>
  </si>
  <si>
    <t>Comedian and "SNL" star Pete Davidson drops a candid and intimate stand-up special shot live in New York City.</t>
  </si>
  <si>
    <t>s5997P</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</si>
  <si>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</si>
  <si>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</si>
  <si>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</si>
  <si>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</si>
  <si>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s5210P</t>
  </si>
  <si>
    <t>Emergency Vehicles for Kids - Gecko's Real Vehicles</t>
  </si>
  <si>
    <t>Christian Hughes</t>
  </si>
  <si>
    <t>45 min</t>
  </si>
  <si>
    <t>In this vehicle-based educational series for Kids, Gecko ventures out into the real world to teach your kids about rescue vehicles such as ambulances, police cars, rescue helicopter and many more!</t>
  </si>
  <si>
    <t>s884P</t>
  </si>
  <si>
    <t>Storage Wars: Texas</t>
  </si>
  <si>
    <t>Walt Cade, Ricky Smith, Bubba Smith, Mary Padian</t>
  </si>
  <si>
    <t>The stakes are high and the drama intense in the Lone Star State as Storage Wars follows five Dallas storage unit hunters in their quest for auction gold.</t>
  </si>
  <si>
    <t>s5817N</t>
  </si>
  <si>
    <t>Jim Gaffigan: King Baby</t>
  </si>
  <si>
    <t>Troy Miller</t>
  </si>
  <si>
    <t>Jim Gaffigan</t>
  </si>
  <si>
    <t>Jim Gaffigan offers up his take on bacon, bowling and other weighty topics in this stand-up performance filmed live in Austin on his 2008 comedy tour.</t>
  </si>
  <si>
    <t>s2484P</t>
  </si>
  <si>
    <t>Fiery Furnaces</t>
  </si>
  <si>
    <t>Experimental indie-rock from a brother-and-sister duo, Fiery Furnaces.</t>
  </si>
  <si>
    <t>s1909N</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</si>
  <si>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</si>
  <si>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</si>
  <si>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</si>
  <si>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s4170P</t>
  </si>
  <si>
    <t>Amazing Christmas Recipes For Kids</t>
  </si>
  <si>
    <t>HooplaKidz</t>
  </si>
  <si>
    <t>This Christmas, let Santa know what an amazing cook you are! Bake to impress with these tasty and delicious recipes, perfect for an amazing Christmas party.</t>
  </si>
  <si>
    <t>s213N</t>
  </si>
  <si>
    <t>Rebellion</t>
  </si>
  <si>
    <t>Aku Louhimies</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</si>
  <si>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</si>
  <si>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</si>
  <si>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</si>
  <si>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s4089N</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</si>
  <si>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</si>
  <si>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</si>
  <si>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</si>
  <si>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</si>
  <si>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s8174P</t>
  </si>
  <si>
    <t>The Trough</t>
  </si>
  <si>
    <t>Nick Cheung</t>
  </si>
  <si>
    <t>Nick Cheung, Jinglei Xu, Jiong He</t>
  </si>
  <si>
    <t>An undercover police officer's identity is exposed when he takes on a child abduction case.</t>
  </si>
  <si>
    <t>s4831P</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</si>
  <si>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</si>
  <si>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</si>
  <si>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</si>
  <si>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</si>
  <si>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s191N</t>
  </si>
  <si>
    <t>Thimmarusu</t>
  </si>
  <si>
    <t>Sharan Koppisetty</t>
  </si>
  <si>
    <t>Satya Dev, Priyanka Jawalkar, Brahmaji</t>
  </si>
  <si>
    <t>Eight years after a young man is framed for murder, an up-and-coming lawyer re-opens the case, beginning a tricky mission to find the real culprit.</t>
  </si>
  <si>
    <t>s1568P</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</si>
  <si>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</si>
  <si>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</si>
  <si>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</si>
  <si>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</si>
  <si>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s245N</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</si>
  <si>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</si>
  <si>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</si>
  <si>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</si>
  <si>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</si>
  <si>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s3234N</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</si>
  <si>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</si>
  <si>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</si>
  <si>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</si>
  <si>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</si>
  <si>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s2386N</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</si>
  <si>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</si>
  <si>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</si>
  <si>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</si>
  <si>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Argentina, Spain</t>
  </si>
  <si>
    <t>When his archenemy returns to settle a score, a foosball ace and his magically incarnated team must save the town and woo back his girl.</t>
  </si>
  <si>
    <t>s7755N</t>
  </si>
  <si>
    <t>Pope Francis: A Man of His Word</t>
  </si>
  <si>
    <t>Pope Francis</t>
  </si>
  <si>
    <t>Switzerland, Vatican City, Italy, Germany, France</t>
  </si>
  <si>
    <t>Documentary filmmaker Wim Wenders travels the world with Pope Francis, recording the controversial pontiff's humanist views in a sharply divided age.</t>
  </si>
  <si>
    <t>s5424P</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</si>
  <si>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</si>
  <si>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</si>
  <si>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s7282N</t>
  </si>
  <si>
    <t>Left Behind</t>
  </si>
  <si>
    <t>Vic Armstrong</t>
  </si>
  <si>
    <t>Nicolas Cage, Chad Michael Murray, Cassi Thomson, Nicky Whelan, Jordin Sparks, Lea Thompson, Gary Grubbs, Quinton Aaron</t>
  </si>
  <si>
    <t>After millions of people on Earth suddenly disappear, a pilot flying a plane stuck at 30,000 feet must find a way to ensure the passengers' survival.</t>
  </si>
  <si>
    <t>s368P</t>
  </si>
  <si>
    <t>Things We Lost In The Fire</t>
  </si>
  <si>
    <t>Susanna Bier</t>
  </si>
  <si>
    <t>Halle Berry, Benicio Del Toro, David Duchovny</t>
  </si>
  <si>
    <t>A recent widow invites her husband's troubled best friend to live with her and her two Kids. As he gradually turns his life around, he helps the family cope and confront their loss.</t>
  </si>
  <si>
    <t>s4816N</t>
  </si>
  <si>
    <t>Borges</t>
  </si>
  <si>
    <t>Thati Lopes, Antonio Pedro Tabet, Karina Ramil, Rafael Portugal, Luis Lobianco</t>
  </si>
  <si>
    <t>Left deeply in debt after their boss flees the country, four import company employees start producing online video content to keep themselves afloat.</t>
  </si>
  <si>
    <t>s947N</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</si>
  <si>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</si>
  <si>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</si>
  <si>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</si>
  <si>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</si>
  <si>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s6920N</t>
  </si>
  <si>
    <t>Happy 300 Days</t>
  </si>
  <si>
    <t>Tammy Chen, Kingone Wang, Hsieh Kun Da, Chuang Kai-Hsun, Jenna Wang</t>
  </si>
  <si>
    <t>An unexpected pregnancy sends a woman back to her hometown to share a house with three nice guys. Each has problems, but each would make a great dad.</t>
  </si>
  <si>
    <t>s934N</t>
  </si>
  <si>
    <t>Hachi: A Dog's Tale</t>
  </si>
  <si>
    <t>Lasse Hallström</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</si>
  <si>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</si>
  <si>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</si>
  <si>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s8449N</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</si>
  <si>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</si>
  <si>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</si>
  <si>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</si>
  <si>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</si>
  <si>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s1665P</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</si>
  <si>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</si>
  <si>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</si>
  <si>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</si>
  <si>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</si>
  <si>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s500P</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</si>
  <si>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</si>
  <si>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</si>
  <si>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</si>
  <si>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</si>
  <si>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s7759P</t>
  </si>
  <si>
    <t>Breakable You</t>
  </si>
  <si>
    <t>Andrew Wagner</t>
  </si>
  <si>
    <t>Holly Hunter, Tony Shalhoub, Alfred Molina, Cristin Milioti</t>
  </si>
  <si>
    <t>The film follows the Wellers, A dynamic New York City family as they come to terms with themselves and each other.</t>
  </si>
  <si>
    <t>s5863N</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</si>
  <si>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</si>
  <si>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</si>
  <si>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</si>
  <si>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s23N</t>
  </si>
  <si>
    <t>Avvai Shanmughi</t>
  </si>
  <si>
    <t>K.S. Ravikumar</t>
  </si>
  <si>
    <t>Kamal Hassan, Meena, Gemini Ganesan, Heera Rajgopal, Nassar, S.P. Balasubrahmanyam</t>
  </si>
  <si>
    <t>Newly divorced and denied visitation rights with his daughter, a doting father disguises himself as a gray-haired nanny in order to spend time with her.</t>
  </si>
  <si>
    <t>s7298N</t>
  </si>
  <si>
    <t>License to Drill: Louisiana</t>
  </si>
  <si>
    <t>A crew of oil riggers work an off-season job and swap the blistering cold of their native Canada for sunny, Southern comfort in the Big Easy.</t>
  </si>
  <si>
    <t>s5195P</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</si>
  <si>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</si>
  <si>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</si>
  <si>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</si>
  <si>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</si>
  <si>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s6155P</t>
  </si>
  <si>
    <t>Paradise Isle</t>
  </si>
  <si>
    <t>Arthur Greville Collins</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</si>
  <si>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</si>
  <si>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</si>
  <si>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s6290P</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</si>
  <si>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</si>
  <si>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</si>
  <si>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</si>
  <si>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</si>
  <si>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s4446N</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</si>
  <si>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</si>
  <si>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</si>
  <si>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</si>
  <si>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</si>
  <si>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s1622P</t>
  </si>
  <si>
    <t>MonsterQuest</t>
  </si>
  <si>
    <t>Stan Bernard</t>
  </si>
  <si>
    <t>MonsterQuest uses the latest high-tech equipment to take a scientific look at legendary creatures around the world, creatures eyewitnesses claim to see to this day.</t>
  </si>
  <si>
    <t>s6929N</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</si>
  <si>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</si>
  <si>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</si>
  <si>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</si>
  <si>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</si>
  <si>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</si>
  <si>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s8697P</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</si>
  <si>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</si>
  <si>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</si>
  <si>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s7020N</t>
  </si>
  <si>
    <t>How to Win the US Presidency</t>
  </si>
  <si>
    <t>Cal Saville</t>
  </si>
  <si>
    <t>51 min</t>
  </si>
  <si>
    <t>This whimsical look at rough-and-tumble American politics examines the influence of money, religion and even ancient Rome on presidential campaigns.</t>
  </si>
  <si>
    <t>s2997P</t>
  </si>
  <si>
    <t>Bornoporichoy</t>
  </si>
  <si>
    <t>Mainak Bhaumik</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</si>
  <si>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</si>
  <si>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</si>
  <si>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s345P</t>
  </si>
  <si>
    <t>Thunder Run on Baghdad</t>
  </si>
  <si>
    <t>Jean-Pierre Krief</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</si>
  <si>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</si>
  <si>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s537N</t>
  </si>
  <si>
    <t>Tales by Light</t>
  </si>
  <si>
    <t>Abraham Joffe</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</si>
  <si>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</si>
  <si>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</si>
  <si>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s8988P</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</si>
  <si>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</si>
  <si>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</si>
  <si>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</si>
  <si>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</si>
  <si>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s2407N</t>
  </si>
  <si>
    <t>Lenox Hill</t>
  </si>
  <si>
    <t>Four doctors at New York's storied Lenox Hill Hospital balance their personal lives and their dedication to their patients in this documentary series.</t>
  </si>
  <si>
    <t>s7899P</t>
  </si>
  <si>
    <t>Age of Treason</t>
  </si>
  <si>
    <t>Kevin Connor</t>
  </si>
  <si>
    <t>Bryan Brown, Matthias Hues, Amanda Pays, Art Malik, Patricia Kerrigan, Elisabetta Coraini, Richard D. Sharpe, Sophie Okonedo, Anthony Valentine</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</si>
  <si>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</si>
  <si>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s1903N</t>
  </si>
  <si>
    <t>All Because of You</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</si>
  <si>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</si>
  <si>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</si>
  <si>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s5931P</t>
  </si>
  <si>
    <t>Only The Moon Stands Still: A Rising Voices Film</t>
  </si>
  <si>
    <t>Johnson Cheng</t>
  </si>
  <si>
    <t>Shirley Chen, Mardy Ma</t>
  </si>
  <si>
    <t>23 min</t>
  </si>
  <si>
    <t>The sun rises and sets. The stars dance, and fade away. Only the moon stands still.</t>
  </si>
  <si>
    <t>s6326P</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</si>
  <si>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</si>
  <si>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</si>
  <si>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</si>
  <si>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</si>
  <si>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s4095P</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</si>
  <si>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</si>
  <si>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</si>
  <si>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</si>
  <si>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s1590P</t>
  </si>
  <si>
    <t>Movie10x</t>
  </si>
  <si>
    <t>Test title</t>
  </si>
  <si>
    <t>s5125P</t>
  </si>
  <si>
    <t>Corridor Digital</t>
  </si>
  <si>
    <t>Sam Gorski</t>
  </si>
  <si>
    <t>Sam Gorski, Niko Pueringer</t>
  </si>
  <si>
    <t>36 min</t>
  </si>
  <si>
    <t>Corridor Digital is an American production studio based in Los Angeles, known for creating pop-culture-related viral online short-form videos since 2010</t>
  </si>
  <si>
    <t>s9453P</t>
  </si>
  <si>
    <t>Filth</t>
  </si>
  <si>
    <t>Jon S. Baird</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</si>
  <si>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</si>
  <si>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</si>
  <si>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s7598N</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</si>
  <si>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</si>
  <si>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</si>
  <si>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</si>
  <si>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s6494P</t>
  </si>
  <si>
    <t>David</t>
  </si>
  <si>
    <t>Bejoy Nambiar</t>
  </si>
  <si>
    <t>Vikram, Tabu, Jiiva, Lara Dutta, Isha Sharvani</t>
  </si>
  <si>
    <t>The plot revolves around the lives of two different men named David, who are about to take a step which is going to change their lives forever.</t>
  </si>
  <si>
    <t>s5232N</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</si>
  <si>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</si>
  <si>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</si>
  <si>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</si>
  <si>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s2203P</t>
  </si>
  <si>
    <t>Holly's Holiday</t>
  </si>
  <si>
    <t>Jim Fall</t>
  </si>
  <si>
    <t>Claire Coffee, Ryan McPartlin, Gabrielle Dennis</t>
  </si>
  <si>
    <t>NYC ad exec Holly Maddux dreams of the perfect life, the perfect job, and of course, the perfect man to sweep her off her feet.</t>
  </si>
  <si>
    <t>s7938N</t>
  </si>
  <si>
    <t>Sardaarji 2</t>
  </si>
  <si>
    <t>Rohit Jugraj</t>
  </si>
  <si>
    <t>Jaswinder Bhalla, Sonam Bajwa, Diljit Dosanjh, Monica Gill</t>
  </si>
  <si>
    <t>Australia, India</t>
  </si>
  <si>
    <t>A simple farmer's life becomes complicated after he resolves to save his village from an economic crisis by traveling to Australia to earn money.</t>
  </si>
  <si>
    <t>s1226N</t>
  </si>
  <si>
    <t>Marriage or Mortgage</t>
  </si>
  <si>
    <t>A wedding planner and a real estate agent compete to win the hearts and budgets of spouses-to-be. Will they pick fairy-tale nuptials or a dream home?</t>
  </si>
  <si>
    <t>s8523N</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</si>
  <si>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</si>
  <si>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</si>
  <si>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</si>
  <si>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</si>
  <si>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s1312N</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</si>
  <si>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</si>
  <si>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</si>
  <si>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</si>
  <si>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</si>
  <si>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s6919P</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</si>
  <si>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</si>
  <si>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</si>
  <si>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</si>
  <si>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</si>
  <si>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s5168N</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</si>
  <si>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</si>
  <si>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</si>
  <si>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</si>
  <si>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</si>
  <si>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s186P</t>
  </si>
  <si>
    <t>Vikings</t>
  </si>
  <si>
    <t>Alex HÃ¸gh, Alexander Ludwig, Jasper PÃ¤Ã¤kkÃ¶nen</t>
  </si>
  <si>
    <t>Canada/Ireland</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</si>
  <si>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</si>
  <si>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</si>
  <si>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s4448P</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</si>
  <si>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</si>
  <si>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</si>
  <si>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</si>
  <si>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</si>
  <si>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s1278N</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</si>
  <si>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</si>
  <si>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</si>
  <si>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This anthology series of terror features diverse characters facing primal fears in spine-chilling situations that stretch past daily routine.</t>
  </si>
  <si>
    <t>s7557P</t>
  </si>
  <si>
    <t>#Home</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</si>
  <si>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</si>
  <si>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</si>
  <si>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</si>
  <si>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s3410P</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</si>
  <si>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</si>
  <si>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</si>
  <si>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</si>
  <si>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</si>
  <si>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s4513N</t>
  </si>
  <si>
    <t>Errementari: The Blacksmith and the Devil</t>
  </si>
  <si>
    <t>Paul Urkijo Alijo</t>
  </si>
  <si>
    <t>Kandido Uranga, Uma Bracaglia, Eneko Sagardoy, Ramón Agirre, Josean Bengoetxea, Gotzon Sánchez, José Ramón Argoitia, Gorka Aguinagalde, Iñigo de la Iglesia, Aitor Urtzelai</t>
  </si>
  <si>
    <t>A brutal blacksmith tortures a demon he blames for his misery, unaware a trespassing orphan is about to change everything. Based on Basque folklore.</t>
  </si>
  <si>
    <t>s9057P</t>
  </si>
  <si>
    <t>The Village</t>
  </si>
  <si>
    <t>Rupert Evans, Emily Beecham, Maxine Peake, Juliet Stevenson</t>
  </si>
  <si>
    <t>The story of 20th century England is played out through a family in a Derbyshire village.</t>
  </si>
  <si>
    <t>s6296N</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</si>
  <si>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</si>
  <si>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</si>
  <si>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</si>
  <si>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s490N</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</si>
  <si>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</si>
  <si>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</si>
  <si>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</si>
  <si>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</si>
  <si>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</si>
  <si>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s8443P</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</si>
  <si>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</si>
  <si>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</si>
  <si>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</si>
  <si>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</si>
  <si>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s2540P</t>
  </si>
  <si>
    <t>ETs Among Us 2: Our Alien Origins, Antarctica, Mars and Beyond</t>
  </si>
  <si>
    <t>Cybela Clare</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</si>
  <si>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</si>
  <si>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</si>
  <si>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s656N</t>
  </si>
  <si>
    <t>#Selfie 69</t>
  </si>
  <si>
    <t>Cristina Jacob</t>
  </si>
  <si>
    <t>Maia Morgenstern, Olimpia Melinte, Crina Semciuc, Flavia Hojda, Maria Dinulescu, Alex Călin, Vlad Logigan, Sali Levent, Silvia Busuioc, Mihaela Mihut</t>
  </si>
  <si>
    <t>After a painful breakup, a trio of party-loving friends makes a bet: who can get married in three days.</t>
  </si>
  <si>
    <t>s612P</t>
  </si>
  <si>
    <t>The Hunt for the Zodiac Killer</t>
  </si>
  <si>
    <t>Craig P. Bauer, MIchael Butterfield</t>
  </si>
  <si>
    <t>United Kingdom, United States, India</t>
  </si>
  <si>
    <t>LAPD homicide detective Sal LaBarbera and a team of master codebreakers use their unrivaled expertise to bring the most mysterious serial killer in American history into the light.</t>
  </si>
  <si>
    <t>s6047N</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</si>
  <si>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</si>
  <si>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</si>
  <si>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</si>
  <si>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</si>
  <si>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</si>
  <si>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s6881P</t>
  </si>
  <si>
    <t>Tartarus</t>
  </si>
  <si>
    <t>Dave Wascavage</t>
  </si>
  <si>
    <t>Juan Fernandez, Michelle Hanna, Sarah Lakshmi</t>
  </si>
  <si>
    <t>A man's surreal, nightmarish descent into madness.</t>
  </si>
  <si>
    <t>s2799N</t>
  </si>
  <si>
    <t>3022</t>
  </si>
  <si>
    <t>John Suits</t>
  </si>
  <si>
    <t>Omar Epps, Kate Walsh, Miranda Cosgrove, Angus Macfadyen, Jorja Fox, Enver Gjokaj, Haaz Sleiman</t>
  </si>
  <si>
    <t>Independent Movies</t>
  </si>
  <si>
    <t>Stranded when the Earth is suddenly destroyed in a mysterious cataclysm, the astronauts aboard a marooned space station slowly lose their minds.</t>
  </si>
  <si>
    <t>s8506P</t>
  </si>
  <si>
    <t>Top Gear: Extra Gear</t>
  </si>
  <si>
    <t>Matt Leblanc, Chris Harris, Rory Reid</t>
  </si>
  <si>
    <t>Presenters Rory Reid and Chris Harris take viewers behind the scenes of Top Gear Season 25.</t>
  </si>
  <si>
    <t>s4770P</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</si>
  <si>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</si>
  <si>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</si>
  <si>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</si>
  <si>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s6679N</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</si>
  <si>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</si>
  <si>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</si>
  <si>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</si>
  <si>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s1412P</t>
  </si>
  <si>
    <t>Only When I Laugh</t>
  </si>
  <si>
    <t>Glenn Jordan</t>
  </si>
  <si>
    <t>Marsha Mason, Kristy McNichol, James Coco</t>
  </si>
  <si>
    <t>An actress decides to give up custody of her daughter in order to "straighten out her life."</t>
  </si>
  <si>
    <t>s3805N</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</si>
  <si>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</si>
  <si>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</si>
  <si>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</si>
  <si>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</si>
  <si>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s5195N</t>
  </si>
  <si>
    <t>The Truth</t>
  </si>
  <si>
    <t>Tay Ping Hui, Joanne Peh, Shaun Chen, Rebecca Lim, Zhu Houren, Richard Low</t>
  </si>
  <si>
    <t>A devious businessman covets his partner's priceless treasure map, while a related murder case calls into question some biological family ties.</t>
  </si>
  <si>
    <t>s2604N</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</si>
  <si>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</si>
  <si>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</si>
  <si>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</si>
  <si>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</si>
  <si>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s7586P</t>
  </si>
  <si>
    <t>Aaron Loves Angela</t>
  </si>
  <si>
    <t>Gordon Parks Jr.</t>
  </si>
  <si>
    <t>Moses Gunn, Kevin Hooks, Irene Cara, Robert Hooks</t>
  </si>
  <si>
    <t>In New York City, a young black boy and Puerto Rican girl fall in love despite objections from each other's families.</t>
  </si>
  <si>
    <t>s7937P</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</si>
  <si>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</si>
  <si>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</si>
  <si>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</si>
  <si>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</si>
  <si>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s6205N</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</si>
  <si>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</si>
  <si>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</si>
  <si>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</si>
  <si>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</si>
  <si>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s6496N</t>
  </si>
  <si>
    <t>Classic Legends</t>
  </si>
  <si>
    <t>Javed Akhtar</t>
  </si>
  <si>
    <t>This documentary series explores the glamour of Bollywood through the stories of the men and women who have illuminated its screens.</t>
  </si>
  <si>
    <t>s6585P</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</si>
  <si>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</si>
  <si>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</si>
  <si>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</si>
  <si>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s5512P</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</si>
  <si>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</si>
  <si>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</si>
  <si>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</si>
  <si>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</si>
  <si>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s8209P</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</si>
  <si>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</si>
  <si>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</si>
  <si>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</si>
  <si>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</si>
  <si>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s8837P</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</si>
  <si>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</si>
  <si>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</si>
  <si>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</si>
  <si>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</si>
  <si>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s4817P</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</si>
  <si>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</si>
  <si>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</si>
  <si>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</si>
  <si>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</si>
  <si>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s5879N</t>
  </si>
  <si>
    <t>Mike Epps: Don't Take It Personal</t>
  </si>
  <si>
    <t>L. Frazier</t>
  </si>
  <si>
    <t>Mike Epps</t>
  </si>
  <si>
    <t>Mike Epps tears up the stage at L.A.'s historic Orpheum Theatre in a special packed with blistering impressions and unapologetically raunchy swagger.</t>
  </si>
  <si>
    <t>s4699N</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</si>
  <si>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</si>
  <si>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</si>
  <si>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</si>
  <si>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</si>
  <si>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s6398P</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</si>
  <si>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</si>
  <si>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</si>
  <si>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</si>
  <si>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</si>
  <si>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s1943P</t>
  </si>
  <si>
    <t>KiiYii - London Bridge Is Falling Down &amp; More Classic Nursery Rhymes</t>
  </si>
  <si>
    <t>s1462N</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</si>
  <si>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</si>
  <si>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</si>
  <si>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</si>
  <si>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</si>
  <si>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s7142P</t>
  </si>
  <si>
    <t>Valley Of Fire</t>
  </si>
  <si>
    <t>Gene Autry is the new mayor of a lawless town. He has to rid the town of its gambling king and to import a group of gals to settle the men. Gene must out-gun renegades who want to kidnap the gals.</t>
  </si>
  <si>
    <t>s4630P</t>
  </si>
  <si>
    <t>Simran</t>
  </si>
  <si>
    <t>Hansal Mehta</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</si>
  <si>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</si>
  <si>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</si>
  <si>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s5338P</t>
  </si>
  <si>
    <t>Baby Shark &amp; More Kids Songs (Little Treehouse)</t>
  </si>
  <si>
    <t>USP Studios</t>
  </si>
  <si>
    <t>Let's explore the ocean with Baby Shark, Mommy Shark, Daddy Shark, Grandma Shark and Grandpa Shark.</t>
  </si>
  <si>
    <t>s8674N</t>
  </si>
  <si>
    <t>Vegas Baby</t>
  </si>
  <si>
    <t>Amanda Micheli</t>
  </si>
  <si>
    <t>A Las Vegas doctor's controversial online contest sees anxious entrants vie for free in vitro fertilization, a procedure rarely covered by insurance.</t>
  </si>
  <si>
    <t>s3964N</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</si>
  <si>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</si>
  <si>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</si>
  <si>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</si>
  <si>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</si>
  <si>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</si>
  <si>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s2011P</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</si>
  <si>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</si>
  <si>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</si>
  <si>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</si>
  <si>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</si>
  <si>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s2177P</t>
  </si>
  <si>
    <t>How 2</t>
  </si>
  <si>
    <t>Fred Dinenage, Gareth Jones, Carol Vorderman</t>
  </si>
  <si>
    <t>How 2 is a world-famous Kids's programme dedicated to science and general trivia. Originally aired in 1966 under the title How, TVS brought it back to life in 1990. Though the name was changed, the format stayed the same: Three presenters sit around a table, and ask rhetorical questions</t>
  </si>
  <si>
    <t>s3736N</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</si>
  <si>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</si>
  <si>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</si>
  <si>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</si>
  <si>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</si>
  <si>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s6646P</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</si>
  <si>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</si>
  <si>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</si>
  <si>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</si>
  <si>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</si>
  <si>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s9356P</t>
  </si>
  <si>
    <t>All That Matters</t>
  </si>
  <si>
    <t>Alfred Robbins</t>
  </si>
  <si>
    <t>Christopher Martin, Pamela Ricardo, Monyetta Shaw, Jessica E. Brandon</t>
  </si>
  <si>
    <t>"All That Matters" is about an insurance adjuster who wants to be a travel blogger.</t>
  </si>
  <si>
    <t>s8568P</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</si>
  <si>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</si>
  <si>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</si>
  <si>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</si>
  <si>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</si>
  <si>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s1113N</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</si>
  <si>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</si>
  <si>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</si>
  <si>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</si>
  <si>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</si>
  <si>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s5448N</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</si>
  <si>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</si>
  <si>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</si>
  <si>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</si>
  <si>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</si>
  <si>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s3516N</t>
  </si>
  <si>
    <t>Surviving R. Kelly</t>
  </si>
  <si>
    <t>R. Kelly</t>
  </si>
  <si>
    <t>In this documentary series on the tangled history of allegations against musician R. Kelly, women give detailed accounts of sexual and mental abuse.</t>
  </si>
  <si>
    <t>s6336N</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</si>
  <si>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</si>
  <si>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</si>
  <si>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</si>
  <si>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s8086N</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</si>
  <si>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</si>
  <si>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</si>
  <si>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</si>
  <si>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</si>
  <si>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s241P</t>
  </si>
  <si>
    <t>UFO Hunters</t>
  </si>
  <si>
    <t>William J. Birnes</t>
  </si>
  <si>
    <t>A team of experts travels to the sites of reported UFO encounters to conduct in-depth investigations regarding the incidents.</t>
  </si>
  <si>
    <t>s1674N</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</si>
  <si>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</si>
  <si>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</si>
  <si>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</si>
  <si>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</si>
  <si>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s6942N</t>
  </si>
  <si>
    <t>Haven</t>
  </si>
  <si>
    <t>Emily Rose, Lucas Bryant, Nicholas Campbell, Eric Balfour, Richard Donat, John Dunsworth, Maurice Dean Wint, Adam Copeland</t>
  </si>
  <si>
    <t>Canada, United States</t>
  </si>
  <si>
    <t>Residents of Haven, Maine, are plagued by supernatural afflictions. To reveal the truth, FBI agent Audrey Parker must delve into her own strange past.</t>
  </si>
  <si>
    <t>s2669N</t>
  </si>
  <si>
    <t>Earth and Blood</t>
  </si>
  <si>
    <t>Julien Leclercq</t>
  </si>
  <si>
    <t>Sami Bouajila, Eriq Ebouaney, Samy Seghir, Sofia Lesaffre</t>
  </si>
  <si>
    <t>A sawmill owner and his teenage daughter become tangled in a deadly feud when a drug dealer stashes stolen cocaine on their remote property.</t>
  </si>
  <si>
    <t>s8768N</t>
  </si>
  <si>
    <t>XXX: State of the Union</t>
  </si>
  <si>
    <t>Lee Tamahori</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</si>
  <si>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</si>
  <si>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</si>
  <si>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s9596P</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</si>
  <si>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</si>
  <si>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</si>
  <si>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</si>
  <si>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</si>
  <si>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s4828P</t>
  </si>
  <si>
    <t>Perfect Plan</t>
  </si>
  <si>
    <t>Tristan Dubois</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</si>
  <si>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</si>
  <si>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</si>
  <si>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s6301N</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</si>
  <si>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</si>
  <si>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</si>
  <si>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</si>
  <si>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</si>
  <si>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s5247P</t>
  </si>
  <si>
    <t>Silence (Malayalam)</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</si>
  <si>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</si>
  <si>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</si>
  <si>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</si>
  <si>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s3262N</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</si>
  <si>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</si>
  <si>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</si>
  <si>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</si>
  <si>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</si>
  <si>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s7931P</t>
  </si>
  <si>
    <t>Absence of The Good</t>
  </si>
  <si>
    <t>John Flynn</t>
  </si>
  <si>
    <t>Stephen Baldwin, Tyne Daly, Allen Garfield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</si>
  <si>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</si>
  <si>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s2968P</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</si>
  <si>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</si>
  <si>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</si>
  <si>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</si>
  <si>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s6275N</t>
  </si>
  <si>
    <t>Behind the Curtain: Todrick Hall</t>
  </si>
  <si>
    <t>Katherine Fairfax Wright</t>
  </si>
  <si>
    <t>Todrick Hall</t>
  </si>
  <si>
    <t>Follow singer and YouTube sensation Todrick Hall as he launches an original musical based on growing up gay in Texas and finding showbiz success.</t>
  </si>
  <si>
    <t>s6719N</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</si>
  <si>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</si>
  <si>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</si>
  <si>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</si>
  <si>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</si>
  <si>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s1650P</t>
  </si>
  <si>
    <t>Missing</t>
  </si>
  <si>
    <t>Mukul Abhyankar</t>
  </si>
  <si>
    <t>Tabu, Manoj Bajpayee, Annu Kapoor</t>
  </si>
  <si>
    <t>International</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</si>
  <si>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</si>
  <si>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s5291P</t>
  </si>
  <si>
    <t>Dilwale Dulhania Le Jayenge</t>
  </si>
  <si>
    <t>Aditya Chopra</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</si>
  <si>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</si>
  <si>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</si>
  <si>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</si>
  <si>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s1664N</t>
  </si>
  <si>
    <t>Dolly Parton’s Christmas on the Square</t>
  </si>
  <si>
    <t>Debbie Allen</t>
  </si>
  <si>
    <t>Dolly Parton, Christine Baranski, Treat Williams, Jenifer Lewis, Josh Segarra, Jeanine Mason, Mary Lane Haskell</t>
  </si>
  <si>
    <t>Seasonal cheer comes to a screeching halt when a cold-hearted woman tries to sell her hometown's land. Can music, magic and memories change her mind?</t>
  </si>
  <si>
    <t>s7289P</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</si>
  <si>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</si>
  <si>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</si>
  <si>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</si>
  <si>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s5386N</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</si>
  <si>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</si>
  <si>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</si>
  <si>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</si>
  <si>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</si>
  <si>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s8182P</t>
  </si>
  <si>
    <t>The Burrowers</t>
  </si>
  <si>
    <t>J.T. Petty</t>
  </si>
  <si>
    <t>William Mapother, Sean Patrick Thomas, Doug Hutchison, Karl Geary, Laura Leighton, Jocelin Donahue, Clancy Brown</t>
  </si>
  <si>
    <t>In the Wild West a rescue party sets out to find a family of settlers that has vanished from their home under mysterious circumstances.</t>
  </si>
  <si>
    <t>s821N</t>
  </si>
  <si>
    <t>The Platform</t>
  </si>
  <si>
    <t>Maxim Khalil, Abdulmohsen Alnemr, Samr Ismaiel, Khaled Alkeesh, Samar Sami, Salloum Haddad, Ahmad Aljasmii, Khaled El Sayed, Yaser Alneyadi, Leen Gherra, Dean Cain, Moatasem Alnahar, Mahira Abdelaziz</t>
  </si>
  <si>
    <t>United Arab Emirates</t>
  </si>
  <si>
    <t>A programming genius builds a fact-finding, truth-seeking internet portal while reckoning with trouble at home.</t>
  </si>
  <si>
    <t>s201P</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</si>
  <si>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</si>
  <si>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</si>
  <si>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</si>
  <si>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</si>
  <si>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s8319N</t>
  </si>
  <si>
    <t>The Gentleman Driver</t>
  </si>
  <si>
    <t>Mario Mattei</t>
  </si>
  <si>
    <t>This documentary follows four tycoons who moonlight as motorsport competitors and examines what fuels them to succeed, both at work and on the track.</t>
  </si>
  <si>
    <t>s691P</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</si>
  <si>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</si>
  <si>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</si>
  <si>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</si>
  <si>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</si>
  <si>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s9332P</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</si>
  <si>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</si>
  <si>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</si>
  <si>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</si>
  <si>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Kids's Hospital. Alice decides to go, and among the judges is the handsome chef CHRISTIAN (Scot Kooper), who attended school with Alice.</t>
  </si>
  <si>
    <t>s8560N</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</si>
  <si>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</si>
  <si>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</si>
  <si>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</si>
  <si>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</si>
  <si>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s4922N</t>
  </si>
  <si>
    <t>Kodachrome</t>
  </si>
  <si>
    <t>Mark Raso</t>
  </si>
  <si>
    <t>Ed Harris, Jason Sudeikis, Elizabeth Olsen</t>
  </si>
  <si>
    <t>A record company exec joins his estranged dad, a famous photographer who's dying, on a road trip to the last lab still developing Kodachrome film.</t>
  </si>
  <si>
    <t>s7540N</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</si>
  <si>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</si>
  <si>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</si>
  <si>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</si>
  <si>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</si>
  <si>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</si>
  <si>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s7220N</t>
  </si>
  <si>
    <t>Know Your Enemy - Japan</t>
  </si>
  <si>
    <t>Frank Capra, Joris Ivens</t>
  </si>
  <si>
    <t>Walter Huston, Dana Andrews</t>
  </si>
  <si>
    <t>Though culturally insensitive by modern standards, this propaganda film examines the history of Japan from the 16th century through the 1930s.</t>
  </si>
  <si>
    <t>s3542N</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</si>
  <si>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</si>
  <si>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</si>
  <si>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</si>
  <si>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</si>
  <si>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s2433P</t>
  </si>
  <si>
    <t>Foxtrot Six</t>
  </si>
  <si>
    <t>Randy Korompis</t>
  </si>
  <si>
    <t>Oka Antara, Rio Dewanto, Chicco Jerikho, Mike Lewis, Arifin Putra, Verdi Solaiman, Julie Estelle</t>
  </si>
  <si>
    <t>A former marine and his friends struggle to save their country from a ruthless party leader.</t>
  </si>
  <si>
    <t>s7418P</t>
  </si>
  <si>
    <t>Bruce Lee</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</si>
  <si>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</si>
  <si>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</si>
  <si>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</si>
  <si>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s1509N</t>
  </si>
  <si>
    <t>Timmy Time</t>
  </si>
  <si>
    <t>Kate Harbour, Justin Fletcher, Louis Jones</t>
  </si>
  <si>
    <t>This delightful animated series centers on impish lamb Timmy as he enters nursery school, where he learns about sharing, responsibility and fairness.</t>
  </si>
  <si>
    <t>s3916N</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</si>
  <si>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</si>
  <si>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</si>
  <si>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</si>
  <si>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</si>
  <si>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s8960P</t>
  </si>
  <si>
    <t>Elvira's Movie Macabre: Manos: The Hands Of Fate</t>
  </si>
  <si>
    <t>D.J. Viola, Harold P. Warren</t>
  </si>
  <si>
    <t>Cassandra Peterson</t>
  </si>
  <si>
    <t>A revamping, if you will, of the 1980's classic horror movie showcase, hosted by Elvira, Mistress of the Dark. Elvira tries to elevate the material by hosting Manos as if it were an episode of Masterpiece Theater.</t>
  </si>
  <si>
    <t>s2058P</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</si>
  <si>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</si>
  <si>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</si>
  <si>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</si>
  <si>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</si>
  <si>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s6099N</t>
  </si>
  <si>
    <t>Aftershock</t>
  </si>
  <si>
    <t>Nicolás López</t>
  </si>
  <si>
    <t>Eli Roth, Andrea Osvárt, Ariel Levy, Natasha Yarovenko, Nicolás Martínez, Lorenza Izzo, Marcial Tagle, Ramón Llao, Ignacia Allamand, Paz Bascuñán</t>
  </si>
  <si>
    <t>United States, Chile</t>
  </si>
  <si>
    <t>An American tourist and his friends are partying in Chile, but a major earthquake devastates the area and forces them to scramble for survival.</t>
  </si>
  <si>
    <t>s8861P</t>
  </si>
  <si>
    <t>Mounam Pesiyadhe</t>
  </si>
  <si>
    <t>Ameer</t>
  </si>
  <si>
    <t>Suriya, Trisha, Nandha, Laila</t>
  </si>
  <si>
    <t>Gautham, who runs a restaurant, falls in love with his friend Kannan's cousin, Sandhya. Problems arise when Gautham learns that Kannan's parents want Kannan to marry Sandhya.</t>
  </si>
  <si>
    <t>s2560N</t>
  </si>
  <si>
    <t>Becoming</t>
  </si>
  <si>
    <t>Nadia Hallgren</t>
  </si>
  <si>
    <t>Michelle Obama</t>
  </si>
  <si>
    <t>Join former first lady Michelle Obama in an intimate documentary looking at her life, hopes and connection with others as she tours with "Becoming."</t>
  </si>
  <si>
    <t>s2236P</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</si>
  <si>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</si>
  <si>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</si>
  <si>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</si>
  <si>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</si>
  <si>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s3372P</t>
  </si>
  <si>
    <t>Aakaasam Nee Haddhu Ra (Telugu)</t>
  </si>
  <si>
    <t>Sudha Kongara</t>
  </si>
  <si>
    <t>Suriya, Paresh Rawal, Mohan Babu, Aparna Balamurali, Urvashi, Karunas, Vivek Prasanna, Krishna Kumar. B, Kaali Venkat, Poo Ramu, Achyuth Kumar, Prakash Belawadi, Hans Kaushik, Dan Dhanoa</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</si>
  <si>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</si>
  <si>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s9280P</t>
  </si>
  <si>
    <t>Tuck Jagadish (Malayalam)</t>
  </si>
  <si>
    <t>Shiva Nirvana</t>
  </si>
  <si>
    <t>Nani, Ritu Varma, Aishwarya Rajesh, Jagapathi Babu, Daniel Balaji, Nasser, Parvathi T, Rohini, Rao Ramesh, Naresh</t>
  </si>
  <si>
    <t>When a doting elder brother has a dispute with the younger one over the inheritance, the latter tries to establish peace and keep the family together.</t>
  </si>
  <si>
    <t>s5990P</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</si>
  <si>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</si>
  <si>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</si>
  <si>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</si>
  <si>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</si>
  <si>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s7523N</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</si>
  <si>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</si>
  <si>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</si>
  <si>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</si>
  <si>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</si>
  <si>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s6207P</t>
  </si>
  <si>
    <t>The Death Artist</t>
  </si>
  <si>
    <t>Michael McDonald</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</si>
  <si>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</si>
  <si>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</si>
  <si>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s8332N</t>
  </si>
  <si>
    <t>The Great British Baking Show: Masterclass</t>
  </si>
  <si>
    <t>Mary Berry, Paul Hollywood</t>
  </si>
  <si>
    <t>Hosts Mary Berry and Paul Hollywood leave the tent and go into the kitchen to put their professional spin on baking techniques used in the show.</t>
  </si>
  <si>
    <t>s9329P</t>
  </si>
  <si>
    <t>Games of Desire</t>
  </si>
  <si>
    <t>Hans Albin</t>
  </si>
  <si>
    <t>Ingrid Thulin, Paul Hubschmid</t>
  </si>
  <si>
    <t>The wife of the Swedish Ambassador of Greece becomes involved in a romantic triangle, but the man who comes between husband and wife has a preference for the husband.</t>
  </si>
  <si>
    <t>s6156N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</si>
  <si>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</si>
  <si>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</si>
  <si>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</si>
  <si>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</si>
  <si>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s6616P</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</si>
  <si>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</si>
  <si>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</si>
  <si>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</si>
  <si>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</si>
  <si>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s7897N</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</si>
  <si>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</si>
  <si>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</si>
  <si>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</si>
  <si>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</si>
  <si>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s2051P</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</si>
  <si>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</si>
  <si>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</si>
  <si>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</si>
  <si>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s6681P</t>
  </si>
  <si>
    <t>One Last Thing</t>
  </si>
  <si>
    <t>Alex Steyermark</t>
  </si>
  <si>
    <t>Michael Angarano, Cynthia Nixon, Sunny Mabrey</t>
  </si>
  <si>
    <t>A young man with a terminal illness makes an unconventional request on local television.</t>
  </si>
  <si>
    <t>s8295P</t>
  </si>
  <si>
    <t>Magalir Mattum</t>
  </si>
  <si>
    <t>Bramma</t>
  </si>
  <si>
    <t>Jyothika, Urvashi, Bhanupriya, Saranya Ponvannan, Nassar, Livingston</t>
  </si>
  <si>
    <t>Prabhavati, an independent documentary filmmaker, with the help of her friends takes her mother-in-law, Gomatha, on a surprise trip to reunite her with her school friends.</t>
  </si>
  <si>
    <t>s6587N</t>
  </si>
  <si>
    <t>Deep Undercover Collection</t>
  </si>
  <si>
    <t>Dave B. Mitchell</t>
  </si>
  <si>
    <t>Former FBI agent Joe Pistone, the real-life "Donnie Brasco," hosts this series that reveals the true stories of undercover crime-fighting operations.</t>
  </si>
  <si>
    <t>s2053P</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</si>
  <si>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</si>
  <si>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</si>
  <si>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</si>
  <si>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</si>
  <si>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s3701P</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</si>
  <si>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</si>
  <si>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</si>
  <si>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</si>
  <si>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</si>
  <si>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s6214N</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</si>
  <si>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</si>
  <si>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</si>
  <si>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</si>
  <si>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s5586P</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</si>
  <si>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</si>
  <si>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</si>
  <si>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</si>
  <si>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</si>
  <si>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s6248N</t>
  </si>
  <si>
    <t>BASEketball</t>
  </si>
  <si>
    <t>David Zucker</t>
  </si>
  <si>
    <t>Trey Parker, Matt Stone, Dian Bachar, Yasmine Bleeth, Jenny McCarthy, Ernest Borgnine, Robert Vaughn, Trevor Einhorn</t>
  </si>
  <si>
    <t>When two slackers' made-up sport, BASEketball, becomes a national craze, they hope to cash in on the basketball/baseball hybrid's popularity.</t>
  </si>
  <si>
    <t>s4818P</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</si>
  <si>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</si>
  <si>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</si>
  <si>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</si>
  <si>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</si>
  <si>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s1167P</t>
  </si>
  <si>
    <t>Richard Hammond Meets Evel Knievel</t>
  </si>
  <si>
    <t>Nigel Simpkiss</t>
  </si>
  <si>
    <t>Richard Hammond</t>
  </si>
  <si>
    <t>Top Gear star Richard Hammond travels to Butte, Montana, to interview his childhood hero, 70s stuntman Evel Knievel. But will the sick and aging icon warm to his fan?</t>
  </si>
  <si>
    <t>s5085P</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</si>
  <si>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</si>
  <si>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</si>
  <si>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</si>
  <si>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</si>
  <si>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s1986N</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</si>
  <si>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</si>
  <si>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</si>
  <si>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</si>
  <si>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</si>
  <si>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s4214N</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</si>
  <si>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</si>
  <si>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</si>
  <si>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</si>
  <si>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</si>
  <si>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s2671N</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</si>
  <si>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</si>
  <si>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</si>
  <si>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</si>
  <si>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s4696P</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</si>
  <si>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</si>
  <si>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</si>
  <si>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</si>
  <si>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</si>
  <si>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s47P</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</si>
  <si>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</si>
  <si>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</si>
  <si>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s5243P</t>
  </si>
  <si>
    <t>The Ghazi Attack (Hindi)</t>
  </si>
  <si>
    <t>Sankalp</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</si>
  <si>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</si>
  <si>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</si>
  <si>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s2060P</t>
  </si>
  <si>
    <t>James May: Our Man in Japan</t>
  </si>
  <si>
    <t>James May</t>
  </si>
  <si>
    <t>James May embarks on a remarkable journey across Japan, from its icy north to its balmy south. Heâ€™ll see the sights, meet the locals, and eat the noodles in a bid to truly understand the Land of the Rising Sun.</t>
  </si>
  <si>
    <t>s7748P</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</si>
  <si>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</si>
  <si>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</si>
  <si>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</si>
  <si>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</si>
  <si>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s900N</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</si>
  <si>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</si>
  <si>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</si>
  <si>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</si>
  <si>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</si>
  <si>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s2429P</t>
  </si>
  <si>
    <t>Fraud Saiyaan</t>
  </si>
  <si>
    <t>Saurabh Shrivastava</t>
  </si>
  <si>
    <t>Arshad Warsi, Saurabh Shukla</t>
  </si>
  <si>
    <t>Fraud Saiyyan is the story of a con artist in North India who convinces women to marry him just so he can live off their money.</t>
  </si>
  <si>
    <t>s2577N</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</si>
  <si>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</si>
  <si>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</si>
  <si>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</si>
  <si>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</si>
  <si>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s1396N</t>
  </si>
  <si>
    <t>Hello Ninja</t>
  </si>
  <si>
    <t>Lukas Engel, Zoey Siewert, Sam Vincent, Mayumi Yoshida</t>
  </si>
  <si>
    <t>BFFs Wesley and Georgie and their silly cat sidekick Pretzel transform into ninjas and enter a magic world, where they solve problems and save the day.</t>
  </si>
  <si>
    <t>s4545N</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</si>
  <si>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</si>
  <si>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</si>
  <si>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</si>
  <si>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</si>
  <si>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s4757P</t>
  </si>
  <si>
    <t>The Big Sombrero</t>
  </si>
  <si>
    <t>Frank McDonald</t>
  </si>
  <si>
    <t>Gene Autry, Champion, Elena Verdugo</t>
  </si>
  <si>
    <t>Gene heads South in a fiesta of melody and a jamboree of romance. He fights for the right of rancheros to live on their rancho. Outlaws fear him and senoritas cheer him, and his famous horse Champion.</t>
  </si>
  <si>
    <t>s1628N</t>
  </si>
  <si>
    <t>The Holiday Movies That Made Us</t>
  </si>
  <si>
    <t>Unwrap the real stories behind these iconic Christmas blockbusters, thanks to insider interviews and behind-the-scenes peeks.</t>
  </si>
  <si>
    <t>s5475N</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</si>
  <si>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</si>
  <si>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</si>
  <si>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</si>
  <si>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</si>
  <si>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s719P</t>
  </si>
  <si>
    <t>The Christmas Elves</t>
  </si>
  <si>
    <t>Diane Paloma Eskenazi</t>
  </si>
  <si>
    <t>Catch this whimsical holiday film bursting with comical elfin escapades! Based on the classic tale of the Shoemaker and the Elves, Hans the shoemaker is helped by a group of mismatched elves who want to work for Santa Claus. Produced by Golden Films.</t>
  </si>
  <si>
    <t>s1129N</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</si>
  <si>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</si>
  <si>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</si>
  <si>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</si>
  <si>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</si>
  <si>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s8799N</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</si>
  <si>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</si>
  <si>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</si>
  <si>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</si>
  <si>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</si>
  <si>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s6968P</t>
  </si>
  <si>
    <t>A New Husband for Christmas</t>
  </si>
  <si>
    <t>Derrick C. Mullen</t>
  </si>
  <si>
    <t>Keyona Bledsoe, Freddie T. Cole Jr., Tamika Foggie, Benjamin J. Jones, Lauren Cowan, Kanisha Gross</t>
  </si>
  <si>
    <t>Stan and Kelly Stevenson seem to be more committed to growing apart rather than growing together. Their friends are caught in the middle of divorce conversations during one of the most joyous seasons of the year.</t>
  </si>
  <si>
    <t>s5770N</t>
  </si>
  <si>
    <t>Masha's Spooky Stories</t>
  </si>
  <si>
    <t>United States, Russia</t>
  </si>
  <si>
    <t>Masha explains why there's no need to be scared of things like monsters, the dark, going to a new school, thunder and other common childhood fears.</t>
  </si>
  <si>
    <t>s344N</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</si>
  <si>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</si>
  <si>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</si>
  <si>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</si>
  <si>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</si>
  <si>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s3010N</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</si>
  <si>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</si>
  <si>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</si>
  <si>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</si>
  <si>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</si>
  <si>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s6738P</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</si>
  <si>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</si>
  <si>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</si>
  <si>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</si>
  <si>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</si>
  <si>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s2448P</t>
  </si>
  <si>
    <t>Focus Forward</t>
  </si>
  <si>
    <t>FOCUS FORWARD is an unprecedented new series of 30 three-minute stories about innovative people who are reshaping the world through act or invention, directed by the world's most celebrated documentary filmmakers.</t>
  </si>
  <si>
    <t>s9222P</t>
  </si>
  <si>
    <t>Corey Rodrigues: People Whisperer</t>
  </si>
  <si>
    <t>Isaac Halasima</t>
  </si>
  <si>
    <t>Corey Rodrigues</t>
  </si>
  <si>
    <t>Argentina, Chile</t>
  </si>
  <si>
    <t>Corey is a highly sought after national touring college, club and corporate and cruise ship performer. He was the winner of The Catch a New Rising Star, The Funniest Comic in New England and the 2017 Big Sky Comedy Festivals.</t>
  </si>
  <si>
    <t>s2966N</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</si>
  <si>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</si>
  <si>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</si>
  <si>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</si>
  <si>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s1725N</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</si>
  <si>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</si>
  <si>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</si>
  <si>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</si>
  <si>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</si>
  <si>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s7565N</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</si>
  <si>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</si>
  <si>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</si>
  <si>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</si>
  <si>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</si>
  <si>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s1596N</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</si>
  <si>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</si>
  <si>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</si>
  <si>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</si>
  <si>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</si>
  <si>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s278P</t>
  </si>
  <si>
    <t>Tour Balas Perdidas en Madrid</t>
  </si>
  <si>
    <t>Carlos SÃ¡nchez</t>
  </si>
  <si>
    <t>TOUR_BALAS_PERDIDAS_EN_MADRID offered an unforgettable concert on December 15th at Wizink Center in Madrid as a final clasp of its mythical â€œBalas Perdidas Tourâ€.</t>
  </si>
  <si>
    <t>s756N</t>
  </si>
  <si>
    <t>Kitty Love: An Homage to Cats</t>
  </si>
  <si>
    <t>Nicolette Kluijver</t>
  </si>
  <si>
    <t>Netherlands</t>
  </si>
  <si>
    <t>Famous feline Abatutu presents this charming celebration of cats, showcasing their finest and friskiest moments with a collection of home videos.</t>
  </si>
  <si>
    <t>s4199P</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</si>
  <si>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</si>
  <si>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</si>
  <si>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</si>
  <si>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</si>
  <si>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s9030P</t>
  </si>
  <si>
    <t>Blind Ghost</t>
  </si>
  <si>
    <t>Stuart Paul</t>
  </si>
  <si>
    <t>Alix Villaret, Tim Dax, Lindsey Sirera, Casey Graf, Jeremiah Benjamin</t>
  </si>
  <si>
    <t>A blind young woman receives an experimental surgery to restore her vision which also conjures dark spirits.</t>
  </si>
  <si>
    <t>s3275N</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</si>
  <si>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</si>
  <si>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</si>
  <si>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</si>
  <si>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s9451P</t>
  </si>
  <si>
    <t>Honor Among Thieves</t>
  </si>
  <si>
    <t>Brett Bentman</t>
  </si>
  <si>
    <t>Elizabeth Tabish, Thom Hallum, Jordan Walker Ross, Robert Keith, Tom Zembrod, Andy Arrasmith</t>
  </si>
  <si>
    <t>After being injured at war, a civil war veteran returns home to Texas to find he's now enlisted in a new battle, one for his life.</t>
  </si>
  <si>
    <t>s8095P</t>
  </si>
  <si>
    <t>Robocop: Prime Directives-Resurrection</t>
  </si>
  <si>
    <t>Julian Grant</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</si>
  <si>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</si>
  <si>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</si>
  <si>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s7764N</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</si>
  <si>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</si>
  <si>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</si>
  <si>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</si>
  <si>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s5922N</t>
  </si>
  <si>
    <t>Bill Burr: I'm Sorry You Feel That Way</t>
  </si>
  <si>
    <t>Jay Karas</t>
  </si>
  <si>
    <t>Bill Burr</t>
  </si>
  <si>
    <t>Bill Burr escapes the zombie apocalypse, explores how rom-coms ruin great sex and explains how too many childhood hugs may be the downfall of man.</t>
  </si>
  <si>
    <t>s4472P</t>
  </si>
  <si>
    <t>Bad Blood: A Cautionary Tale</t>
  </si>
  <si>
    <t>Marilyn Ness</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</si>
  <si>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</si>
  <si>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s7582P</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</si>
  <si>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</si>
  <si>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</si>
  <si>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</si>
  <si>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</si>
  <si>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s5447N</t>
  </si>
  <si>
    <t>Lucid Dream</t>
  </si>
  <si>
    <t>Jun-seong Kim</t>
  </si>
  <si>
    <t>Ko Soo, Kyung-gu Seol, Yu-chun Park, Hye-jung Kang, In-hwan Park, Ho-jin Chun</t>
  </si>
  <si>
    <t>After searching for his abducted son for three years, a devastated father attempts to track down his missing child through lucid dreams.</t>
  </si>
  <si>
    <t>s1628P</t>
  </si>
  <si>
    <t>Momo Storytime</t>
  </si>
  <si>
    <t>Listen to wonderful Kids's stories and tales that entertain and educate at the same time.</t>
  </si>
  <si>
    <t>s5428P</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</si>
  <si>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</si>
  <si>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</si>
  <si>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</si>
  <si>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</si>
  <si>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s879P</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</si>
  <si>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</si>
  <si>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</si>
  <si>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</si>
  <si>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s86P</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</si>
  <si>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</si>
  <si>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</si>
  <si>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</si>
  <si>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s4150N</t>
  </si>
  <si>
    <t>Paprika</t>
  </si>
  <si>
    <t>Kaycie Chase, David Gasman, Tom Morton, Lee Delong, Barbara Weber-Scaff</t>
  </si>
  <si>
    <t>Stan and Olivia – the amazingly different Paprika twins – use their boundless enthusiasm to turn everyday life into an extraordinary adventure.</t>
  </si>
  <si>
    <t>s2341P</t>
  </si>
  <si>
    <t>Girls In Chains</t>
  </si>
  <si>
    <t>Edgar G. Ulmer</t>
  </si>
  <si>
    <t>When a teacher loses her job because her brother-in-law is a racketeer, she takes a position at a girls' reformatory.</t>
  </si>
  <si>
    <t>s5874P</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</si>
  <si>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</si>
  <si>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</si>
  <si>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</si>
  <si>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</si>
  <si>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s8505N</t>
  </si>
  <si>
    <t>The Shaukeens</t>
  </si>
  <si>
    <t>Abhishek Sharma</t>
  </si>
  <si>
    <t>Akshay Kumar, Annu Kapoor, Piyush Mishra, Lisa Haydon, Anupam Kher</t>
  </si>
  <si>
    <t>Three sexually frustrated men in their 60s have the adventure of a lifetime after meeting an intriguing young woman during a holiday in Mauritius.</t>
  </si>
  <si>
    <t>s2582P</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</si>
  <si>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</si>
  <si>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</si>
  <si>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</si>
  <si>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</si>
  <si>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s683N</t>
  </si>
  <si>
    <t>Why Are You Like This</t>
  </si>
  <si>
    <t>Naomi Higgins, Olivia Junkeer, Wil King</t>
  </si>
  <si>
    <t>Three best friends negotiate work, fun, identity politics, hookups and wild nights out in this razor-sharp satire of 20-something life in Melbourne.</t>
  </si>
  <si>
    <t>s617P</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</si>
  <si>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</si>
  <si>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</si>
  <si>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</si>
  <si>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</si>
  <si>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s7738N</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</si>
  <si>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</si>
  <si>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</si>
  <si>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</si>
  <si>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</si>
  <si>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s5482P</t>
  </si>
  <si>
    <t>Trap Flix Party</t>
  </si>
  <si>
    <t>Felicia Rivers</t>
  </si>
  <si>
    <t>Shakeela Scott, Shayla Anderson, MJ Myers, Mahogany Darkberry</t>
  </si>
  <si>
    <t>Four friends, four stories, one movie full of thrills, chills, a doll and African prince. Come join the party.</t>
  </si>
  <si>
    <t>s3176P</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</si>
  <si>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</si>
  <si>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</si>
  <si>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</si>
  <si>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s5743P</t>
  </si>
  <si>
    <t>Me Without You</t>
  </si>
  <si>
    <t>Sandra Goldbacher</t>
  </si>
  <si>
    <t>Anna Friel, Michelle Williams, Kyle MacLachlan, Oliver Milburn</t>
  </si>
  <si>
    <t>Two best friends (Anna Friel and Michelle Williams) grow up on the Isle of Wight and in Brighton in the 1970s and 1980s.</t>
  </si>
  <si>
    <t>s5934N</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</si>
  <si>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</si>
  <si>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</si>
  <si>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</si>
  <si>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</si>
  <si>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s1640P</t>
  </si>
  <si>
    <t>MOM BEHIND THE WHEEL</t>
  </si>
  <si>
    <t>Maleja Restrepo, TatÃ¡n MejÃ­a, Biassini Segura, MarÃ­a Elvira RamÃ­rez, Juan Esteban Aponte, Carlos Hurtado, Gustavo Bernate</t>
  </si>
  <si>
    <t>A young mother must work as a taxi driver while her sick husband is in charge of the house chores.</t>
  </si>
  <si>
    <t>s4460N</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</si>
  <si>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</si>
  <si>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</si>
  <si>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</si>
  <si>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</si>
  <si>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s9413P</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</si>
  <si>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</si>
  <si>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</si>
  <si>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</si>
  <si>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s1032N</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</si>
  <si>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</si>
  <si>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</si>
  <si>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</si>
  <si>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</si>
  <si>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s7169N</t>
  </si>
  <si>
    <t>Kanika</t>
  </si>
  <si>
    <t>Sharad Ponkshe, Smita Shewale</t>
  </si>
  <si>
    <t>A doctor and his colleagues who use sex-determination testing for unethical ends face retribution from a supernatural victim who seeks vengeance.</t>
  </si>
  <si>
    <t>s6869N</t>
  </si>
  <si>
    <t>Goldie &amp; Bear</t>
  </si>
  <si>
    <t>Natalie Lander, Georgie Kidder</t>
  </si>
  <si>
    <t>Best pals Goldie and Bear, from "Goldilocks and the Three Bears," join other characters from beloved stories for adventures in the Fairy Tale Forest.</t>
  </si>
  <si>
    <t>s3713N</t>
  </si>
  <si>
    <t>Hikaru Utada Laughter in the Dark Tour 2018</t>
  </si>
  <si>
    <t>Concert Film</t>
  </si>
  <si>
    <t>Hikaru Utada</t>
  </si>
  <si>
    <t>Celebrating twenty years since her debut, Hikaru Utada takes the stage at Makuhari Messe for the final performance of her Laughter in the Dark Tour.</t>
  </si>
  <si>
    <t>s7710P</t>
  </si>
  <si>
    <t>Sengottai</t>
  </si>
  <si>
    <t>C. V. Sasikumar</t>
  </si>
  <si>
    <t>Arjun, Meena, Rambha, Vijayakumar</t>
  </si>
  <si>
    <t>Thirumoorthy is a corrupt politician who plans to kill the prime minister as he lusts after his position. However, Sekhar, a young police officer, creates hurdles in his path.</t>
  </si>
  <si>
    <t>s8527N</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</si>
  <si>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</si>
  <si>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</si>
  <si>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</si>
  <si>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</si>
  <si>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s4416P</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</si>
  <si>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</si>
  <si>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</si>
  <si>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</si>
  <si>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</si>
  <si>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s3007P</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</si>
  <si>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</si>
  <si>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</si>
  <si>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</si>
  <si>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</si>
  <si>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s8143N</t>
  </si>
  <si>
    <t>Sword Masters: Two Champions of Shaolin</t>
  </si>
  <si>
    <t>Cheh Chang</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</si>
  <si>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</si>
  <si>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</si>
  <si>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s4150P</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</si>
  <si>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</si>
  <si>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</si>
  <si>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</si>
  <si>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</si>
  <si>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s4617N</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</si>
  <si>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</si>
  <si>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</si>
  <si>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</si>
  <si>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</si>
  <si>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s3217P</t>
  </si>
  <si>
    <t>Arpo the Robot for All Kids - Boy in Bubble &amp; More Robot Cartoons for Kids</t>
  </si>
  <si>
    <t>21 min</t>
  </si>
  <si>
    <t>s6955P</t>
  </si>
  <si>
    <t>Jump Into the Void</t>
  </si>
  <si>
    <t>Daniel Calparsoro</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</si>
  <si>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</si>
  <si>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</si>
  <si>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s3415N</t>
  </si>
  <si>
    <t>Chosen</t>
  </si>
  <si>
    <t>Lan Cheng-Lung, Deng JiaJia, Han Pengyi, Sam Hayden-Smith, Jenny Zhou, Paul He, Nathaniel Kelly</t>
  </si>
  <si>
    <t>When a mysterious box arrives at his door, a doctor and father is forced to participate in a twisted killing game, or risk losing everything.</t>
  </si>
  <si>
    <t>s2724N</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</si>
  <si>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</si>
  <si>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</si>
  <si>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</si>
  <si>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</si>
  <si>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s1210N</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</si>
  <si>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</si>
  <si>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</si>
  <si>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</si>
  <si>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</si>
  <si>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</si>
  <si>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s3328P</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</si>
  <si>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</si>
  <si>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</si>
  <si>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</si>
  <si>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</si>
  <si>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s727N</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</si>
  <si>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</si>
  <si>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</si>
  <si>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</si>
  <si>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</si>
  <si>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s8218P</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</si>
  <si>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</si>
  <si>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</si>
  <si>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</si>
  <si>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</si>
  <si>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s6866P</t>
  </si>
  <si>
    <t>Burma</t>
  </si>
  <si>
    <t>Dharani Dharan</t>
  </si>
  <si>
    <t>Michael Thangadurai, Reshmi Menon, Sampath Raj, Atul Kulkarni</t>
  </si>
  <si>
    <t>Burma, who seizes high-priced cars to earn a living, must race against time to steal cars for a gangster or end up losing his life.</t>
  </si>
  <si>
    <t>s6417N</t>
  </si>
  <si>
    <t>Cannabis</t>
  </si>
  <si>
    <t>Jean-Michel Correia, Yasin Houicha, Pedro Casablanc, Christophe Paou, Kate Moran, Santi Pons</t>
  </si>
  <si>
    <t>When a huge marijuana shipment falls prey to thieves, the aftermath touches players from all ranks of the drug trade between Morocco and Europe.</t>
  </si>
  <si>
    <t>s1220N</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</si>
  <si>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</si>
  <si>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</si>
  <si>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</si>
  <si>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</si>
  <si>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s9437P</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</si>
  <si>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</si>
  <si>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</si>
  <si>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</si>
  <si>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</si>
  <si>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s8238N</t>
  </si>
  <si>
    <t>The Car</t>
  </si>
  <si>
    <t>Elliot Silverstein</t>
  </si>
  <si>
    <t>James Brolin, Kathleen Lloyd, John Marley, R.G. Armstrong, John Rubinstein, Elizabeth Thompson, Roy Jenson, Kim Richards, Kyle Richards</t>
  </si>
  <si>
    <t>Cult Movies</t>
  </si>
  <si>
    <t>In his small Southwestern town, sheriff Wade Parent must find out who — or what — is running people down via a mysterious, driverless black sedan.</t>
  </si>
  <si>
    <t>s2808N</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</si>
  <si>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</si>
  <si>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</si>
  <si>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</si>
  <si>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</si>
  <si>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s3344P</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</si>
  <si>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</si>
  <si>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</si>
  <si>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</si>
  <si>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</si>
  <si>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s2673P</t>
  </si>
  <si>
    <t>Dhruva</t>
  </si>
  <si>
    <t>An ancient Martial art form of Tamilnadu is in the verge of extinction. The hero wants to make it popular yet again among the current generation showcasing it's rich values &amp; merits. Will the hero be able to accomplish his desire ?</t>
  </si>
  <si>
    <t>s6420P</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</si>
  <si>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</si>
  <si>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</si>
  <si>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</si>
  <si>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s5308P</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</si>
  <si>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</si>
  <si>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</si>
  <si>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</si>
  <si>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</si>
  <si>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s5329N</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</si>
  <si>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</si>
  <si>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</si>
  <si>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</si>
  <si>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</si>
  <si>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s1603N</t>
  </si>
  <si>
    <t>Must Be... Love</t>
  </si>
  <si>
    <t>Dado C. Lumibao</t>
  </si>
  <si>
    <t>Kathryn Bernardo, Daniel Padilla, Liza Soberano, John Estrada, John Lapus</t>
  </si>
  <si>
    <t>When a teenage girl develops romantic feelings for her childhood best friend, she finds herself changing her ways to win him over.</t>
  </si>
  <si>
    <t>s2070P</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</si>
  <si>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</si>
  <si>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</si>
  <si>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</si>
  <si>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</si>
  <si>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s8196N</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</si>
  <si>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</si>
  <si>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</si>
  <si>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</si>
  <si>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</si>
  <si>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s5390N</t>
  </si>
  <si>
    <t>A 2nd Chance</t>
  </si>
  <si>
    <t>Clay Glen</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</si>
  <si>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</si>
  <si>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</si>
  <si>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s1122P</t>
  </si>
  <si>
    <t>Running for Grace</t>
  </si>
  <si>
    <t>David L. Cunningham</t>
  </si>
  <si>
    <t>Matt Dillon, Jim Caviezel, Ryan Potter, Olivia Ritchie, Juliet Mills, Nick Boraine, Stelio Savante, Sara Naby Kim, Peyton Dilweg</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</si>
  <si>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</si>
  <si>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s1777N</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</si>
  <si>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</si>
  <si>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</si>
  <si>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</si>
  <si>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</si>
  <si>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s1070N</t>
  </si>
  <si>
    <t>Uppena</t>
  </si>
  <si>
    <t>Buchi Babu Sana</t>
  </si>
  <si>
    <t>Panja Vaisshnav Tej, Krithi Shetty, Vijay Sethupathi</t>
  </si>
  <si>
    <t>The son of a fishing community falls for a village head's daughter, but they face violent opposition from the girl’s doggedly old-fashioned father.</t>
  </si>
  <si>
    <t>s7321N</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</si>
  <si>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</si>
  <si>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</si>
  <si>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</si>
  <si>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</si>
  <si>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s6891N</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</si>
  <si>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</si>
  <si>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</si>
  <si>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</si>
  <si>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s8656P</t>
  </si>
  <si>
    <t>Shadowless</t>
  </si>
  <si>
    <t>Salifu Zakari</t>
  </si>
  <si>
    <t>Frank Artus Qwasi Blay Jessica Williams</t>
  </si>
  <si>
    <t>When the world they live in was against them, two lovers must face all the obstacles or let death unite them</t>
  </si>
  <si>
    <t>s8365N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</si>
  <si>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</si>
  <si>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</si>
  <si>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</si>
  <si>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</si>
  <si>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s1322N</t>
  </si>
  <si>
    <t>El Chema</t>
  </si>
  <si>
    <t>Mauricio Ochmann, Mariana Seoane, Julio Bracho, Sergio Basañez, Itatí Cantoral, Jorge Luis Vázquez</t>
  </si>
  <si>
    <t>Follow one man's epic journey as he transforms from wily underage drug smuggler to one of the world's most infamous cartel leaders.</t>
  </si>
  <si>
    <t>s1860P</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</si>
  <si>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</si>
  <si>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</si>
  <si>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</si>
  <si>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s1697P</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</si>
  <si>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</si>
  <si>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</si>
  <si>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</si>
  <si>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s751P</t>
  </si>
  <si>
    <t>The Beach Boys: An American Band</t>
  </si>
  <si>
    <t>Malcolm Leo</t>
  </si>
  <si>
    <t>Brian Wilson, Dennis Wilson, Carl Wilson, Mike Love, Al Jardine</t>
  </si>
  <si>
    <t>An authorized biography of the Beach Boys by the band themselves which tracks the band from their early days to the mid-1980s.</t>
  </si>
  <si>
    <t>s9508P</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</si>
  <si>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</si>
  <si>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</si>
  <si>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</si>
  <si>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</si>
  <si>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s2537N</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</si>
  <si>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</si>
  <si>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</si>
  <si>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</si>
  <si>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</si>
  <si>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s5080P</t>
  </si>
  <si>
    <t>Finding You</t>
  </si>
  <si>
    <t>Chris Murphy Smith, Christopher Brian, Philip Kramer, Jason Lake</t>
  </si>
  <si>
    <t>Shane (Smith) and Jonathan (Brian) seem to be stuck in toxic relationships until a chance encounter brings them together with a possibility of hope for happiness.</t>
  </si>
  <si>
    <t>s4645N</t>
  </si>
  <si>
    <t>Reversing Roe</t>
  </si>
  <si>
    <t>Ricki Stern, Anne Sundberg</t>
  </si>
  <si>
    <t>Ricki Stern, Annie Sundberg</t>
  </si>
  <si>
    <t>Through interviews with abortion rights supporters and opponents, this film lifts the lid on a decades-long political campaign to overturn Roe v. Wade.</t>
  </si>
  <si>
    <t>s6319N</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</si>
  <si>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</si>
  <si>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</si>
  <si>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</si>
  <si>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s8936P</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</si>
  <si>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</si>
  <si>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</si>
  <si>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</si>
  <si>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</si>
  <si>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s6574N</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</si>
  <si>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</si>
  <si>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</si>
  <si>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</si>
  <si>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</si>
  <si>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s1283N</t>
  </si>
  <si>
    <t>Zindagi in Short</t>
  </si>
  <si>
    <t>Complicated marriages, digital romances, domestic dilemmas and schoolyard bullies get the spotlight in these seven, slice-of-life short films.</t>
  </si>
  <si>
    <t>s5898P</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</si>
  <si>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</si>
  <si>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</si>
  <si>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</si>
  <si>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</si>
  <si>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s6633P</t>
  </si>
  <si>
    <t>Pinkfong! Job Songs</t>
  </si>
  <si>
    <t>What do you want to be when you grow up? Follow Pinkfong and meet the different workers! From heroes of the night to astronauts from outer space, come explore the diverse jobs!</t>
  </si>
  <si>
    <t>s4966N</t>
  </si>
  <si>
    <t>Trailer Park Boys: Countdown to Liquor Day</t>
  </si>
  <si>
    <t>Mike Clattenburg</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</si>
  <si>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</si>
  <si>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</si>
  <si>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s1333P</t>
  </si>
  <si>
    <t>Pingu</t>
  </si>
  <si>
    <t>Marcello Magni, David Sant</t>
  </si>
  <si>
    <t>Go fishing with Pingu! Catch up with this cool penguin as he drives a snowmobile, goes to Sled Academy, pogos up and down, and meets the Abominable Snowman!</t>
  </si>
  <si>
    <t>s8717N</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</si>
  <si>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</si>
  <si>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</si>
  <si>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</si>
  <si>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</si>
  <si>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s645N</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</si>
  <si>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</si>
  <si>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</si>
  <si>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</si>
  <si>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</si>
  <si>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s7789N</t>
  </si>
  <si>
    <t>Power Rangers: Megaforce: The Robo Knight Before Christmas</t>
  </si>
  <si>
    <t>James Barr</t>
  </si>
  <si>
    <t>Andrew M. Gray, Ciara Hanna, John Mark Loudermilk, Christina Masterson, Azim Rizk, Shailesh Prajapati, Ian Harcourt</t>
  </si>
  <si>
    <t>24 min</t>
  </si>
  <si>
    <t>Robo Knight learns the meaning of Christmas from a group of Kids when he is mistaken for a donated Christmas toy and is shipped to a foreign land.</t>
  </si>
  <si>
    <t>s5151P</t>
  </si>
  <si>
    <t>M.F.A.</t>
  </si>
  <si>
    <t>Natalia Leite</t>
  </si>
  <si>
    <t>Francesca Eastwood, Clifton Collins Jr., Leah McKendrick, Peter Vack</t>
  </si>
  <si>
    <t>AGES_18_</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</si>
  <si>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</si>
  <si>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s4466P</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</si>
  <si>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</si>
  <si>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</si>
  <si>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s965N</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</si>
  <si>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</si>
  <si>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</si>
  <si>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</si>
  <si>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</si>
  <si>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s2195P</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</si>
  <si>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</si>
  <si>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</si>
  <si>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s933N</t>
  </si>
  <si>
    <t>Green Zone</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</si>
  <si>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</si>
  <si>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</si>
  <si>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</si>
  <si>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s2322N</t>
  </si>
  <si>
    <t>George Lopez: We'll Do It For Half</t>
  </si>
  <si>
    <t>George Lopez</t>
  </si>
  <si>
    <t>Comedian George Lopez tackles the future and the past of Latinx culture in America, touching on immigration, his tough relatives, aging and much more.</t>
  </si>
  <si>
    <t>s6819P</t>
  </si>
  <si>
    <t>Oh No! It's An Alien Invasion</t>
  </si>
  <si>
    <t>Eden Gamliel, Al Mukadam, Dan Chameroy</t>
  </si>
  <si>
    <t>Follow Nate and his underground resistance group, Super Wicked Extreme Emergency Team (S.W.E.E.T).</t>
  </si>
  <si>
    <t>s4834P</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</si>
  <si>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</si>
  <si>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</si>
  <si>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</si>
  <si>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</si>
  <si>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s5973N</t>
  </si>
  <si>
    <t>#cats_the_mewvie</t>
  </si>
  <si>
    <t>Michael Margolis</t>
  </si>
  <si>
    <t>This pawesome documentary explores how our feline friends became online icons, from the earliest text memes to the rise of celebrity cat influencers.</t>
  </si>
  <si>
    <t>s3510N</t>
  </si>
  <si>
    <t>Kabir Singh</t>
  </si>
  <si>
    <t>Sandeep Reddy Vanga</t>
  </si>
  <si>
    <t>Shahid Kapoor, Kiara Advani, Suresh Oberoi, Arjan Bajwa, Adil Hussain, Nikita Dutta, Kamini Kaushal, Anurag Arora</t>
  </si>
  <si>
    <t>171 min</t>
  </si>
  <si>
    <t>An exalted but short-fused surgeon plunges into a spiral of drugs, alcohol and rage after his intense relationship with his girlfriend turbulently ends.</t>
  </si>
  <si>
    <t>s3659P</t>
  </si>
  <si>
    <t>Udaan</t>
  </si>
  <si>
    <t>142 min</t>
  </si>
  <si>
    <t>s7387P</t>
  </si>
  <si>
    <t>Pudhumai Penn</t>
  </si>
  <si>
    <t>Bharathiraja</t>
  </si>
  <si>
    <t>Pandiyan, Revathi, Pratap Pothen, Dr. Rajasekhar, Y. G. Mahendran</t>
  </si>
  <si>
    <t>A middle class home- maker woman gets rid of the social handcuffs and stands tall in the male- chauvinist society.</t>
  </si>
  <si>
    <t>s3313N</t>
  </si>
  <si>
    <t>Oththa Seruppu Size 7</t>
  </si>
  <si>
    <t>Parthiban</t>
  </si>
  <si>
    <t>Taken into custody, a murder suspect's theatrical explanations of his peculiar modus operandi unearth truths far beyond the crime he’s accused of.</t>
  </si>
  <si>
    <t>s7094N</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</si>
  <si>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</si>
  <si>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</si>
  <si>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</si>
  <si>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</si>
  <si>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</si>
  <si>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s453N</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</si>
  <si>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</si>
  <si>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</si>
  <si>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</si>
  <si>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Sparks fly when a fashion blogger in Bali meets a gifted shoemaker, leading her to question her commitment to her fiancé.</t>
  </si>
  <si>
    <t>s1382N</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</si>
  <si>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</si>
  <si>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</si>
  <si>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</si>
  <si>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</si>
  <si>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s8240P</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</si>
  <si>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</si>
  <si>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</si>
  <si>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</si>
  <si>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</si>
  <si>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s2556N</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</si>
  <si>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</si>
  <si>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</si>
  <si>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</si>
  <si>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</si>
  <si>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s1419P</t>
  </si>
  <si>
    <t>One on One</t>
  </si>
  <si>
    <t>Flex Alexander, Kyla Pratt, Robert Ri'chard, Jonathan Chase, Camille Mana, Ray J, Nicole Paggi, Kelly Perine, Sicily</t>
  </si>
  <si>
    <t>A sportscaster must take on the responsibility of being a full-time dad when his teenage daughter moves in with him.</t>
  </si>
  <si>
    <t>s3985N</t>
  </si>
  <si>
    <t>The 10 Sins</t>
  </si>
  <si>
    <t>Abdul Mohsen Alnimer, Haifa Hussien, Qahtan Alqahtani, Mohammed Sefer, Abdulla Bu Shehri</t>
  </si>
  <si>
    <t>In this social drama of sin and remorse, a man reels at the discovery that his wife has been unfaithful, and gives her an ultimatum.</t>
  </si>
  <si>
    <t>s8014N</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</si>
  <si>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</si>
  <si>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</si>
  <si>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</si>
  <si>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</si>
  <si>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s5221P</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</si>
  <si>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</si>
  <si>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</si>
  <si>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</si>
  <si>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</si>
  <si>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s6263P</t>
  </si>
  <si>
    <t>Allies</t>
  </si>
  <si>
    <t>Dominic Burns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</si>
  <si>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</si>
  <si>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</si>
  <si>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s297N</t>
  </si>
  <si>
    <t>Hit &amp; Run</t>
  </si>
  <si>
    <t>Mike Barker, Neasa Hardiman, Lior Raz, Rotem Shamir</t>
  </si>
  <si>
    <t>Lior Raz, Kaelen Ohm, Sanaa Lathan, Moran Rosenblatt, Lior Ashkenazi, Gregg Henry, Gal Toren</t>
  </si>
  <si>
    <t>Israel, United States</t>
  </si>
  <si>
    <t>A man searching for the truth behind his wife's death becomes caught up in a dangerous web of secrets and intrigue stretching from New York to Tel Aviv.</t>
  </si>
  <si>
    <t>s5411P</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</si>
  <si>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</si>
  <si>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</si>
  <si>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</si>
  <si>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</si>
  <si>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s2368N</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</si>
  <si>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</si>
  <si>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</si>
  <si>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</si>
  <si>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s3784N</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</si>
  <si>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</si>
  <si>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</si>
  <si>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</si>
  <si>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</si>
  <si>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s6233N</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</si>
  <si>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</si>
  <si>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</si>
  <si>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</si>
  <si>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</si>
  <si>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s7924N</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</si>
  <si>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</si>
  <si>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</si>
  <si>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</si>
  <si>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</si>
  <si>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s8034P</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</si>
  <si>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</si>
  <si>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</si>
  <si>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</si>
  <si>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</si>
  <si>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s6744N</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</si>
  <si>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</si>
  <si>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</si>
  <si>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</si>
  <si>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</si>
  <si>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s2649P</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</si>
  <si>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</si>
  <si>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</si>
  <si>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</si>
  <si>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</si>
  <si>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s4972N</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</si>
  <si>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</si>
  <si>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</si>
  <si>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</si>
  <si>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</si>
  <si>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</si>
  <si>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s6917P</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</si>
  <si>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</si>
  <si>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</si>
  <si>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</si>
  <si>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s1672P</t>
  </si>
  <si>
    <t>Mike Birbiglia: My Girlfriend's Boyfriend</t>
  </si>
  <si>
    <t>Seth Barrish</t>
  </si>
  <si>
    <t>Mike Birbiglia</t>
  </si>
  <si>
    <t>Mike Birbiglia shares a lifetime of romantic blunders and misunderstandings. On this painfully honest but hilarious journey, Birbiglia struggles to find reason in an area where it may be impossible to find: love.</t>
  </si>
  <si>
    <t>s2208P</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</si>
  <si>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</si>
  <si>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</si>
  <si>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s8491N</t>
  </si>
  <si>
    <t>The Road to Calvary</t>
  </si>
  <si>
    <t>Anna Chipovskaya, Yulia Snigir, Leonid Bichevin, Pavel Trubiner</t>
  </si>
  <si>
    <t>Swept up in political unrest during World War I, two sisters in St. Petersburg cope with turbulent romances as Russian history is made around them.</t>
  </si>
  <si>
    <t>s3257P</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</si>
  <si>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</si>
  <si>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</si>
  <si>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</si>
  <si>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</si>
  <si>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s5791P</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</si>
  <si>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</si>
  <si>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</si>
  <si>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s2177N</t>
  </si>
  <si>
    <t>Rogue Warfare: The Hunt</t>
  </si>
  <si>
    <t>Mike Gunther</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</si>
  <si>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</si>
  <si>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</si>
  <si>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s2404P</t>
  </si>
  <si>
    <t>Galapagos: Realm of Giant Sharks</t>
  </si>
  <si>
    <t>Thomas Lucas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</si>
  <si>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</si>
  <si>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s3710P</t>
  </si>
  <si>
    <t>Vinaya Vidheya Rama</t>
  </si>
  <si>
    <t>Boyapati Srinivas</t>
  </si>
  <si>
    <t>Ram Charan, Kiara Advani, Vivek Oberai</t>
  </si>
  <si>
    <t>When the happiness of his family is held to ransom by a violent crime lord, Ram sets out on a quest to destroy his nemesis and his criminal empire.</t>
  </si>
  <si>
    <t>s1228P</t>
  </si>
  <si>
    <t>Raazi</t>
  </si>
  <si>
    <t>Meghna Gulzar</t>
  </si>
  <si>
    <t>Alia Bhatt, Vicky Kaushal</t>
  </si>
  <si>
    <t>Set in 1971, when the winds of war were blowing between India and Pakistan, Raazi â€“ an adaptation of Harinder Sikkaâ€™s novel â€œCalling Sehmatâ€ â€“ is a true-life story involving a 20 year old Kashmiri girl.</t>
  </si>
  <si>
    <t>s3622P</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</si>
  <si>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</si>
  <si>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</si>
  <si>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</si>
  <si>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s5757N</t>
  </si>
  <si>
    <t>Justin Timberlake + the Tennessee Kids</t>
  </si>
  <si>
    <t>Jonathan Demme</t>
  </si>
  <si>
    <t>Justin Timberlake</t>
  </si>
  <si>
    <t>On the final nights of a world tour, director Jonathan Demme captures what makes the show soar: gifted musicians, deft dancers and a magnetic star.</t>
  </si>
  <si>
    <t>s5773N</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</si>
  <si>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</si>
  <si>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</si>
  <si>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</si>
  <si>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</si>
  <si>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s6521N</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</si>
  <si>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</si>
  <si>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</si>
  <si>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</si>
  <si>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s8454P</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</si>
  <si>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</si>
  <si>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</si>
  <si>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</si>
  <si>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s7673N</t>
  </si>
  <si>
    <t>Operation Mekong</t>
  </si>
  <si>
    <t>Eddie Peng, Zhang Hanyu, Carl Ng, Ken Lo, Pawarith Monkolpisit, Jonathan Wu</t>
  </si>
  <si>
    <t>In a dangerous area of the Mekong River, a drug raid ending in 13 deaths arouses the suspicions of a narcotics officer who sets out to find the truth.</t>
  </si>
  <si>
    <t>s1208P</t>
  </si>
  <si>
    <t>Ranger And The Lady</t>
  </si>
  <si>
    <t>Joseph Kane</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</si>
  <si>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</si>
  <si>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</si>
  <si>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s1763N</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</si>
  <si>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</si>
  <si>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</si>
  <si>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</si>
  <si>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</si>
  <si>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</si>
  <si>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s4149N</t>
  </si>
  <si>
    <t>Love Off the Cuff</t>
  </si>
  <si>
    <t>Pang Ho-cheung</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</si>
  <si>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</si>
  <si>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</si>
  <si>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s3069P</t>
  </si>
  <si>
    <t>Bill Hicks: Revelations</t>
  </si>
  <si>
    <t>Chris Bould</t>
  </si>
  <si>
    <t>Bill Hicks</t>
  </si>
  <si>
    <t>The last special Bill Hicks ever taped in 1992 and features him the height of his genius. Recorded at the Dominion Theatre in London, Bill Hicks opens our eyes and minds to the hypocrisy and ludicrousness of the world around us.</t>
  </si>
  <si>
    <t>s7053N</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</si>
  <si>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</si>
  <si>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</si>
  <si>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</si>
  <si>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</si>
  <si>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s4923P</t>
  </si>
  <si>
    <t>At Granny's House</t>
  </si>
  <si>
    <t>Les Mahoney</t>
  </si>
  <si>
    <t>Rachel Alig, Bill Oberst Jr., Les Mahoney, Glenda Morgan Brown</t>
  </si>
  <si>
    <t>A typical Midwest house. A sweet little old lady. When a caretaker moves in to help out, Granny's House becomes a macabre place of death and love.</t>
  </si>
  <si>
    <t>s2854N</t>
  </si>
  <si>
    <t>Fat Ballerina - David A. Arnold</t>
  </si>
  <si>
    <t>Milton Horowitz</t>
  </si>
  <si>
    <t>David A. Arnold</t>
  </si>
  <si>
    <t>Finally comfortable in his skin, seasoned comic David A. Arnold shares his talent for doing nothing, how he's petty and why divorce saves marriages.</t>
  </si>
  <si>
    <t>s940N</t>
  </si>
  <si>
    <t>Motu Patlu in Wonderland</t>
  </si>
  <si>
    <t>Suhas Kadav</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</si>
  <si>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</si>
  <si>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</si>
  <si>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s5041P</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</si>
  <si>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</si>
  <si>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</si>
  <si>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</si>
  <si>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</si>
  <si>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s3145P</t>
  </si>
  <si>
    <t>Barter Kings</t>
  </si>
  <si>
    <t>The series Barter Kings features 2 of the best barterers in the business as they trade up from low-value items to worth thousands more.</t>
  </si>
  <si>
    <t>s511N</t>
  </si>
  <si>
    <t>Between</t>
  </si>
  <si>
    <t>Michael McGowan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</si>
  <si>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</si>
  <si>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</si>
  <si>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s8732P</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</si>
  <si>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</si>
  <si>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</si>
  <si>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</si>
  <si>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s1970P</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</si>
  <si>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</si>
  <si>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</si>
  <si>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</si>
  <si>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</si>
  <si>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s3035P</t>
  </si>
  <si>
    <t>Blippi - Visit the Playground with Blippi and More Kids Videos!</t>
  </si>
  <si>
    <t>Blippi is an educational kids show tailored for Kids ages 2-5 years old. In this wonderful collection of videos for kids, Blippi travels to a variety of exciting places so you can learn about indoor playgrounds, and so much more!</t>
  </si>
  <si>
    <t>s452N</t>
  </si>
  <si>
    <t>Twilight</t>
  </si>
  <si>
    <t>Catherine Hardwicke</t>
  </si>
  <si>
    <t>Kristen Stewart, Robert Pattinson, Billy Burke, Peter Facinelli, Elizabeth Reaser, Cam Gigandet, Ashley Greene, Anna Kendrick, Nikki Reed, Taylor Lautner, Jackson Rathbone, Kellan Lutz</t>
  </si>
  <si>
    <t>When Bella Swan moves in with her father, she starts school and meets Edward, a mysterious classmate who reveals himself to be a 108-year-old vampire.</t>
  </si>
  <si>
    <t>s4197N</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</si>
  <si>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</si>
  <si>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</si>
  <si>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</si>
  <si>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s8366P</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</si>
  <si>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</si>
  <si>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</si>
  <si>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</si>
  <si>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</si>
  <si>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s5502P</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</si>
  <si>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</si>
  <si>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</si>
  <si>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</si>
  <si>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</si>
  <si>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s396P</t>
  </si>
  <si>
    <t>The Whole Package</t>
  </si>
  <si>
    <t>Robyn Daye Edwards, Wade Hopwo, Dan Lypchuk</t>
  </si>
  <si>
    <t>Amateur male underwear models compete in stripped-down photoshoot challenges for the chance to become Dirt Squirrel Company's newest brand ambassador, $5000 cash and to be crowned "The Whole Package".</t>
  </si>
  <si>
    <t>s3335P</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</si>
  <si>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</si>
  <si>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</si>
  <si>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</si>
  <si>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s7445P</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</si>
  <si>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</si>
  <si>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</si>
  <si>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</si>
  <si>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</si>
  <si>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s1705P</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</si>
  <si>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</si>
  <si>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</si>
  <si>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s2598N</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</si>
  <si>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</si>
  <si>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</si>
  <si>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</si>
  <si>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</si>
  <si>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s3813P</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</si>
  <si>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</si>
  <si>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</si>
  <si>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</si>
  <si>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</si>
  <si>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s8049P</t>
  </si>
  <si>
    <t>Breakout (1975)</t>
  </si>
  <si>
    <t>Tom Gries</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</si>
  <si>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</si>
  <si>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</si>
  <si>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s3291N</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</si>
  <si>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</si>
  <si>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</si>
  <si>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</si>
  <si>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</si>
  <si>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s1546N</t>
  </si>
  <si>
    <t>Pup Academy</t>
  </si>
  <si>
    <t>Christian Convery, Don Lake, Chance Hurstfield, Aria Birch, Dylan Schombing, Riley O'Donnell</t>
  </si>
  <si>
    <t>Furry friends take a re-bark-able journey in this series about an extraordinary school for the cutest, cuddliest and most curious puppies.</t>
  </si>
  <si>
    <t>s1983N</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</si>
  <si>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</si>
  <si>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</si>
  <si>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</si>
  <si>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</si>
  <si>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s6586P</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</si>
  <si>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</si>
  <si>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</si>
  <si>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</si>
  <si>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</si>
  <si>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s2473N</t>
  </si>
  <si>
    <t>Betaal</t>
  </si>
  <si>
    <t>Viineet Kumar, Aahana Kumra, Suchitra Pillai, Jatin Goswami, Siddharth Menon, Manjiri Pupala, Yashwant Wasnik, Savita Bajaj, Jitendra Joshi, Syna Anand</t>
  </si>
  <si>
    <t>Hired to displace tribal villagers to make way for a new highway, officials unearth an old curse and an army of British soldier-zombies.</t>
  </si>
  <si>
    <t>s2337P</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</si>
  <si>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</si>
  <si>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</si>
  <si>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</si>
  <si>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</si>
  <si>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s1622N</t>
  </si>
  <si>
    <t>Quigley Down Under</t>
  </si>
  <si>
    <t>Tom Selleck, Laura San Giacomo, Alan Rickman, Chris Haywood, Ron Haddrick, Tony Bonner, Jerome Ehlers, Ben Mendelsohn, Conor McDermottroe, Roger Ward</t>
  </si>
  <si>
    <t>Australia, United States</t>
  </si>
  <si>
    <t>After traveling to Australia for a job, a sharpshooting cowboy becomes a target himself when he refuses an immoral assignment from a corrupt landowner.</t>
  </si>
  <si>
    <t>s6980P</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</si>
  <si>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</si>
  <si>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</si>
  <si>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</si>
  <si>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</si>
  <si>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s2184P</t>
  </si>
  <si>
    <t>Hot Buttered Rum</t>
  </si>
  <si>
    <t>Baeble Music</t>
  </si>
  <si>
    <t>38 min</t>
  </si>
  <si>
    <t>Hot Buttered Run bring a good ol' foot-stompin' time on the Lower East Side.</t>
  </si>
  <si>
    <t>s8530N</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</si>
  <si>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</si>
  <si>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</si>
  <si>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</si>
  <si>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</si>
  <si>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s9236P</t>
  </si>
  <si>
    <t>Butch Cassidy and the Sundance Kid</t>
  </si>
  <si>
    <t>George Roy Hill</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</si>
  <si>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</si>
  <si>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</si>
  <si>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s6661P</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</si>
  <si>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</si>
  <si>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</si>
  <si>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</si>
  <si>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44 min</t>
  </si>
  <si>
    <t>Alexander Shepard, a private detective with a short fuse takes on the case of a missing person but gets more than he was searching for in this action crime thriller.</t>
  </si>
  <si>
    <t>s2124P</t>
  </si>
  <si>
    <t>In a Lonely Place</t>
  </si>
  <si>
    <t>Nicholas Ray</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</si>
  <si>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</si>
  <si>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</si>
  <si>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s3900P</t>
  </si>
  <si>
    <t>Chris Porter: A Man From Kansas</t>
  </si>
  <si>
    <t>Chris Porter</t>
  </si>
  <si>
    <t>Chris Porter discusses everything from hipsters ruining food, to being a man, to playing beer pong with celebrities, in his 3rd one hour special. No politics. No religion. No racism. Just a man from Kansas - Live in Colorado.</t>
  </si>
  <si>
    <t>s6525P</t>
  </si>
  <si>
    <t>Tales From the Stranger Side</t>
  </si>
  <si>
    <t>Pepe, Alison Young</t>
  </si>
  <si>
    <t>A collection of bizarre thrilling stories with chilling plot twists</t>
  </si>
  <si>
    <t>s5652N</t>
  </si>
  <si>
    <t>Udta Punjab</t>
  </si>
  <si>
    <t>Abhishek Chaubey</t>
  </si>
  <si>
    <t>Shahid Kapoor, Kareena Kapoor, Alia Bhatt, Diljit Dosanjh, Satish Kaushik, Suhail Nayyar, Prabhjyot Singh, Harpreet Singh, Manav Vij, Taran Bajaj</t>
  </si>
  <si>
    <t>146 min</t>
  </si>
  <si>
    <t>Drug abuse and the darker side of Punjab rear their heads in the intense, interwoven tales of a cop, a doctor, a migrant worker and a rock star.</t>
  </si>
  <si>
    <t>s743N</t>
  </si>
  <si>
    <t>Camellia Sisters</t>
  </si>
  <si>
    <t>Bao Nhan, Namcito</t>
  </si>
  <si>
    <t>Le Khanh, Kaity Nguyen, Hong Van, Khuong Le, Hoang Dung, Anh Dung, Si Nguyen, Huyng Kien An</t>
  </si>
  <si>
    <t>Vietnam</t>
  </si>
  <si>
    <t>Tensions rise and untold secrets surface for three royal sisters when a family treasure is stolen the night before an antique auction.</t>
  </si>
  <si>
    <t>s9620P</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</si>
  <si>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</si>
  <si>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</si>
  <si>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</si>
  <si>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</si>
  <si>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s4255N</t>
  </si>
  <si>
    <t>Hashoter Hatov</t>
  </si>
  <si>
    <t>Moshe Ivgy, Guy Loel, Yuval Semo, Yigal Adika, Avi Shnaidman, Vered Feldman, Liora Rivlin</t>
  </si>
  <si>
    <t>Israel</t>
  </si>
  <si>
    <t>An honest – though overzealous – police officer strives to do good work while dealing with his bickering parents and incompetent coworkers.</t>
  </si>
  <si>
    <t>s7032N</t>
  </si>
  <si>
    <t>Hurricane Bianca: From Russia With Hate</t>
  </si>
  <si>
    <t>Matt Kugelman</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</si>
  <si>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</si>
  <si>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</si>
  <si>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s2355N</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</si>
  <si>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</si>
  <si>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</si>
  <si>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</si>
  <si>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s6438P</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</si>
  <si>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</si>
  <si>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</si>
  <si>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</si>
  <si>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</si>
  <si>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s5410P</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</si>
  <si>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</si>
  <si>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</si>
  <si>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</si>
  <si>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</si>
  <si>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s4948N</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</si>
  <si>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</si>
  <si>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</si>
  <si>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</si>
  <si>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</si>
  <si>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</si>
  <si>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s25P</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</si>
  <si>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</si>
  <si>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</si>
  <si>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</si>
  <si>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</si>
  <si>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s8534P</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</si>
  <si>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</si>
  <si>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</si>
  <si>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</si>
  <si>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</si>
  <si>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s4463P</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</si>
  <si>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</si>
  <si>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</si>
  <si>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</si>
  <si>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s314P</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</si>
  <si>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</si>
  <si>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</si>
  <si>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</si>
  <si>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s6280P</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</si>
  <si>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</si>
  <si>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</si>
  <si>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</si>
  <si>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</si>
  <si>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s4641N</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</si>
  <si>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</si>
  <si>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</si>
  <si>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</si>
  <si>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s9331P</t>
  </si>
  <si>
    <t>Final Run</t>
  </si>
  <si>
    <t>Armand Mastroianni</t>
  </si>
  <si>
    <t>Robert Urich, Patricia Kalember, John de Lancie</t>
  </si>
  <si>
    <t>A new, computer controlled train loses control due to an error in the system and speeds out of control while Urich attempts to stop it.</t>
  </si>
  <si>
    <t>s760N</t>
  </si>
  <si>
    <t>Fireplace 4K: Classic Crackling Fireplace from Fireplace for Your Home</t>
  </si>
  <si>
    <t>George Ford</t>
  </si>
  <si>
    <t>Movies</t>
  </si>
  <si>
    <t>The first of its kind in UHD 4K, with the clearest picture available, a real fireplace sparks and crackles, adding warmth and atmosphere to any home.</t>
  </si>
  <si>
    <t>s8723N</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</si>
  <si>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</si>
  <si>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</si>
  <si>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</si>
  <si>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</si>
  <si>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s92P</t>
  </si>
  <si>
    <t>William the Conqueror</t>
  </si>
  <si>
    <t>Frederic Compain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</si>
  <si>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</si>
  <si>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s428N</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</si>
  <si>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</si>
  <si>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</si>
  <si>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</si>
  <si>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</si>
  <si>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s5238N</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</si>
  <si>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</si>
  <si>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</si>
  <si>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</si>
  <si>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s6688N</t>
  </si>
  <si>
    <t>Emelie</t>
  </si>
  <si>
    <t>Michael Thelin</t>
  </si>
  <si>
    <t>Sarah Bolger, Joshua Rush, Carly Adams, Thomas Bair, Susan Pourfar, Chris Beetem</t>
  </si>
  <si>
    <t>A suburban couple hires a new sitter to watch their three kids for the night, unaware that the young woman isn't who she claims to be.</t>
  </si>
  <si>
    <t>s6649N</t>
  </si>
  <si>
    <t>Dream Boat</t>
  </si>
  <si>
    <t>Tristan Ferland Milewski</t>
  </si>
  <si>
    <t>On a cruise for gay men, five passengers of different nationalities take a break from their families and cultures to party and reflect on life.</t>
  </si>
  <si>
    <t>s95P</t>
  </si>
  <si>
    <t>William Lee Martin: Standing in the Middle</t>
  </si>
  <si>
    <t>Brandon Jones</t>
  </si>
  <si>
    <t>William Lee Martin</t>
  </si>
  <si>
    <t>The middle aged, middle class, Texas comedian talks about life, being married, raising his five kids, and surviving in the middle of an America that is always changing.</t>
  </si>
  <si>
    <t>s4561P</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</si>
  <si>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</si>
  <si>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</si>
  <si>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</si>
  <si>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s2403P</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</si>
  <si>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</si>
  <si>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</si>
  <si>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</si>
  <si>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s2800N</t>
  </si>
  <si>
    <t>Altered Carbon: Resleeved</t>
  </si>
  <si>
    <t>Takeru Nakajima, Yoshiyuki Okada</t>
  </si>
  <si>
    <t>Tatsuhisa Suzuki, Rina Satou, Ayaka Asai, Jouji Nakata, Kenji Yamauchi, Kanehira Yamamoto, Koji Ishii</t>
  </si>
  <si>
    <t>Japan, United States</t>
  </si>
  <si>
    <t>On the planet Latimer, Takeshi Kovacs must protect a tattooist while investigating the death of a yakuza boss alongside a no-nonsense CTAC.</t>
  </si>
  <si>
    <t>s1337N</t>
  </si>
  <si>
    <t>Blanche Gardin: I talk to myself</t>
  </si>
  <si>
    <t>Maïa Sandoz</t>
  </si>
  <si>
    <t>Blanche Gardin</t>
  </si>
  <si>
    <t>Touching on bulimia, death and cat sodomy, this French actress and comedian is keen to push the envelope in a one-woman show with understated flair.</t>
  </si>
  <si>
    <t>s3458N</t>
  </si>
  <si>
    <t>Seis Manos</t>
  </si>
  <si>
    <t>Aislinn Derbez, Mike Colter, Jonny Cruz, Angélica Vale, Vic Chao, Danny Trejo</t>
  </si>
  <si>
    <t>Orphans raised by a martial arts master are plunged into a mystery involving demonic powers, drug cartels, ancient rituals and blood sacrifice.</t>
  </si>
  <si>
    <t>s6654N</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</si>
  <si>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</si>
  <si>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</si>
  <si>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</si>
  <si>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</si>
  <si>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</si>
  <si>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s2857N</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</si>
  <si>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</si>
  <si>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</si>
  <si>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</si>
  <si>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</si>
  <si>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s7020P</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</si>
  <si>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</si>
  <si>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</si>
  <si>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</si>
  <si>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s5134N</t>
  </si>
  <si>
    <t>Trolls Holiday Special</t>
  </si>
  <si>
    <t>Joel Crawford</t>
  </si>
  <si>
    <t>Anna Kendrick, Justin Timberlake, Zooey Deschanel, Christopher Mintz-Plasse, James Corden, Ron Funches, Kunal Nayyar, Aino Jawo, Caroline Hjelt, Walt Dohrn</t>
  </si>
  <si>
    <t>27 min</t>
  </si>
  <si>
    <t>When Queen Poppy realizes that Bridget and the Bergens don't have any holidays, she hatches a plan for Branch and the Snack Pack to help create one.</t>
  </si>
  <si>
    <t>s126N</t>
  </si>
  <si>
    <t>Q-Force</t>
  </si>
  <si>
    <t>Todd Rice</t>
  </si>
  <si>
    <t>Sean Hayes, Wanda Sykes, Laurie Metcalf, David Harbour, Gary Cole, Patti Harrison, Matt Rogers</t>
  </si>
  <si>
    <t>A gay superspy and his scrappy LGBTQ squad fight to prove themselves to the agency that underestimated them. Today, West Hollywood… tomorrow, the world!</t>
  </si>
  <si>
    <t>s2200N</t>
  </si>
  <si>
    <t>The Speed Cubers</t>
  </si>
  <si>
    <t>Sue Kim</t>
  </si>
  <si>
    <t>This documentary captures the extraordinary twists and turns in the journeys of Rubik's Cube-solving champions Max Park and Feliks Zemdegs.</t>
  </si>
  <si>
    <t>s2811N</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</si>
  <si>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</si>
  <si>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</si>
  <si>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</si>
  <si>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</si>
  <si>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s8916P</t>
  </si>
  <si>
    <t>Swing Vote</t>
  </si>
  <si>
    <t>David Anspaugh</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</si>
  <si>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</si>
  <si>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</si>
  <si>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s606P</t>
  </si>
  <si>
    <t>The Inbetweeners</t>
  </si>
  <si>
    <t>Simon Bird, James Buckley, Blake Harrison, Joe Thomas</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</si>
  <si>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</si>
  <si>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s6576N</t>
  </si>
  <si>
    <t>De Palma</t>
  </si>
  <si>
    <t>Noah Baumbach, Jake Paltrow</t>
  </si>
  <si>
    <t>Brian De Palma</t>
  </si>
  <si>
    <t>Iconoclastic film director Brian DePalma takes a look back at the production of such classic movies as "Carrie," "Scarface" and "The Untouchables."</t>
  </si>
  <si>
    <t>s955P</t>
  </si>
  <si>
    <t>Social Animals</t>
  </si>
  <si>
    <t>Theresa Bennett</t>
  </si>
  <si>
    <t>Noel Wells, Josh Radnor, Aya Cash, Carly Chaikin, Fortune Feimster, Samira Wiley</t>
  </si>
  <si>
    <t>This honest, uncompromising comedy chronicles the war stories and sexual misadventures of a tight circle of lovers and friends fighting to get their acts together, for better or worse.</t>
  </si>
  <si>
    <t>s8272N</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</si>
  <si>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</si>
  <si>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</si>
  <si>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</si>
  <si>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</si>
  <si>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s3068N</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</si>
  <si>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</si>
  <si>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</si>
  <si>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</si>
  <si>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</si>
  <si>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s5521P</t>
  </si>
  <si>
    <t>Bewakoofiyaan</t>
  </si>
  <si>
    <t>Nupur Asthana</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</si>
  <si>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</si>
  <si>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</si>
  <si>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s6254N</t>
  </si>
  <si>
    <t>Battlefield Recovery</t>
  </si>
  <si>
    <t>A four-man team heads to Latvia and Poland to unearth rare World War II artifacts and shed new light on the bloody battles of the Eastern Front.</t>
  </si>
  <si>
    <t>s5038P</t>
  </si>
  <si>
    <t>Prey Before You Eat 2</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</si>
  <si>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</si>
  <si>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</si>
  <si>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s1514N</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</si>
  <si>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</si>
  <si>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</si>
  <si>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</si>
  <si>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</si>
  <si>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s4866P</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</si>
  <si>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</si>
  <si>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</si>
  <si>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</si>
  <si>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</si>
  <si>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s567P</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</si>
  <si>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</si>
  <si>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</si>
  <si>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</si>
  <si>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</si>
  <si>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s3867N</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</si>
  <si>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</si>
  <si>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</si>
  <si>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</si>
  <si>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</si>
  <si>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s5426N</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</si>
  <si>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</si>
  <si>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</si>
  <si>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</si>
  <si>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s2173P</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</si>
  <si>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</si>
  <si>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</si>
  <si>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</si>
  <si>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s4576P</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</si>
  <si>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</si>
  <si>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</si>
  <si>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</si>
  <si>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</si>
  <si>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s2390P</t>
  </si>
  <si>
    <t>Gangstars (Tamil)</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</si>
  <si>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</si>
  <si>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</si>
  <si>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s6356P</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</si>
  <si>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</si>
  <si>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</si>
  <si>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</si>
  <si>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s1139N</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</si>
  <si>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</si>
  <si>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</si>
  <si>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</si>
  <si>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</si>
  <si>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</si>
  <si>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s2146P</t>
  </si>
  <si>
    <t>I Shouldn't Be Alive</t>
  </si>
  <si>
    <t>Eric Meyers</t>
  </si>
  <si>
    <t>Re-enactments of real-life tales of human survival against the savage elements, dangerous climates and physical hazards.</t>
  </si>
  <si>
    <t>s7470N</t>
  </si>
  <si>
    <t>Miss Sharon Jones!</t>
  </si>
  <si>
    <t>Barbara Kopple</t>
  </si>
  <si>
    <t>Sharon Jones</t>
  </si>
  <si>
    <t>This uplifting documentary follows R&amp;B singer Sharon Jones's battle with pancreatic cancer while keeping her band intact for a return to the stage.</t>
  </si>
  <si>
    <t>s6358N</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</si>
  <si>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</si>
  <si>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</si>
  <si>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</si>
  <si>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s6081N</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</si>
  <si>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</si>
  <si>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</si>
  <si>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</si>
  <si>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</si>
  <si>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s7269P</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</si>
  <si>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</si>
  <si>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</si>
  <si>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</si>
  <si>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s3330N</t>
  </si>
  <si>
    <t>American Son</t>
  </si>
  <si>
    <t>Kenny Leon</t>
  </si>
  <si>
    <t>Kerry Washington, Steven Pasquale, Jeremy Jordan, Eugene Lee</t>
  </si>
  <si>
    <t>Time passes and tension mounts in a Florida police station as an estranged interracial couple awaits news of their missing teenage son.</t>
  </si>
  <si>
    <t>s6899P</t>
  </si>
  <si>
    <t>The Triumph of Soul</t>
  </si>
  <si>
    <t>Humberto Montes, Angi Corso</t>
  </si>
  <si>
    <t>Humberto Montes in this episode of Being Better Parents will teach you how to change our speech to those wonderful beings who are our Kids. Captions in English.</t>
  </si>
  <si>
    <t>s1692P</t>
  </si>
  <si>
    <t>Meet Your Match</t>
  </si>
  <si>
    <t>MARK STOLZENBERG</t>
  </si>
  <si>
    <t>RICHARD BAUGHAN, GINA MARIE CENATIEMPO, KAYODE HOWARD, EDWIN BORJA, MICHAEL SANTORO, JOSEPH MALIGNO, MARK STOLZENBERG</t>
  </si>
  <si>
    <t>14 min</t>
  </si>
  <si>
    <t>An hysterical spoof of a dating reality TV show in which three strange bachelors compete for a date with a confused woman. Full of mayhem and surprises.</t>
  </si>
  <si>
    <t>s1164P</t>
  </si>
  <si>
    <t>Richard Pryor: Icon</t>
  </si>
  <si>
    <t>Jodi Flynn, Brent Montgomery</t>
  </si>
  <si>
    <t>Chip Bolcik</t>
  </si>
  <si>
    <t>Survey the profound and enduring influence of one of the greatest American comics of all time.</t>
  </si>
  <si>
    <t>s2681P</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</si>
  <si>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</si>
  <si>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</si>
  <si>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</si>
  <si>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s2528P</t>
  </si>
  <si>
    <t>Explorers</t>
  </si>
  <si>
    <t>Joe Dante</t>
  </si>
  <si>
    <t>Ethan Hawke, River Phoenix, Jason Presson, James Cromwell</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</si>
  <si>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</si>
  <si>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s4870P</t>
  </si>
  <si>
    <t>The End of the Road</t>
  </si>
  <si>
    <t>Sergio GarcÃ­a Locatelli</t>
  </si>
  <si>
    <t>Terminal patients, the mentally ill, the elderly, men and women who work facing death and Kids do not have much in common, but they offer us a different view of the everyday citizen, with such different valuations and perceptions, according to their experiences on what is the end of life for them.</t>
  </si>
  <si>
    <t>s6704P</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</si>
  <si>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</si>
  <si>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</si>
  <si>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</si>
  <si>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</si>
  <si>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s9341P</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</si>
  <si>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</si>
  <si>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</si>
  <si>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</si>
  <si>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</si>
  <si>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s2969N</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</si>
  <si>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</si>
  <si>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</si>
  <si>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</si>
  <si>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</si>
  <si>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s3245P</t>
  </si>
  <si>
    <t>Anita</t>
  </si>
  <si>
    <t>Freida Lee Mock</t>
  </si>
  <si>
    <t>Anita Hill</t>
  </si>
  <si>
    <t>A profile of Anita Hill, the African-American lawyer who challenged Clarence Thomas' nomination to the US Supreme Court and thus exposed the problem of sexual harassment to the world.</t>
  </si>
  <si>
    <t>s46N</t>
  </si>
  <si>
    <t>My Heroes Were Cowboys</t>
  </si>
  <si>
    <t>Tyler Greco</t>
  </si>
  <si>
    <t>Robin Wiltshire's painful childhood was rescued by Westerns. Now he lives on the frontier of his dreams, training the horses he loves for the big screen.</t>
  </si>
  <si>
    <t>s461P</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</si>
  <si>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</si>
  <si>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</si>
  <si>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</si>
  <si>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s759N</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</si>
  <si>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</si>
  <si>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</si>
  <si>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</si>
  <si>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</si>
  <si>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s4174N</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</si>
  <si>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</si>
  <si>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</si>
  <si>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</si>
  <si>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</si>
  <si>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s7693P</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</si>
  <si>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</si>
  <si>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</si>
  <si>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</si>
  <si>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s2719P</t>
  </si>
  <si>
    <t>Darbar (Malayalam)</t>
  </si>
  <si>
    <t>A.R. Murugadoss</t>
  </si>
  <si>
    <t>Rajinikanth, Nayanthara, Sunil Shetty</t>
  </si>
  <si>
    <t>A police officer on a chase to hunt down a dreaded gangster for fulfilling his own secret agenda.</t>
  </si>
  <si>
    <t>s6539P</t>
  </si>
  <si>
    <t>Ramu</t>
  </si>
  <si>
    <t>A. C. Tirulokchandar</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</si>
  <si>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</si>
  <si>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</si>
  <si>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s883N</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</si>
  <si>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</si>
  <si>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</si>
  <si>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</si>
  <si>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</si>
  <si>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</si>
  <si>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s5223N</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</si>
  <si>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</si>
  <si>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</si>
  <si>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</si>
  <si>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</si>
  <si>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</si>
  <si>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s3694P</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</si>
  <si>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</si>
  <si>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</si>
  <si>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</si>
  <si>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</si>
  <si>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s7251P</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</si>
  <si>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</si>
  <si>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</si>
  <si>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</si>
  <si>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s4067N</t>
  </si>
  <si>
    <t>Your Son</t>
  </si>
  <si>
    <t>Miguel Ángel Vivas</t>
  </si>
  <si>
    <t>José Coronado, Ana Wagener, Asia Ortega, Pol Monen, Ester Expósito</t>
  </si>
  <si>
    <t>After his son is brutally beaten outside a nightclub, a surgeon takes the law into his own hands and seeks vengeance against the perpetrators.</t>
  </si>
  <si>
    <t>s6964P</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</si>
  <si>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</si>
  <si>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</si>
  <si>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</si>
  <si>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</si>
  <si>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s8485N</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</si>
  <si>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</si>
  <si>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</si>
  <si>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</si>
  <si>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</si>
  <si>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</si>
  <si>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s1225P</t>
  </si>
  <si>
    <t>Racing Scene</t>
  </si>
  <si>
    <t>Andy Sidaris</t>
  </si>
  <si>
    <t>James Garner</t>
  </si>
  <si>
    <t>The story of James Garner's year with his racing team, from the time he bought the car, and assembled his team through Mexico, England, Florida and Canada.</t>
  </si>
  <si>
    <t>s3809N</t>
  </si>
  <si>
    <t>1994</t>
  </si>
  <si>
    <t>Diego Enrique Osorno</t>
  </si>
  <si>
    <t>Archival video and new interviews examine Mexican politics in 1994, a year marked by the rise of the EZLN and the assassination of Luis Donaldo Colosio.</t>
  </si>
  <si>
    <t>s7967N</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</si>
  <si>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</si>
  <si>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</si>
  <si>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</si>
  <si>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</si>
  <si>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s2287N</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</si>
  <si>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</si>
  <si>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</si>
  <si>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</si>
  <si>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</si>
  <si>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s8672P</t>
  </si>
  <si>
    <t>Passer By</t>
  </si>
  <si>
    <t>David Morrissey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</si>
  <si>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</si>
  <si>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</si>
  <si>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s2926P</t>
  </si>
  <si>
    <t>Cameron Esposito: Marriage Material</t>
  </si>
  <si>
    <t>Bobcat Goldthwait</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</si>
  <si>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</si>
  <si>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</si>
  <si>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s841P</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</si>
  <si>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</si>
  <si>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</si>
  <si>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</si>
  <si>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</si>
  <si>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s1726P</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</si>
  <si>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</si>
  <si>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</si>
  <si>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</si>
  <si>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</si>
  <si>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s8338N</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</si>
  <si>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</si>
  <si>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</si>
  <si>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</si>
  <si>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</si>
  <si>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s2916P</t>
  </si>
  <si>
    <t>Captured in Chinatown</t>
  </si>
  <si>
    <t>Elmer Clifton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</si>
  <si>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</si>
  <si>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</si>
  <si>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s8336N</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</si>
  <si>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</si>
  <si>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</si>
  <si>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</si>
  <si>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</si>
  <si>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s9021P</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</si>
  <si>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</si>
  <si>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</si>
  <si>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</si>
  <si>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s9037P</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</si>
  <si>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</si>
  <si>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</si>
  <si>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</si>
  <si>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</si>
  <si>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s4102N</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</si>
  <si>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</si>
  <si>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</si>
  <si>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</si>
  <si>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</si>
  <si>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s4732P</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</si>
  <si>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</si>
  <si>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</si>
  <si>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</si>
  <si>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</si>
  <si>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s4920P</t>
  </si>
  <si>
    <t>Ceiling Fan for Sleep 9 hours</t>
  </si>
  <si>
    <t>540 min</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</si>
  <si>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</si>
  <si>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s2949N</t>
  </si>
  <si>
    <t>The Pharmacist</t>
  </si>
  <si>
    <t>Julia Willoughby Nason, Jenner Furst</t>
  </si>
  <si>
    <t>After his son's tragic death, a Louisiana pharmacist goes to extremes to expose the rampant corruption behind the opioid addiction crisis.</t>
  </si>
  <si>
    <t>s30N</t>
  </si>
  <si>
    <t>Paranoia</t>
  </si>
  <si>
    <t>Liam Hemsworth, Gary Oldman, Amber Heard, Harrison Ford, Lucas Till, Embeth Davidtz, Julian McMahon, Josh Holloway, Richard Dreyfuss, Angela Sarafyan</t>
  </si>
  <si>
    <t>United States, India, France</t>
  </si>
  <si>
    <t>Blackmailed by his company's CEO, a low-level employee finds himself forced to spy on the boss's rival and former mentor.</t>
  </si>
  <si>
    <t>s2305N</t>
  </si>
  <si>
    <t>#AnneFrank - Parallel Stories</t>
  </si>
  <si>
    <t>Sabina Fedeli, Anna Migotto</t>
  </si>
  <si>
    <t>Helen Mirren, Gengher Gatti</t>
  </si>
  <si>
    <t>Through her diary, Anne Frank's story is retold alongside those of five Holocaust survivors in this poignant documentary from Oscar winner Helen Mirren.</t>
  </si>
  <si>
    <t>s6799P</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</si>
  <si>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</si>
  <si>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</si>
  <si>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</si>
  <si>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</si>
  <si>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s5551N</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</si>
  <si>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</si>
  <si>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</si>
  <si>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</si>
  <si>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</si>
  <si>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s3260N</t>
  </si>
  <si>
    <t>Iron Sky: The Coming Race</t>
  </si>
  <si>
    <t>Timo Vuorensola</t>
  </si>
  <si>
    <t>Finland, Germany, Belgium</t>
  </si>
  <si>
    <t>Decades after a nuclear war, survivors on the moon revisit Earth to locate a potential power source – and find shape-shifting reptiles instead.</t>
  </si>
  <si>
    <t>s4578P</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</si>
  <si>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</si>
  <si>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</si>
  <si>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</si>
  <si>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</si>
  <si>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s2093P</t>
  </si>
  <si>
    <t>Invasion of the Body Snatchers</t>
  </si>
  <si>
    <t>Don Siegel</t>
  </si>
  <si>
    <t>Kevin McCarthy, King Donovan, Dana Wynter, Larry Gates</t>
  </si>
  <si>
    <t>A small-town doctor learns that the population of his community is being replaced by emotionless alien duplicates.</t>
  </si>
  <si>
    <t>s9549P</t>
  </si>
  <si>
    <t>Goldeneye (4K UHD)</t>
  </si>
  <si>
    <t>Pierce Brosnan, Sean Bean</t>
  </si>
  <si>
    <t>Bond is thrown right into the action before the title song with an eye-opening cliff dive onto a plane. Sporting his signature debonair attitude and pricey gadgets, Bond investigates the destruction of a Russian satellite base.</t>
  </si>
  <si>
    <t>s286N</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</si>
  <si>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</si>
  <si>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</si>
  <si>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</si>
  <si>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</si>
  <si>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</si>
  <si>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s284N</t>
  </si>
  <si>
    <t>Misha and the Wolves</t>
  </si>
  <si>
    <t>Sam Hobkinson</t>
  </si>
  <si>
    <t>Belgium, United Kingdom</t>
  </si>
  <si>
    <t>As a little girl, she escaped the Holocaust and lived among wolves. Or did she? An extraordinary story elicits sympathy — then draws scrutiny.</t>
  </si>
  <si>
    <t>s585P</t>
  </si>
  <si>
    <t>The Killer Speaks</t>
  </si>
  <si>
    <t>Pete Demeo</t>
  </si>
  <si>
    <t>The Killer Speaks confronts cold-blooded murderers to reveal, in chilling detail, what they did, how they did it, and why.</t>
  </si>
  <si>
    <t>s9665P</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</si>
  <si>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</si>
  <si>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</si>
  <si>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</si>
  <si>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s5035N</t>
  </si>
  <si>
    <t>Agustín Aristarán: Soy Rada</t>
  </si>
  <si>
    <t>Mariano Baez</t>
  </si>
  <si>
    <t>Agustín Aristarán</t>
  </si>
  <si>
    <t>Argentine comedian Agustín "Radagast" Aristarán adds doses of magic, music and acting to his high-energy stand-up routine.</t>
  </si>
  <si>
    <t>s6227P</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</si>
  <si>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</si>
  <si>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</si>
  <si>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</si>
  <si>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</si>
  <si>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s2932P</t>
  </si>
  <si>
    <t>Cajun Pawn Stars</t>
  </si>
  <si>
    <t>Small-town life means big-time business in the newest HISTORY's series Cajun Pawn Stars. Follow Jimmie "Big Daddy" Deramus, owner of the largest pawn shop in Louisiana.</t>
  </si>
  <si>
    <t>s1926N</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</si>
  <si>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</si>
  <si>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</si>
  <si>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</si>
  <si>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s9487P</t>
  </si>
  <si>
    <t>Pinkfong! Let's Booksplore with Hogi: Space</t>
  </si>
  <si>
    <t>Welcome to the mysterious library where books fly around! Follow Hogi in this adventure. Which book will Hogi open next?</t>
  </si>
  <si>
    <t>s4025N</t>
  </si>
  <si>
    <t>Triple Frontier</t>
  </si>
  <si>
    <t>Ben Affleck, Oscar Isaac, Charlie Hunnam, Pedro Pascal, Garrett Hedlund, Adria Arjona</t>
  </si>
  <si>
    <t>Loyalties are tested when five former special forces operatives reunite to steal a drug lord's fortune, unleashing a chain of unintended consequences.</t>
  </si>
  <si>
    <t>s8033P</t>
  </si>
  <si>
    <t>Indiscreet (1958)</t>
  </si>
  <si>
    <t>Stanley Donen</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</si>
  <si>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</si>
  <si>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</si>
  <si>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s5900N</t>
  </si>
  <si>
    <t>Demetri Martin: Live (At the Time)</t>
  </si>
  <si>
    <t>Demetri Martin</t>
  </si>
  <si>
    <t>Demetri Martin brings his off-kilter take on acoustic guitar, hairless cats, color schemes, and the word "nope" to Washington in his original special.</t>
  </si>
  <si>
    <t>s493N</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</si>
  <si>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</si>
  <si>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</si>
  <si>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</si>
  <si>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</si>
  <si>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s3522N</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</si>
  <si>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</si>
  <si>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</si>
  <si>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</si>
  <si>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s4064P</t>
  </si>
  <si>
    <t>Hostile</t>
  </si>
  <si>
    <t>Mathieu Turi</t>
  </si>
  <si>
    <t>Brittany Ashworth, GrÃ©gory Fitoussi, Javier Botet</t>
  </si>
  <si>
    <t>Juliette, a lone survivor of an apocalyptic era, fights to survive against hunger, thirst, a broken leg and strange, disturbing creatures that only come out at nighttime.</t>
  </si>
  <si>
    <t>s8384P</t>
  </si>
  <si>
    <t>Message for Posterity</t>
  </si>
  <si>
    <t>David Jones</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</si>
  <si>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</si>
  <si>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</si>
  <si>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s5838P</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</si>
  <si>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</si>
  <si>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</si>
  <si>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</si>
  <si>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</si>
  <si>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s1299P</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</si>
  <si>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</si>
  <si>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</si>
  <si>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s3160P</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</si>
  <si>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</si>
  <si>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</si>
  <si>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</si>
  <si>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s6408P</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</si>
  <si>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</si>
  <si>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</si>
  <si>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</si>
  <si>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</si>
  <si>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s133P</t>
  </si>
  <si>
    <t>What Price Crime</t>
  </si>
  <si>
    <t>Albert Herman</t>
  </si>
  <si>
    <t>Charles Starrett, Noel Madison, Virginia Cherrill, Charles Delaney, Jack Mulhall, Nina Guilbert, Henry Roquemore</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</si>
  <si>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</si>
  <si>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s4711N</t>
  </si>
  <si>
    <t>Pretty Man</t>
  </si>
  <si>
    <t>Sierra Li, Dylan Xiong, Yu Yi Jie, Zhao Yao Ke, Tien Hsin</t>
  </si>
  <si>
    <t>Doomed by misunderstandings, two middle-school classmates miss their shot at love – but a twist of fate brings them together years later.</t>
  </si>
  <si>
    <t>s7290N</t>
  </si>
  <si>
    <t>LEGO House - Home of the Brick</t>
  </si>
  <si>
    <t>Anders Falck, Stinus Morell Vithner</t>
  </si>
  <si>
    <t>Bjarke Ingels</t>
  </si>
  <si>
    <t>In Billund, Denmark, a nearly 130,000-square-foot house is constructed with 25 million Lego bricks, capturing the awe of kids of all ages.</t>
  </si>
  <si>
    <t>s7114N</t>
  </si>
  <si>
    <t>Jackie Brown</t>
  </si>
  <si>
    <t>Quentin Tarantino</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</si>
  <si>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</si>
  <si>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</si>
  <si>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s7809N</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</si>
  <si>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</si>
  <si>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</si>
  <si>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</si>
  <si>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s7625N</t>
  </si>
  <si>
    <t>Nuestra Lucha Libre</t>
  </si>
  <si>
    <t>This documentary series lifts the mask on Mexican wrestling, diving into the daily lives of its stars, examining the sport’s cultural impact and more.</t>
  </si>
  <si>
    <t>s2021P</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</si>
  <si>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</si>
  <si>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</si>
  <si>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</si>
  <si>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s1804N</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</si>
  <si>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</si>
  <si>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</si>
  <si>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</si>
  <si>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s1786P</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</si>
  <si>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</si>
  <si>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</si>
  <si>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</si>
  <si>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</si>
  <si>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s3834N</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</si>
  <si>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</si>
  <si>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</si>
  <si>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</si>
  <si>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</si>
  <si>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s6884N</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</si>
  <si>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</si>
  <si>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</si>
  <si>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</si>
  <si>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</si>
  <si>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s724N</t>
  </si>
  <si>
    <t>The American Bible Challenge</t>
  </si>
  <si>
    <t>Michael Simon</t>
  </si>
  <si>
    <t>Jeff Foxworthy</t>
  </si>
  <si>
    <t>Game Show</t>
  </si>
  <si>
    <t>Join host Jeff Foxworthy as contestants test their knowledge of all things biblical, competing to win money for the charities of their choice.</t>
  </si>
  <si>
    <t>s9601P</t>
  </si>
  <si>
    <t>Doc West - Part 1</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</si>
  <si>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</si>
  <si>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</si>
  <si>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</si>
  <si>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s4261P</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</si>
  <si>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</si>
  <si>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</si>
  <si>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</si>
  <si>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</si>
  <si>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s6412N</t>
  </si>
  <si>
    <t>Camp X</t>
  </si>
  <si>
    <t>Established during World War II, North America's first secret agent training school – known as Camp X – paved the way for present-day espionage.</t>
  </si>
  <si>
    <t>s6011N</t>
  </si>
  <si>
    <t>3 Seconds Divorce</t>
  </si>
  <si>
    <t>Shazia Javed</t>
  </si>
  <si>
    <t>A Muslim women's activist group in India protests against oral divorces, starting a movement to reclaim their religious and constitutional rights.</t>
  </si>
  <si>
    <t>s2833P</t>
  </si>
  <si>
    <t>Classic Baby Songs by Little Baby Bum</t>
  </si>
  <si>
    <t>Grace Tamayo, Erin Webbs</t>
  </si>
  <si>
    <t>35 min</t>
  </si>
  <si>
    <t>In this compilation, enjoy some of Little Baby Bum's most classic and educational nursery rhymes with toddlers and infants such as 'Wheels On The Bus (Babies Edition)', 'Bath Song', and many more!</t>
  </si>
  <si>
    <t>s9558P</t>
  </si>
  <si>
    <t>Date Night: World Premiere</t>
  </si>
  <si>
    <t>Steve Carell,  Tina Fey,  Mark Wahlberg,  Taraji P. Henson</t>
  </si>
  <si>
    <t>5 min</t>
  </si>
  <si>
    <t>s6344N</t>
  </si>
  <si>
    <t>Blue Streak</t>
  </si>
  <si>
    <t>Les Mayfield</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</si>
  <si>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</si>
  <si>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</si>
  <si>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s6366P</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</si>
  <si>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</si>
  <si>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</si>
  <si>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</si>
  <si>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</si>
  <si>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s479P</t>
  </si>
  <si>
    <t>The Prisoner</t>
  </si>
  <si>
    <t>Yen-Ping Chu</t>
  </si>
  <si>
    <t>Jackie Chan, Andy Lau, Sammo Kam-Bo Hung, Tony Ka Fai Leung, Jimmy Wang Yu</t>
  </si>
  <si>
    <t>A cop goes undercover to infiltrate a deadly prison where a team of mercernaries is being assembled.</t>
  </si>
  <si>
    <t>s9081P</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</si>
  <si>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</si>
  <si>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</si>
  <si>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s3343N</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</si>
  <si>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</si>
  <si>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</si>
  <si>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</si>
  <si>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s1822N</t>
  </si>
  <si>
    <t>Listen</t>
  </si>
  <si>
    <t>Philippe Aractingi</t>
  </si>
  <si>
    <t>Hadi Bou Ayash, Ruba Zarour, Yara Bou Nassar, Rafik Ali Ahmad, Joseph Bou Nassar, Lama Lawand</t>
  </si>
  <si>
    <t>A sound engineer falls for a model but after an unfortunate accident, he fights to save their love by triggering her senses.</t>
  </si>
  <si>
    <t>s9452P</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</si>
  <si>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</si>
  <si>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</si>
  <si>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</si>
  <si>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</si>
  <si>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s6300P</t>
  </si>
  <si>
    <t>Supa Strikas - A Team Above All</t>
  </si>
  <si>
    <t>Bruce Legg</t>
  </si>
  <si>
    <t>About the world's greatest football team. Despite their enormous talent, the players must adapt in a game where being the best is only the beginning, and where the opposition is always full of surprises.</t>
  </si>
  <si>
    <t>s1796P</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</si>
  <si>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</si>
  <si>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</si>
  <si>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</si>
  <si>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</si>
  <si>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s8222N</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</si>
  <si>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</si>
  <si>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</si>
  <si>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</si>
  <si>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</si>
  <si>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</si>
  <si>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s6480N</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</si>
  <si>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</si>
  <si>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</si>
  <si>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</si>
  <si>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</si>
  <si>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s747N</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</si>
  <si>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</si>
  <si>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</si>
  <si>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</si>
  <si>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s5168P</t>
  </si>
  <si>
    <t>The Naked Truth</t>
  </si>
  <si>
    <t>Nico Mastorakis</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</si>
  <si>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</si>
  <si>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</si>
  <si>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s7477P</t>
  </si>
  <si>
    <t>The Key to Rebecca</t>
  </si>
  <si>
    <t>David Hemmings</t>
  </si>
  <si>
    <t>Cliff Robertson, David Soul, Season Hubley, Lina Raymond</t>
  </si>
  <si>
    <t>193 min</t>
  </si>
  <si>
    <t>In Cairo during World War II, a German Agent tries to infiltrate the British command to lay the groundwork for Erwin Rommel's conquest of Egypt.</t>
  </si>
  <si>
    <t>s8278N</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</si>
  <si>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</si>
  <si>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</si>
  <si>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</si>
  <si>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s3244P</t>
  </si>
  <si>
    <t>Anna</t>
  </si>
  <si>
    <t>Jorge Dorado</t>
  </si>
  <si>
    <t>Mark Strong, Brian Cox, Taissa Farmiga</t>
  </si>
  <si>
    <t>A man with the ability to enter peoples' memories takes on the case of a brilliant, troubled sixteen-year-old girl to determine whether she is a sociopath or a victim of trauma.</t>
  </si>
  <si>
    <t>s8367N</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</si>
  <si>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</si>
  <si>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</si>
  <si>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</si>
  <si>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s5526P</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</si>
  <si>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</si>
  <si>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</si>
  <si>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</si>
  <si>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</si>
  <si>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s897P</t>
  </si>
  <si>
    <t>Steve Byrne: The Byrne Identity</t>
  </si>
  <si>
    <t>Manny Rodriguez</t>
  </si>
  <si>
    <t>Steve Byrne</t>
  </si>
  <si>
    <t>Steve Byrne has established himself as one of the premier stand-up comedians of his generation.</t>
  </si>
  <si>
    <t>s7778P</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</si>
  <si>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</si>
  <si>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</si>
  <si>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</si>
  <si>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</si>
  <si>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s6245P</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</si>
  <si>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</si>
  <si>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</si>
  <si>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</si>
  <si>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s4403N</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</si>
  <si>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</si>
  <si>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</si>
  <si>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</si>
  <si>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</si>
  <si>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s145P</t>
  </si>
  <si>
    <t>We Need to Talk About Kevin</t>
  </si>
  <si>
    <t>Lynne Ramsay</t>
  </si>
  <si>
    <t>Tilda Swinton, John C. Reilly, Ezra Miller</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</si>
  <si>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</si>
  <si>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s6523N</t>
  </si>
  <si>
    <t>Company</t>
  </si>
  <si>
    <t>Ram Gopal Varma</t>
  </si>
  <si>
    <t>Ajay Devgn, Vivek Oberoi, Mohanlal, Manisha Koirala, Seema Biswas, Antara Mali, Akash Khurana, Madan Joshi, Vijay Raaz, Rajpal Yadav</t>
  </si>
  <si>
    <t>Following a misunderstanding, a gangster and his boss part ways and become bitter enemies – with devastating consequences.</t>
  </si>
  <si>
    <t>s2795P</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</si>
  <si>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</si>
  <si>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</si>
  <si>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</si>
  <si>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</si>
  <si>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s6024P</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</si>
  <si>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</si>
  <si>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</si>
  <si>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</si>
  <si>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</si>
  <si>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s7551P</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</si>
  <si>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</si>
  <si>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</si>
  <si>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</si>
  <si>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</si>
  <si>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s9212P</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</si>
  <si>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</si>
  <si>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</si>
  <si>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</si>
  <si>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</si>
  <si>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s6971N</t>
  </si>
  <si>
    <t>Highway to Heaven</t>
  </si>
  <si>
    <t>Michael Landon, Victor French</t>
  </si>
  <si>
    <t>Under God's direction, angel Jonathan and ex-cop Mark help troubled souls overcome adversity and embrace honesty, kindness and forgiveness.</t>
  </si>
  <si>
    <t>s6831P</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</si>
  <si>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</si>
  <si>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</si>
  <si>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</si>
  <si>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</si>
  <si>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s4902P</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</si>
  <si>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</si>
  <si>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</si>
  <si>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</si>
  <si>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</si>
  <si>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s7781P</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</si>
  <si>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</si>
  <si>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</si>
  <si>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</si>
  <si>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s5753P</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</si>
  <si>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</si>
  <si>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</si>
  <si>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</si>
  <si>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s7730N</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</si>
  <si>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</si>
  <si>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</si>
  <si>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</si>
  <si>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s3086P</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</si>
  <si>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</si>
  <si>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</si>
  <si>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</si>
  <si>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</si>
  <si>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s7047N</t>
  </si>
  <si>
    <t>I Fine... Thank You... Love You</t>
  </si>
  <si>
    <t>Mez Tharatorn</t>
  </si>
  <si>
    <t>Preechaya Pongthananikorn, Sunny Suwanmethanont, Sora Aoi, Puttachat Pongsuchat, Popetorn Soonthornyanakij</t>
  </si>
  <si>
    <t>Desperate to go to the U.S. to win back his girlfriend, Yim hires a tutor to teach him English. But things don't go according to plan.</t>
  </si>
  <si>
    <t>s6788N</t>
  </si>
  <si>
    <t>Forever Pure</t>
  </si>
  <si>
    <t>Maya Zinshtein</t>
  </si>
  <si>
    <t>United Kingdom, Israel, Russia</t>
  </si>
  <si>
    <t>The furor over the addition of two Muslim players to the Beitar Jerusalem soccer club underscores the role of institutionalized racism in Israel.</t>
  </si>
  <si>
    <t>s4126N</t>
  </si>
  <si>
    <t>The Last of the Schmucks</t>
  </si>
  <si>
    <t>Chico, Ahmed Mekky, Hesham Maged, Bayoumi Fouad, Dina El-Sherbiny</t>
  </si>
  <si>
    <t>The year is 2041 and a dispute between a man and his wife has set the human race back. In this battle of the sexes, the primitive life isn't so simple.</t>
  </si>
  <si>
    <t>s2903N</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</si>
  <si>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</si>
  <si>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</si>
  <si>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</si>
  <si>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s1408P</t>
  </si>
  <si>
    <t>Oru Kai Osai</t>
  </si>
  <si>
    <t>K. Bhagyaraj</t>
  </si>
  <si>
    <t>K. Bhagyaraj, Ashwini, K. K. Soundar, Kallapetti Singaram</t>
  </si>
  <si>
    <t>A man loses his voice after his mother's shocking death. Later, he falls in love with a doctor, who comes to practise in his village and helps everyone.</t>
  </si>
  <si>
    <t>s7105N</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</si>
  <si>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</si>
  <si>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</si>
  <si>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</si>
  <si>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</si>
  <si>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s2521N</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</si>
  <si>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</si>
  <si>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</si>
  <si>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</si>
  <si>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</si>
  <si>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s777P</t>
  </si>
  <si>
    <t>The Adventures of Tintin</t>
  </si>
  <si>
    <t>The show tells the story of a young Belgian reporter named Tintin, and all the dangerous, exciting and humorous adventures he has all over the world.</t>
  </si>
  <si>
    <t>s6142N</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</si>
  <si>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</si>
  <si>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</si>
  <si>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</si>
  <si>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</si>
  <si>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s7309P</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</si>
  <si>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</si>
  <si>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</si>
  <si>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</si>
  <si>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</si>
  <si>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s1078P</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</si>
  <si>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</si>
  <si>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</si>
  <si>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</si>
  <si>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s2158N</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</si>
  <si>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</si>
  <si>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</si>
  <si>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</si>
  <si>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s5389N</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</si>
  <si>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</si>
  <si>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</si>
  <si>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</si>
  <si>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</si>
  <si>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s3585N</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</si>
  <si>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</si>
  <si>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</si>
  <si>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</si>
  <si>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s9622P</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</si>
  <si>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</si>
  <si>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</si>
  <si>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</si>
  <si>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</si>
  <si>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s3662N</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</si>
  <si>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</si>
  <si>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</si>
  <si>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</si>
  <si>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</si>
  <si>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s272N</t>
  </si>
  <si>
    <t>Brand New Cherry Flavor</t>
  </si>
  <si>
    <t>Lenore Zion, Nick Antosca</t>
  </si>
  <si>
    <t>Rosa Salazar, Eric Lange, Catherine Keener, Jeff Ward, Manny Jacinto, Hannah Levien, Patrick Fischler</t>
  </si>
  <si>
    <t>A filmmaker heads to Hollywood in the early '90s to make her movie but tumbles down a hallucinatory rabbit hole of sex, magic, revenge — and kittens.</t>
  </si>
  <si>
    <t>s5916N</t>
  </si>
  <si>
    <t>Aziz Ansari Live at Madison Square Garden</t>
  </si>
  <si>
    <t>Aziz Ansari</t>
  </si>
  <si>
    <t>Stand-up comedian and TV star Aziz Ansari ("Parks and Recreation") delivers his sharp-witted take on immigrants, relationships and the food industry.</t>
  </si>
  <si>
    <t>s9085P</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</si>
  <si>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</si>
  <si>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</si>
  <si>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</si>
  <si>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</si>
  <si>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s661P</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</si>
  <si>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</si>
  <si>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</si>
  <si>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</si>
  <si>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s8646P</t>
  </si>
  <si>
    <t>Strumpet</t>
  </si>
  <si>
    <t>Danny Boyle</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</si>
  <si>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</si>
  <si>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</si>
  <si>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s7476N</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</si>
  <si>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</si>
  <si>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</si>
  <si>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</si>
  <si>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</si>
  <si>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s8054P</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</si>
  <si>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</si>
  <si>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</si>
  <si>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</si>
  <si>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</si>
  <si>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s3851P</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</si>
  <si>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</si>
  <si>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</si>
  <si>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</si>
  <si>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</si>
  <si>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s4015N</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</si>
  <si>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</si>
  <si>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</si>
  <si>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</si>
  <si>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s3962N</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</si>
  <si>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</si>
  <si>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</si>
  <si>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</si>
  <si>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s4152N</t>
  </si>
  <si>
    <t>Virsa</t>
  </si>
  <si>
    <t>Pankaj Batra</t>
  </si>
  <si>
    <t>Arya Babbar, Kanwaljeet Singh, Gulshan Grover, Mehreen Raheel, Aparna Sharma, Aman Dhaliwal, Noman Ijaz</t>
  </si>
  <si>
    <t>India, Pakistan</t>
  </si>
  <si>
    <t>127 min</t>
  </si>
  <si>
    <t>A man is disheartened when he visits his well-to-do son and grandkids in Australia and sees they have detached from their traditional Indian morals.</t>
  </si>
  <si>
    <t>s3203N</t>
  </si>
  <si>
    <t>Wandering Stars</t>
  </si>
  <si>
    <t>Syrine Boulanouar, Nekfeu</t>
  </si>
  <si>
    <t>Nekfeu</t>
  </si>
  <si>
    <t>Navigating creative pressures and personal upsets, French rapper Nekfeu sets out on a global quest for musical inspiration in this documentary.</t>
  </si>
  <si>
    <t>s8982P</t>
  </si>
  <si>
    <t>Best Night Ever</t>
  </si>
  <si>
    <t>magnolia</t>
  </si>
  <si>
    <t>Desiree Hall, Samantha Colburn, Eddie Ritchard, Crista Flanagan</t>
  </si>
  <si>
    <t>Bride-to-be Claire, her sister Leslie, fun-loving Zoe, and quirky new friend Janet set off to Las Vegas for a one-night bachelorette party that turns out to be more than they bargained for.</t>
  </si>
  <si>
    <t>s8346N</t>
  </si>
  <si>
    <t>The Hollow Point</t>
  </si>
  <si>
    <t>Gonzalo López-Gallego</t>
  </si>
  <si>
    <t>Patrick Wilson, Ian McShane, John Leguizamo, Lynn Collins, Jim Belushi, Karli Hall, David H. Stevens, Derek Boone</t>
  </si>
  <si>
    <t>New straight-arrow sheriff Wallace finds he must join forces with brutal ex-lawman Leland to protect a troubled border town from a cartel hit man.</t>
  </si>
  <si>
    <t>s8178P</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</si>
  <si>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</si>
  <si>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</si>
  <si>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</si>
  <si>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</si>
  <si>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s8262N</t>
  </si>
  <si>
    <t>The Crying Game</t>
  </si>
  <si>
    <t>Neil Jordan</t>
  </si>
  <si>
    <t>Stephen Rea, Miranda Richardson, Forest Whitaker, Jaye Davidson, Adrian Dunbar, Breffini McKenna, Joe Savino, Birdie Sweeney, Andree Bernard, Jim Broadbent</t>
  </si>
  <si>
    <t>United Kingdom, Japan, United States</t>
  </si>
  <si>
    <t>IRA terrorist Fergus bonds with his prisoner, Jody. Jody tells Fergus of his girlfriend, Dil, with whom Fergus later falls in love.</t>
  </si>
  <si>
    <t>s6022N</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</si>
  <si>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</si>
  <si>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</si>
  <si>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</si>
  <si>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</si>
  <si>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</si>
  <si>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s9268P</t>
  </si>
  <si>
    <t>A Good Year</t>
  </si>
  <si>
    <t>Russell Crowe, Albert Finney, Marion Cotillard, Abbie Cornish, Tom Hollander, Freddie Highmore</t>
  </si>
  <si>
    <t>HD. Russell Crowe stars as a bond trader whose life is changed by a trip to Provence to dispose of his uncle's estate.</t>
  </si>
  <si>
    <t>s2499P</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</si>
  <si>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</si>
  <si>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</si>
  <si>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</si>
  <si>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</si>
  <si>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s4411P</t>
  </si>
  <si>
    <t>Pastel Yumi: The Magic Idol</t>
  </si>
  <si>
    <t>Mariko Shiga</t>
  </si>
  <si>
    <t>After receiving a magical cane that makes any pictures she draws in the air real, Yumi uses her new powers to help those around her.</t>
  </si>
  <si>
    <t>s6571N</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</si>
  <si>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</si>
  <si>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</si>
  <si>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</si>
  <si>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</si>
  <si>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s6855N</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</si>
  <si>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</si>
  <si>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</si>
  <si>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</si>
  <si>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</si>
  <si>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</si>
  <si>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s5129P</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</si>
  <si>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</si>
  <si>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</si>
  <si>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</si>
  <si>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</si>
  <si>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s2107P</t>
  </si>
  <si>
    <t>Injustice</t>
  </si>
  <si>
    <t>James Purefoy, Dervla Kirwan, Charlie Creed-Miles</t>
  </si>
  <si>
    <t>James Purefoy stars in this thrilling miniseries about a defense barrister who is called upon to defend an old friend in a homicide case that may be more than it seems.</t>
  </si>
  <si>
    <t>s4522N</t>
  </si>
  <si>
    <t>Salt Fat Acid Heat</t>
  </si>
  <si>
    <t>Samin Nosrat</t>
  </si>
  <si>
    <t>Chef and food writer Samin Nosrat travels the world to explore four basic keys to wonderful cooking, serving up feasts and helpful tips along the way.</t>
  </si>
  <si>
    <t>s4533P</t>
  </si>
  <si>
    <t>One of Her Own</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</si>
  <si>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</si>
  <si>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</si>
  <si>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s5295P</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</si>
  <si>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</si>
  <si>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</si>
  <si>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</si>
  <si>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s3642P</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</si>
  <si>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</si>
  <si>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</si>
  <si>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</si>
  <si>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</si>
  <si>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s5445N</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</si>
  <si>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</si>
  <si>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</si>
  <si>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</si>
  <si>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s8683N</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</si>
  <si>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</si>
  <si>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</si>
  <si>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</si>
  <si>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s8793N</t>
  </si>
  <si>
    <t>Young Tiger</t>
  </si>
  <si>
    <t>Mu Chu</t>
  </si>
  <si>
    <t>Qiu Yuen, Charlie Chin, Jackie Chan, Hu Chin, Nan Chiang</t>
  </si>
  <si>
    <t>Aided only by a tough female police officer, a Hong Kong taxi driver tries to escape from gangsters pursuing incriminating evidence left in his cab.</t>
  </si>
  <si>
    <t>s2862N</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</si>
  <si>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</si>
  <si>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</si>
  <si>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</si>
  <si>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</si>
  <si>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s8164N</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</si>
  <si>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</si>
  <si>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</si>
  <si>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</si>
  <si>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</si>
  <si>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</si>
  <si>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s3551P</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</si>
  <si>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</si>
  <si>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</si>
  <si>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s2884P</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</si>
  <si>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</si>
  <si>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</si>
  <si>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</si>
  <si>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s2918P</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</si>
  <si>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</si>
  <si>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</si>
  <si>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</si>
  <si>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</si>
  <si>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s4106P</t>
  </si>
  <si>
    <t>Tongi Tongi Chudamaku Chandamama</t>
  </si>
  <si>
    <t>Anandh kanumolu</t>
  </si>
  <si>
    <t>Dilip, Sravani, Gemini suresh, Kumar sai, Karthik ainala</t>
  </si>
  <si>
    <t>A Tale of Love, Lust and Hate where LOVE stands to be the ultimate winner.</t>
  </si>
  <si>
    <t>s770P</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</si>
  <si>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</si>
  <si>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</si>
  <si>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s9562P</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</si>
  <si>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</si>
  <si>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</si>
  <si>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</si>
  <si>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</si>
  <si>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s4799N</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</si>
  <si>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</si>
  <si>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</si>
  <si>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</si>
  <si>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</si>
  <si>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s3166N</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</si>
  <si>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</si>
  <si>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</si>
  <si>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</si>
  <si>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s3425P</t>
  </si>
  <si>
    <t>A Father's Son</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</si>
  <si>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</si>
  <si>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</si>
  <si>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s9379P</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</si>
  <si>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</si>
  <si>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</si>
  <si>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</si>
  <si>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</si>
  <si>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s7266N</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</si>
  <si>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</si>
  <si>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</si>
  <si>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</si>
  <si>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</si>
  <si>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s4979P</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</si>
  <si>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</si>
  <si>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</si>
  <si>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s8183P</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</si>
  <si>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</si>
  <si>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</si>
  <si>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</si>
  <si>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</si>
  <si>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s9637P</t>
  </si>
  <si>
    <t>Pieces of a Dream: A Story of Gambling</t>
  </si>
  <si>
    <t>Michelle Wong</t>
  </si>
  <si>
    <t>49 min</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</si>
  <si>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</si>
  <si>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s6821N</t>
  </si>
  <si>
    <t>Gabru: Hip Hop Revolution</t>
  </si>
  <si>
    <t>Amol Parashar, Harleen Sethi, Chaitanya Sharma, Priya Malik, Pratik Dixit</t>
  </si>
  <si>
    <t>Three young, aspiring Indian rappers make their way in a cutthroat music industry, dreaming of fame, stardom and ultimate hip-hop domination .</t>
  </si>
  <si>
    <t>s2656P</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</si>
  <si>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</si>
  <si>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</si>
  <si>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</si>
  <si>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</si>
  <si>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s8375P</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</si>
  <si>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</si>
  <si>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</si>
  <si>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</si>
  <si>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</si>
  <si>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s1275N</t>
  </si>
  <si>
    <t>Canine Intervention</t>
  </si>
  <si>
    <t>Jas Leverette</t>
  </si>
  <si>
    <t>No dog, no breed, no behavior is unfixable for Cali K9's Jas Leverette. Follow the Oakland dog trainer as he works with a range of canines and owners.</t>
  </si>
  <si>
    <t>s8989P</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</si>
  <si>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</si>
  <si>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</si>
  <si>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</si>
  <si>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</si>
  <si>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s8268P</t>
  </si>
  <si>
    <t>Season for Love Songs</t>
  </si>
  <si>
    <t>Vu Duc Thang</t>
  </si>
  <si>
    <t>Isaac, Phan Ngan, Chi Tai</t>
  </si>
  <si>
    <t>To flee a public scandal, a humiliated musician hides in a seaside town where he meets a fiery bartender who sparks more than creative inspiration.</t>
  </si>
  <si>
    <t>s8580P</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</si>
  <si>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</si>
  <si>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</si>
  <si>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</si>
  <si>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s9583P</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</si>
  <si>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</si>
  <si>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</si>
  <si>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</si>
  <si>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</si>
  <si>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s4484P</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</si>
  <si>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</si>
  <si>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</si>
  <si>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</si>
  <si>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</si>
  <si>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s2326P</t>
  </si>
  <si>
    <t>Go Buster - Exciting Adventures</t>
  </si>
  <si>
    <t>Richard Hickey, Nick Hatton Jones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</si>
  <si>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</si>
  <si>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s5668P</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</si>
  <si>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</si>
  <si>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</si>
  <si>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</si>
  <si>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</si>
  <si>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s8122P</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</si>
  <si>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</si>
  <si>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</si>
  <si>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</si>
  <si>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</si>
  <si>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s2500N</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</si>
  <si>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</si>
  <si>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</si>
  <si>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</si>
  <si>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s7091N</t>
  </si>
  <si>
    <t>InuYasha: The Movie 2: The Castle Beyond the Looking Glass</t>
  </si>
  <si>
    <t>Toshiya Shinohara</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</si>
  <si>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</si>
  <si>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</si>
  <si>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s3254P</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</si>
  <si>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</si>
  <si>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</si>
  <si>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</si>
  <si>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s7572P</t>
  </si>
  <si>
    <t>Hellgate</t>
  </si>
  <si>
    <t>Charles Marquis Warren</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</si>
  <si>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</si>
  <si>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s853N</t>
  </si>
  <si>
    <t>99 Songs (Telugu)</t>
  </si>
  <si>
    <t>Vishwesh Krishnamoorthy</t>
  </si>
  <si>
    <t>Challenged to compose 100 songs before he can marry the girl he loves, a tortured but passionate singer-songwriter embarks on a poignant musical journey.</t>
  </si>
  <si>
    <t>s7380N</t>
  </si>
  <si>
    <t>Magnus</t>
  </si>
  <si>
    <t>Benjamin Ree</t>
  </si>
  <si>
    <t>Magnus Carlsen</t>
  </si>
  <si>
    <t>This dramatic documentary explores the life and mind of Magnus Carlsen, the charismatic Norwegian prodigy who became world chess champion.</t>
  </si>
  <si>
    <t>s4136N</t>
  </si>
  <si>
    <t>14 Minutes from Earth</t>
  </si>
  <si>
    <t>Adam Davis, Jerry Kolber, Trey Nelson, Erich Sturm</t>
  </si>
  <si>
    <t>A Google executive boldly attempts a death-defying mission to travel to space and free-fall back to Earth without a rocket.</t>
  </si>
  <si>
    <t>s5875N</t>
  </si>
  <si>
    <t>Ip Man 2</t>
  </si>
  <si>
    <t>Wilson Yip</t>
  </si>
  <si>
    <t>Donnie Yen, Sammo Kam-Bo Hung, Huang Xiaoming, Simon Yam, Lynn Hung, Kanin Ngo, Kent Cheng, Darren Shahlavi, Louis Fan, Calvin Ka-Sing Cheng</t>
  </si>
  <si>
    <t>Hong Kong, China</t>
  </si>
  <si>
    <t>New in Hong Kong, martial arts instructor Ip Man perseveres and retaliates against his rivals' opposition to the Wing Chun fighting style he teaches.</t>
  </si>
  <si>
    <t>s6624N</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</si>
  <si>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</si>
  <si>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</si>
  <si>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</si>
  <si>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</si>
  <si>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s5572N</t>
  </si>
  <si>
    <t>Asoka</t>
  </si>
  <si>
    <t>Santosh Sivan</t>
  </si>
  <si>
    <t>Shah Rukh Khan, Kareena Kapoor, Danny Denzongpa, Rahul Dev, Hrishitaa Bhatt, Gerson Da Cunha, Subhashini Ali, Umesh Mehra, Sooraj Balaji</t>
  </si>
  <si>
    <t>168 min</t>
  </si>
  <si>
    <t>This elaborate Bollywood epic dramatizes one man's transformation from a vengeful and cunning warrior into a legendary leader and teacher of Buddhism.</t>
  </si>
  <si>
    <t>s559N</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</si>
  <si>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</si>
  <si>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</si>
  <si>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</si>
  <si>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Kids when the daughter of a mixed martial arts champ is kidnapped.</t>
  </si>
  <si>
    <t>s2990N</t>
  </si>
  <si>
    <t>A Sun</t>
  </si>
  <si>
    <t>Chung Mong-hong</t>
  </si>
  <si>
    <t>Wu Chien-ho, Chen Yi-wen, Samantha Ko, Liu Kuan-ting, Greg Hsu, Wu Tai-ling, Wen Chen-ling, Yin Shin</t>
  </si>
  <si>
    <t>A family reckons with the aftermath of their younger son's incarceration and a greater misfortune that follows.</t>
  </si>
  <si>
    <t>s497P</t>
  </si>
  <si>
    <t>The Pains of Being Pure at Heart</t>
  </si>
  <si>
    <t>The Pains of Being Pure at Heart bring their sugary dose of fuzzy nostalgia to the Music Hall of Williamsburg.</t>
  </si>
  <si>
    <t>s3478N</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</si>
  <si>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</si>
  <si>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</si>
  <si>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</si>
  <si>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</si>
  <si>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s2982P</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</si>
  <si>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</si>
  <si>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</si>
  <si>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s7600N</t>
  </si>
  <si>
    <t>NOVA: Bird Brain</t>
  </si>
  <si>
    <t>Scientists test avian aptitude and challenge concepts of intelligence with examples ranging from puzzle-solving crows to parrots with a sense of time.</t>
  </si>
  <si>
    <t>s6949N</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</si>
  <si>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</si>
  <si>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</si>
  <si>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</si>
  <si>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</si>
  <si>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s8855P</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</si>
  <si>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</si>
  <si>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</si>
  <si>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</si>
  <si>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</si>
  <si>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s1686N</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</si>
  <si>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</si>
  <si>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</si>
  <si>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</si>
  <si>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</si>
  <si>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s5812P</t>
  </si>
  <si>
    <t>Jurassic Dinosaur Quest T-Rex Ranch</t>
  </si>
  <si>
    <t>Aaron Michael</t>
  </si>
  <si>
    <t>LB, Aaron Michael</t>
  </si>
  <si>
    <t>13 min</t>
  </si>
  <si>
    <t>T-Rex Ranch brings you another awesome fun-packed collection of Jurassic dinosaur videos ! Watch your favorite park rangers get into all sorts of wonderful adventures, coming across lots of scary dinosaurs, awesome toys and much more!</t>
  </si>
  <si>
    <t>s1201P</t>
  </si>
  <si>
    <t>Ready Jet Go!</t>
  </si>
  <si>
    <t>READY JET GO! takes viewers on a journey into outer space, building on Kids's curiosity about science, technology and astronomy. The series follows two neighborhood kids: Sean and Sydney. They both befriend the new kid on their street, Jet Propulsion, whose family members happen to be aliens from the planet Bortron 7.</t>
  </si>
  <si>
    <t>s333N</t>
  </si>
  <si>
    <t>Deep Blue Sea</t>
  </si>
  <si>
    <t>Renny Harlin</t>
  </si>
  <si>
    <t>Thomas Jane, Saffron Burrows, Samuel L. Jackson, Jacqueline McKenzie, Michael Rapaport, Stellan Skarsgård, LL Cool J, Aida Turturro, Cristos, Daniel Rey</t>
  </si>
  <si>
    <t>Scientists conduct research on sharks in search of an Alzheimer's cure. But a dangerous shortcut leads to huge sharks with near-human intelligence.</t>
  </si>
  <si>
    <t>s1559N</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</si>
  <si>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</si>
  <si>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</si>
  <si>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</si>
  <si>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</si>
  <si>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s2705N</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</si>
  <si>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</si>
  <si>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</si>
  <si>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</si>
  <si>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</si>
  <si>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s6069P</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</si>
  <si>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</si>
  <si>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</si>
  <si>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</si>
  <si>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</si>
  <si>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s3819P</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</si>
  <si>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</si>
  <si>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</si>
  <si>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</si>
  <si>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</si>
  <si>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s1936N</t>
  </si>
  <si>
    <t>Michelle Buteau: Welcome to Buteaupia</t>
  </si>
  <si>
    <t>Page Hurwitz</t>
  </si>
  <si>
    <t>Michelle Buteau</t>
  </si>
  <si>
    <t>Scene-stealing queen Michelle Buteau dazzles with real talk on relationships, parenthood, cultural differences and the government workers who adore her.</t>
  </si>
  <si>
    <t>s1754N</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</si>
  <si>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</si>
  <si>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</si>
  <si>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</si>
  <si>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</si>
  <si>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s2457P</t>
  </si>
  <si>
    <t>Flipping Boston</t>
  </si>
  <si>
    <t>David Seymour, Peter Souhleris</t>
  </si>
  <si>
    <t>In Flipping Boston, time is the enemy as flippers race to renovate before prices fall even further. There's never a dull moment.</t>
  </si>
  <si>
    <t>s1789N</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</si>
  <si>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</si>
  <si>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</si>
  <si>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</si>
  <si>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</si>
  <si>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s1819P</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</si>
  <si>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</si>
  <si>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</si>
  <si>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</si>
  <si>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s8655N</t>
  </si>
  <si>
    <t>Una</t>
  </si>
  <si>
    <t>Rooney Mara, Ben Mendelsohn, Riz Ahmed, Ruby Stokes, Natasha Little, Tara Fitzgerald, Tobias Menzies</t>
  </si>
  <si>
    <t>United Kingdom, Canada, United States</t>
  </si>
  <si>
    <t>A young woman tracks down the older man who preyed on her as a child, forcing them both to confront the damage done by what happened 15 years earlier.</t>
  </si>
  <si>
    <t>s658P</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</si>
  <si>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</si>
  <si>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</si>
  <si>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s3203P</t>
  </si>
  <si>
    <t>Atlanta Plastic</t>
  </si>
  <si>
    <t>Sidney Starr, Mike Forbs</t>
  </si>
  <si>
    <t>Atlanta Plastic follows three of the country's top African- American plastic surgeons as they shatter stereotypes and provide a wide range of beauty procedures to clients of all ethnic backgrounds.</t>
  </si>
  <si>
    <t>s6098P</t>
  </si>
  <si>
    <t>Charade</t>
  </si>
  <si>
    <t>Cary Grant, Audrey Hepburn, Walter Matthau, James Coburn, George Kennedy</t>
  </si>
  <si>
    <t>In Paris, romance and suspense ensue as a woman is pursued by several men who want a fortune her murdered husband had stolen. Whom can she trust?</t>
  </si>
  <si>
    <t>s7255P</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</si>
  <si>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</si>
  <si>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</si>
  <si>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</si>
  <si>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</si>
  <si>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s1207P</t>
  </si>
  <si>
    <t>Rasbhari</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</si>
  <si>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</si>
  <si>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</si>
  <si>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s9008P</t>
  </si>
  <si>
    <t>Murders in Vienna</t>
  </si>
  <si>
    <t>Harald Krassnitzer, Rafael Haider, Aglaia Szyszkowitz, Thomas Stipsits</t>
  </si>
  <si>
    <t>The most vicious crimes in Vienna are investigated by an elite detective team.</t>
  </si>
  <si>
    <t>s1120P</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</si>
  <si>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</si>
  <si>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</si>
  <si>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</si>
  <si>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s6673P</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</si>
  <si>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</si>
  <si>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</si>
  <si>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</si>
  <si>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</si>
  <si>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s5946N</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</si>
  <si>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</si>
  <si>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</si>
  <si>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</si>
  <si>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</si>
  <si>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s3789N</t>
  </si>
  <si>
    <t>Chopsticks</t>
  </si>
  <si>
    <t>Sachin Yardi</t>
  </si>
  <si>
    <t>Abhay Deol, Mithila Palkar, Vijay Raaz</t>
  </si>
  <si>
    <t>A gifted but insecure woman embarks on a transformative journey when she enlists an enigmatic con man to recover her stolen car from an eccentric thug.</t>
  </si>
  <si>
    <t>s1188N</t>
  </si>
  <si>
    <t>Deadly Illusions</t>
  </si>
  <si>
    <t>Anna Elizabeth James</t>
  </si>
  <si>
    <t>Kristin Davis, Dermot Mulroney, Greer Grammer, Shanola Hampton, Marie Wagenman, Shylo Molina, Abella Bala, Shaun Wu</t>
  </si>
  <si>
    <t>After a bestselling novelist suffering from writer's block hires a new nanny for her Kids, the line between fiction and reality starts to blur.</t>
  </si>
  <si>
    <t>s5778N</t>
  </si>
  <si>
    <t>Someone Like You</t>
  </si>
  <si>
    <t>Kingone Wang, Lorene Ren, Sean Lee, Nita Lei, William Liao</t>
  </si>
  <si>
    <t>After losing his sight and his fiancee in an accident, a man hires a caregiver who mysteriously sounds – and looks – just like his late girlfriend.</t>
  </si>
  <si>
    <t>s6951N</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</si>
  <si>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</si>
  <si>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</si>
  <si>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</si>
  <si>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s3381N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</si>
  <si>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</si>
  <si>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</si>
  <si>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</si>
  <si>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</si>
  <si>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s9102P</t>
  </si>
  <si>
    <t>Sign of the Gladiator</t>
  </si>
  <si>
    <t>Guido Brignone</t>
  </si>
  <si>
    <t>Anita Ekberg, Georges Marchal, Folco Lulli</t>
  </si>
  <si>
    <t>Zenobia, Queen of Palmira, revolts against Rome and defeats the Roman troops but she makes a big mistake when she falls in love with enemy officer Marco Valerio.</t>
  </si>
  <si>
    <t>s4728N</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</si>
  <si>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</si>
  <si>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</si>
  <si>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</si>
  <si>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</si>
  <si>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s4203N</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</si>
  <si>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</si>
  <si>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</si>
  <si>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</si>
  <si>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s925P</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</si>
  <si>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</si>
  <si>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</si>
  <si>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</si>
  <si>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</si>
  <si>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s3321P</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</si>
  <si>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</si>
  <si>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</si>
  <si>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s484N</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</si>
  <si>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</si>
  <si>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</si>
  <si>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</si>
  <si>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s1618P</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</si>
  <si>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</si>
  <si>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</si>
  <si>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</si>
  <si>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</si>
  <si>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s2534N</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</si>
  <si>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</si>
  <si>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</si>
  <si>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</si>
  <si>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</si>
  <si>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s8322N</t>
  </si>
  <si>
    <t>The Golden Years with Javed Akhtar</t>
  </si>
  <si>
    <t>Writer, poet and lyricist Javed Akhtar hosts this musical trip down memory lane, revealing untold stories behind India's best songs of 1950-75.</t>
  </si>
  <si>
    <t>s9422P</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</si>
  <si>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</si>
  <si>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</si>
  <si>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</si>
  <si>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</si>
  <si>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</si>
  <si>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s8590N</t>
  </si>
  <si>
    <t>Tik Tok</t>
  </si>
  <si>
    <t>Li Jun</t>
  </si>
  <si>
    <t>Wallace Chung, Jung-jae Lee, Lang Yueting, Chae-yeong Lee</t>
  </si>
  <si>
    <t>A police officer and a psychologist learn of a sinister threat at a highly anticipated soccer match and team up in hopes of preventing disaster.</t>
  </si>
  <si>
    <t>s2502P</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</si>
  <si>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</si>
  <si>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</si>
  <si>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</si>
  <si>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</si>
  <si>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s5758P</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</si>
  <si>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</si>
  <si>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</si>
  <si>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</si>
  <si>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</si>
  <si>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s5404P</t>
  </si>
  <si>
    <t>Camino a Bali</t>
  </si>
  <si>
    <t>Hal Walker</t>
  </si>
  <si>
    <t>Bing Crosby, Bob Hope, Dorothy Lamour</t>
  </si>
  <si>
    <t>Two unemployed show-biz pals accept treasure-diving work in Bali for a local princess and they find treasure, love and trouble.</t>
  </si>
  <si>
    <t>s4998P</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</si>
  <si>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</si>
  <si>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</si>
  <si>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</si>
  <si>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</si>
  <si>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s7155P</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</si>
  <si>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</si>
  <si>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</si>
  <si>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</si>
  <si>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</si>
  <si>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s2357N</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</si>
  <si>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</si>
  <si>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</si>
  <si>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</si>
  <si>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</si>
  <si>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s6026P</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</si>
  <si>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</si>
  <si>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</si>
  <si>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Kids. The ensemble cast includes Sofia Milos (CSI: Miami), along with James McGowan, Graham Abbey, Grace Park and Nazneen Contractor.</t>
  </si>
  <si>
    <t>s8045N</t>
  </si>
  <si>
    <t>Smash: Motorized Mayhem</t>
  </si>
  <si>
    <t>Buckle up for a look inside a biannual school bus race in Florida, a harrowing event where carnage and collisions are most definitely encouraged.</t>
  </si>
  <si>
    <t>s6973N</t>
  </si>
  <si>
    <t>Hiroshima: The Real History</t>
  </si>
  <si>
    <t>Lucy van Beek</t>
  </si>
  <si>
    <t>John Sessions</t>
  </si>
  <si>
    <t>This detailed examination of the 1945 Hiroshima bombing includes the prelude to and aftermath of history's controversial first use of atomic weapons.</t>
  </si>
  <si>
    <t>s586P</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</si>
  <si>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</si>
  <si>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</si>
  <si>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</si>
  <si>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</si>
  <si>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s3724N</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</si>
  <si>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</si>
  <si>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</si>
  <si>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</si>
  <si>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s1133P</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</si>
  <si>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</si>
  <si>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</si>
  <si>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</si>
  <si>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</si>
  <si>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s4516P</t>
  </si>
  <si>
    <t>ICEBERG</t>
  </si>
  <si>
    <t>Dominique Abel Fiona Gordon Bruno Romy</t>
  </si>
  <si>
    <t>Fiona Gordon Lucy Tulugarjuk Dominique Abel</t>
  </si>
  <si>
    <t>Fiona locks herself in a freezer overnight. She is rescued, returns home and finds that her husband and Kids failed to notice her absence. Fiona now wants to leave and live on an iceberg.</t>
  </si>
  <si>
    <t>s6539N</t>
  </si>
  <si>
    <t>Court Justice</t>
  </si>
  <si>
    <t>Chris Bourke</t>
  </si>
  <si>
    <t>In a bustling local court in Sydney, 12 magistrates preside over different levels of criminal offenses and deliver life-changing verdicts.</t>
  </si>
  <si>
    <t>s2142N</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</si>
  <si>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</si>
  <si>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</si>
  <si>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</si>
  <si>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</si>
  <si>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s3694N</t>
  </si>
  <si>
    <t>Katherine Ryan: Glitter Room</t>
  </si>
  <si>
    <t>Linda Mendoza</t>
  </si>
  <si>
    <t>Katherine Ryan</t>
  </si>
  <si>
    <t>Fresh from a tour, comedian Katherine Ryan shares shrewd observations about school bullies, revenge bodies and raising a very fancy child.</t>
  </si>
  <si>
    <t>s2342P</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</si>
  <si>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</si>
  <si>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</si>
  <si>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</si>
  <si>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</si>
  <si>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s7156N</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</si>
  <si>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</si>
  <si>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</si>
  <si>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</si>
  <si>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s6886N</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</si>
  <si>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</si>
  <si>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</si>
  <si>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</si>
  <si>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s7875P</t>
  </si>
  <si>
    <t>Annanukku Jai</t>
  </si>
  <si>
    <t>Rajkumar</t>
  </si>
  <si>
    <t>Dinesh, Mahima Nambiar, Radha Ravi, Mayilswamy</t>
  </si>
  <si>
    <t>A toddy seller's son decides to become a politician in order to exact revenge against a bar owner who humiliated his father. However, things do not go as planned.</t>
  </si>
  <si>
    <t>s2972P</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</si>
  <si>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</si>
  <si>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</si>
  <si>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</si>
  <si>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s4547N</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</si>
  <si>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</si>
  <si>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</si>
  <si>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</si>
  <si>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s851P</t>
  </si>
  <si>
    <t>Super JoJo - Yes Yes Vegetables Song</t>
  </si>
  <si>
    <t>Super JoJo</t>
  </si>
  <si>
    <t>3 min</t>
  </si>
  <si>
    <t>We love veggies!! Tomatoes, bell peppers, green peas, carrots...They are good for you. Sing along with Mom and Baby JoJo and have fun eating vegetables!</t>
  </si>
  <si>
    <t>s2591P</t>
  </si>
  <si>
    <t>Early Day Miners</t>
  </si>
  <si>
    <t>Early Day Miners create cinematic instrumental soundscapes.</t>
  </si>
  <si>
    <t>s8642N</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</si>
  <si>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</si>
  <si>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</si>
  <si>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</si>
  <si>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</si>
  <si>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s2841N</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</si>
  <si>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</si>
  <si>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</si>
  <si>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</si>
  <si>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</si>
  <si>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s7902N</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</si>
  <si>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</si>
  <si>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</si>
  <si>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</si>
  <si>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</si>
  <si>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</si>
  <si>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s8518N</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</si>
  <si>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</si>
  <si>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</si>
  <si>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</si>
  <si>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</si>
  <si>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s7450P</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</si>
  <si>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</si>
  <si>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</si>
  <si>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</si>
  <si>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</si>
  <si>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s2973P</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</si>
  <si>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</si>
  <si>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</si>
  <si>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</si>
  <si>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</si>
  <si>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s4419N</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</si>
  <si>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</si>
  <si>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</si>
  <si>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</si>
  <si>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</si>
  <si>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</si>
  <si>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s7543P</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</si>
  <si>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</si>
  <si>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</si>
  <si>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</si>
  <si>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</si>
  <si>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s4564N</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</si>
  <si>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</si>
  <si>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</si>
  <si>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</si>
  <si>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</si>
  <si>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s1811N</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</si>
  <si>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</si>
  <si>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</si>
  <si>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</si>
  <si>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</si>
  <si>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</si>
  <si>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s3561P</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</si>
  <si>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</si>
  <si>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</si>
  <si>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</si>
  <si>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</si>
  <si>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s2309N</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</si>
  <si>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</si>
  <si>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</si>
  <si>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</si>
  <si>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</si>
  <si>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s6504P</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</si>
  <si>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</si>
  <si>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</si>
  <si>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</si>
  <si>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</si>
  <si>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s839N</t>
  </si>
  <si>
    <t>Soy Rada: Serendipity</t>
  </si>
  <si>
    <t>Pablo Faro</t>
  </si>
  <si>
    <t>The delightful Argentine comic Agustín Aristarán (aka Soy Rada) is back, this time putting the spotlight on family and parenting, magic and music.</t>
  </si>
  <si>
    <t>s494P</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</si>
  <si>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</si>
  <si>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</si>
  <si>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</si>
  <si>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s3218N</t>
  </si>
  <si>
    <t>The Island</t>
  </si>
  <si>
    <t>Toka McBaror</t>
  </si>
  <si>
    <t>Sambasa Nzeribe, Segun Arinze, Tokunbo Idowu, Femi Adebayo</t>
  </si>
  <si>
    <t>When a colonel uncovers controversial intel about the government, he makes a shocking discovery and must decide whether to reveal it or risk his life.</t>
  </si>
  <si>
    <t>s3617N</t>
  </si>
  <si>
    <t>Badla</t>
  </si>
  <si>
    <t>Sujoy Ghosh</t>
  </si>
  <si>
    <t>Amitabh Bachchan, Taapsee Pannu, Amrita Singh, Tony Luke, Manav Kaul</t>
  </si>
  <si>
    <t>When a woman is accused of killing her lover, a renowned lawyer is hired – but the more they try to  untangle the truth, the more convoluted it becomes.</t>
  </si>
  <si>
    <t>s1035N</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</si>
  <si>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</si>
  <si>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</si>
  <si>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</si>
  <si>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</si>
  <si>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s9147P</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</si>
  <si>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</si>
  <si>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</si>
  <si>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</si>
  <si>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</si>
  <si>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s2038N</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</si>
  <si>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</si>
  <si>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</si>
  <si>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</si>
  <si>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s5709P</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</si>
  <si>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</si>
  <si>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</si>
  <si>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</si>
  <si>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</si>
  <si>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s8247P</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</si>
  <si>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</si>
  <si>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</si>
  <si>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</si>
  <si>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</si>
  <si>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s7022N</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</si>
  <si>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</si>
  <si>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</si>
  <si>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</si>
  <si>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</si>
  <si>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s2839N</t>
  </si>
  <si>
    <t>Ugly Delicious</t>
  </si>
  <si>
    <t>David Chang, Peter Meehan</t>
  </si>
  <si>
    <t>All the flavor. None of the BS. Star chef David Chang leads friends on a mouthwatering, cross-cultural hunt for the world's most satisfying grub.</t>
  </si>
  <si>
    <t>s8490P</t>
  </si>
  <si>
    <t>SslmRegUsTV02SourceSERIES</t>
  </si>
  <si>
    <t>sslmRegUsTV02SourceSEASON short description</t>
  </si>
  <si>
    <t>s9161P</t>
  </si>
  <si>
    <t>Little Man Tate</t>
  </si>
  <si>
    <t>Jodie Foster</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</si>
  <si>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</si>
  <si>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Kids, who takes him under her wing.</t>
  </si>
  <si>
    <t>s6742P</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</si>
  <si>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</si>
  <si>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</si>
  <si>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</si>
  <si>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</si>
  <si>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s51P</t>
  </si>
  <si>
    <t>Yoga For Beginners</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</si>
  <si>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</si>
  <si>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s2913P</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</si>
  <si>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</si>
  <si>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</si>
  <si>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s2861P</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</si>
  <si>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</si>
  <si>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</si>
  <si>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</si>
  <si>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s4933P</t>
  </si>
  <si>
    <t>Ninja Robots Season 1</t>
  </si>
  <si>
    <t>Omar Garcia</t>
  </si>
  <si>
    <t>Anime</t>
  </si>
  <si>
    <t>Joe Maya, upon turning 16, is to be conscripted into Hazard Pasha's army on Mars. When he fails to show up, and flees the army and takes refuge in crashed ship. There he discovers a transforming Ninja Robot that he can control at will.</t>
  </si>
  <si>
    <t>s3790N</t>
  </si>
  <si>
    <t>Killer Ratings</t>
  </si>
  <si>
    <t>Brazilian TV personality and politician Wallace Souza faces accusations of masterminding the violent crimes he reported on and rallied against.</t>
  </si>
  <si>
    <t>s6622N</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</si>
  <si>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</si>
  <si>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</si>
  <si>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</si>
  <si>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</si>
  <si>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s3864P</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</si>
  <si>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</si>
  <si>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</si>
  <si>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</si>
  <si>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s3118N</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</si>
  <si>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</si>
  <si>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</si>
  <si>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</si>
  <si>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</si>
  <si>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s56P</t>
  </si>
  <si>
    <t>Yatra (Malayalam)</t>
  </si>
  <si>
    <t>Mahi V Raghav</t>
  </si>
  <si>
    <t>Mammootty, Suhasini Maniratnam</t>
  </si>
  <si>
    <t>An Indian politician takes up a decision to go on a 900-mile walking tour as a part of his election campaign. Yatra is an emotional tribute to the former Chief Minister of Andhra Pradesh Y. S. Rajasekhara Reddy.</t>
  </si>
  <si>
    <t>s886P</t>
  </si>
  <si>
    <t>Storage Wars New York</t>
  </si>
  <si>
    <t>Joe Pauletich, John Luke</t>
  </si>
  <si>
    <t>Everyone's favorite modern-day treasure hunters continue on their quest for the extraordinary in an action packed all-new season of dramatic bidding, intense rivalries and high-stakes entertainment.</t>
  </si>
  <si>
    <t>s1693P</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</si>
  <si>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</si>
  <si>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</si>
  <si>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</si>
  <si>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</si>
  <si>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s3996P</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</si>
  <si>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</si>
  <si>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</si>
  <si>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</si>
  <si>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</si>
  <si>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s8098N</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</si>
  <si>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</si>
  <si>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</si>
  <si>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</si>
  <si>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s6055P</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</si>
  <si>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</si>
  <si>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</si>
  <si>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</si>
  <si>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s3794N</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</si>
  <si>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</si>
  <si>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</si>
  <si>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</si>
  <si>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</si>
  <si>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s7385N</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</si>
  <si>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</si>
  <si>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</si>
  <si>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</si>
  <si>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</si>
  <si>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s3729P</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</si>
  <si>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</si>
  <si>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</si>
  <si>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</si>
  <si>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</si>
  <si>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s8688P</t>
  </si>
  <si>
    <t>Kiss My Act</t>
  </si>
  <si>
    <t>Duane Clark</t>
  </si>
  <si>
    <t>Camryn Manheim, Scott Cohen, Alexondra Lee</t>
  </si>
  <si>
    <t>A modern retelling of the Cyrano de Bergerac story among stand-up comics, with a bartender helping her much better-looking friend seem smart.</t>
  </si>
  <si>
    <t>s4733P</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</si>
  <si>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</si>
  <si>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</si>
  <si>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</si>
  <si>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</si>
  <si>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s4963P</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</si>
  <si>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</si>
  <si>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</si>
  <si>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Kids so the loss of her husband hits her really hard as nothing is left from their love.</t>
  </si>
  <si>
    <t>s5322P</t>
  </si>
  <si>
    <t>Sunset Boulevard</t>
  </si>
  <si>
    <t>Billy Wilder</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</si>
  <si>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</si>
  <si>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</si>
  <si>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s3721P</t>
  </si>
  <si>
    <t>Thomas &amp; Friends: Journey Beyond Sodor (US English, Brazilian Portuguese, Latin America Spanish)</t>
  </si>
  <si>
    <t>David Stoten</t>
  </si>
  <si>
    <t>Joseph May</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</si>
  <si>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</si>
  <si>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s978P</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</si>
  <si>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</si>
  <si>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</si>
  <si>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</si>
  <si>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</si>
  <si>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s2193P</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</si>
  <si>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</si>
  <si>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</si>
  <si>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</si>
  <si>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</si>
  <si>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s2470N</t>
  </si>
  <si>
    <t>Ne Zha</t>
  </si>
  <si>
    <t>Yu Yang</t>
  </si>
  <si>
    <t>Lü Yanting, Joseph, Han Mo, Chen Hao, Lü Qi, Zhang Jiaming, Yang Wei</t>
  </si>
  <si>
    <t>Bound by a divine mandate, rebellious outcast Ne Zha grapples with his formidable powers and a destiny that would imperil his loved ones.</t>
  </si>
  <si>
    <t>s5584N</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</si>
  <si>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</si>
  <si>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</si>
  <si>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</si>
  <si>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s9260P</t>
  </si>
  <si>
    <t>Andy Woodhull: World's Greatest Stepdad</t>
  </si>
  <si>
    <t>Andy Woodhull</t>
  </si>
  <si>
    <t>Andy recently appeared on Conan on TBS. Around that same time, his half-hour special premiered on Comedy Central.</t>
  </si>
  <si>
    <t>s3798N</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</si>
  <si>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</si>
  <si>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</si>
  <si>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</si>
  <si>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</si>
  <si>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</si>
  <si>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s3533P</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</si>
  <si>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</si>
  <si>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</si>
  <si>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s5069N</t>
  </si>
  <si>
    <t>Countdown to Death: Pablo Escobar</t>
  </si>
  <si>
    <t>Santiago Diaz, Pablo Martin Farina</t>
  </si>
  <si>
    <t>Through rare interviews, images and wiretap audio, this documentary reconstructs the last nine years of Colombian drug lord Pablo Escobar's life.</t>
  </si>
  <si>
    <t>s2327N</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</si>
  <si>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</si>
  <si>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</si>
  <si>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</si>
  <si>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</si>
  <si>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s1372P</t>
  </si>
  <si>
    <t>Pass Over</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</si>
  <si>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</si>
  <si>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</si>
  <si>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s1646P</t>
  </si>
  <si>
    <t>Mitchell</t>
  </si>
  <si>
    <t>Andrew V. McLaglen</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</si>
  <si>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</si>
  <si>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</si>
  <si>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s1834N</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</si>
  <si>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</si>
  <si>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</si>
  <si>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</si>
  <si>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</si>
  <si>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s5618N</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</si>
  <si>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</si>
  <si>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</si>
  <si>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</si>
  <si>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</si>
  <si>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s2013P</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</si>
  <si>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</si>
  <si>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</si>
  <si>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</si>
  <si>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s2829P</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</si>
  <si>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</si>
  <si>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</si>
  <si>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s1293P</t>
  </si>
  <si>
    <t>Plim Plim</t>
  </si>
  <si>
    <t>From amazing robots to magical words, delicious pizza to special kingdoms, Plim Plim is an animated series for all ages! Plim and his friends learn life lessons and make the world a better place together, one adventure at a time.</t>
  </si>
  <si>
    <t>s9507P</t>
  </si>
  <si>
    <t>Gopyam - The Secret</t>
  </si>
  <si>
    <t>Ballem Venumadhav</t>
  </si>
  <si>
    <t>Tarhun, All rounder star Ballem Venu madhav, Annapoorna, Suman Shetty, Raghu, Gundu Hanumanthu rao, Anoosha</t>
  </si>
  <si>
    <t>Bahubali is a child who was sufferd by a bad police man and finally Bahubali kills shekar and rescues from all dangers. Another three girls involve in a murder and bahubali else them to came out of the problem</t>
  </si>
  <si>
    <t>s7898P</t>
  </si>
  <si>
    <t>Angulika</t>
  </si>
  <si>
    <t>Prem Aryan</t>
  </si>
  <si>
    <t>Priyamani, Dev Gill</t>
  </si>
  <si>
    <t>Starring Priyamani, the film is a woman-centric thriller film. It is said to be on the same lines as Arundhati and Deepak who played fiance to Arundhati, is also starring in this film.</t>
  </si>
  <si>
    <t>s747P</t>
  </si>
  <si>
    <t>The Benefactor</t>
  </si>
  <si>
    <t>Andrew Renzi</t>
  </si>
  <si>
    <t>Richard Gere, Dakota Fanning, Theo James</t>
  </si>
  <si>
    <t>A newly married couple are forced to navigate the all-consuming interest of a powerful, mysterious, and possessive philanthropist.</t>
  </si>
  <si>
    <t>s5703P</t>
  </si>
  <si>
    <t>Monster From Green Hell</t>
  </si>
  <si>
    <t>Kenneth G. Crane</t>
  </si>
  <si>
    <t>Jim Davis, Robert Griffin, Babara Turner</t>
  </si>
  <si>
    <t>A scientific expedition in Africa investigates wasps that have been exposed to radiation and mutated into giant, killing monsters.</t>
  </si>
  <si>
    <t>s4462P</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</si>
  <si>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</si>
  <si>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</si>
  <si>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</si>
  <si>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</si>
  <si>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s9079P</t>
  </si>
  <si>
    <t>The Brain (1988)</t>
  </si>
  <si>
    <t>Ed Hunt</t>
  </si>
  <si>
    <t>Tom Bresnahan, Cynthia Preston, David Gale</t>
  </si>
  <si>
    <t>With the help of an alien organism, a man brainwashes audiences through television; a troubled high school student is determined to stop them.</t>
  </si>
  <si>
    <t>s39P</t>
  </si>
  <si>
    <t>Yoga with Sound Meditations</t>
  </si>
  <si>
    <t>Ann-Marie Newland</t>
  </si>
  <si>
    <t>9 min</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</si>
  <si>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</si>
  <si>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s8730P</t>
  </si>
  <si>
    <t>Abhiyude Katha Anuvinteyum</t>
  </si>
  <si>
    <t>B.R. Vijayalakshmi</t>
  </si>
  <si>
    <t>Tovino Thomas, Piaa Bajpai</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</si>
  <si>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</si>
  <si>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s9655P</t>
  </si>
  <si>
    <t>Dard Divorce</t>
  </si>
  <si>
    <t>Olaf Ittenbach</t>
  </si>
  <si>
    <t>Martina Ittenbach, Daryl Jackson, Jaymes Butler, Barrett Jones</t>
  </si>
  <si>
    <t>united States</t>
  </si>
  <si>
    <t>What started with a routine divorce between Natalie Stein and her husband Tim, will soon take a turn into the unexpected and evolve into scenes of torture, bloodshed and slaughter.</t>
  </si>
  <si>
    <t>s7421N</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</si>
  <si>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</si>
  <si>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</si>
  <si>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</si>
  <si>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</si>
  <si>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s6935N</t>
  </si>
  <si>
    <t>Harry Benson: Shoot First</t>
  </si>
  <si>
    <t>Justin Bare, Matthew Miele</t>
  </si>
  <si>
    <t>Harry Benson</t>
  </si>
  <si>
    <t>This film chronicles the career of photographer Harry Benson, who earned global renown with his candid shots of the Beatles and other celebrities.</t>
  </si>
  <si>
    <t>s6354N</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</si>
  <si>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</si>
  <si>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</si>
  <si>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</si>
  <si>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</si>
  <si>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</si>
  <si>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s3672P</t>
  </si>
  <si>
    <t>Songwriter</t>
  </si>
  <si>
    <t>Alan Rudolph</t>
  </si>
  <si>
    <t>Willie Nelson, Kris Kristofferson, Melinda Dillon, Rip Torn, Lesley Ann Warren</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</si>
  <si>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</si>
  <si>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s1703P</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</si>
  <si>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</si>
  <si>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</si>
  <si>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</si>
  <si>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</si>
  <si>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s2904P</t>
  </si>
  <si>
    <t>Cartoon Classics - Vol. 2: 25 Favorite Cartoons - 3 Hours</t>
  </si>
  <si>
    <t>Max Fleischer</t>
  </si>
  <si>
    <t>Bugs Bunny, Daffy Duck, Elmer Fudd, Porky Pig, Casper the Friendly Ghost, Popeye the Sailor Man, Betty Boop, Little Audrey, Little Lulu, Felix the Cat, Superman</t>
  </si>
  <si>
    <t>183 min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</si>
  <si>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</si>
  <si>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s1322P</t>
  </si>
  <si>
    <t>Pinkfong! Bedtime Lullabies</t>
  </si>
  <si>
    <t>It's time to go to bed with bedtime lullabies. Listen to all time favorite lullabies that soothe your little ones! Meet Pinkfong's fun, educational videos that captured the hearts of millions of Kids around the world. Enjoy hundreds of kids' favorite songs and stories created by Pinkfong, the official creator of global hit Baby Shark behind #BabySharkChallenge.</t>
  </si>
  <si>
    <t>s8119N</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</si>
  <si>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</si>
  <si>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</si>
  <si>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</si>
  <si>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</si>
  <si>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s4689P</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</si>
  <si>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</si>
  <si>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</si>
  <si>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</si>
  <si>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</si>
  <si>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s4683P</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</si>
  <si>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</si>
  <si>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</si>
  <si>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</si>
  <si>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</si>
  <si>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s9525P</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</si>
  <si>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</si>
  <si>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</si>
  <si>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</si>
  <si>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</si>
  <si>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s8678P</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</si>
  <si>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</si>
  <si>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</si>
  <si>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</si>
  <si>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</si>
  <si>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s476P</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</si>
  <si>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</si>
  <si>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</si>
  <si>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</si>
  <si>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s5358P</t>
  </si>
  <si>
    <t>Cut The Rope: Om Nom Stories - Play Time</t>
  </si>
  <si>
    <t>Arthur Merkulov, Nikita Yurov, Vladimir Gerasimov</t>
  </si>
  <si>
    <t>Cut the Rope, Om Nom</t>
  </si>
  <si>
    <t>The Noms have a secret superpower: Nibble Nom can turn any chore into a game, and Om Nom and Om Nelle fight evil enemies like it's play time! Watch this video and join in the playing!</t>
  </si>
  <si>
    <t>s381N</t>
  </si>
  <si>
    <t>The Flash</t>
  </si>
  <si>
    <t>Glen Winter</t>
  </si>
  <si>
    <t>Grant Gustin, Candice Patton, Danielle Panabaker, Carlos Valdes, Tom Cavanagh, Jesse L. Martin, Neil Sandilands, Britne Oldford, Danielle Nicolet, Keiynan Lonsdale, Kim Engelbrecht</t>
  </si>
  <si>
    <t>Superhero</t>
  </si>
  <si>
    <t>A forensics expert who wakes from a coma with amazing new powers squares off against forces threatening the city in this live-action superhero romp.</t>
  </si>
  <si>
    <t>s877P</t>
  </si>
  <si>
    <t>Strategic Air Command</t>
  </si>
  <si>
    <t>Anthony Mann</t>
  </si>
  <si>
    <t>James Stewart, June Allyson, Frank Lovejoy, Barry Sullivan, Alex Nicol</t>
  </si>
  <si>
    <t>Aviation and sports come together as a baseball player is recalled to Air Force duty.</t>
  </si>
  <si>
    <t>s3634P</t>
  </si>
  <si>
    <t>High Kick Girl</t>
  </si>
  <si>
    <t>Fuyuhiko Nishi</t>
  </si>
  <si>
    <t>Rina Takeda, Sayaka Akimoto, Tatsuya Naka</t>
  </si>
  <si>
    <t>A cute high school girl who learns Karate must take on a group of secret fighters with help from her Karate master.</t>
  </si>
  <si>
    <t>s2400P</t>
  </si>
  <si>
    <t>Gallagher: Melon Crazy</t>
  </si>
  <si>
    <t>Joe Hostettler</t>
  </si>
  <si>
    <t>Gallagher</t>
  </si>
  <si>
    <t>A concert by stand-up comic, Gallagher, featuring his usual plays on words and his patented bizarre use of props, climaxing with a new use for watermelons.</t>
  </si>
  <si>
    <t>s4073P</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</si>
  <si>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</si>
  <si>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</si>
  <si>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</si>
  <si>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</si>
  <si>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s9164P</t>
  </si>
  <si>
    <t>Last Of The Pony Riders</t>
  </si>
  <si>
    <t>George Archainbaud</t>
  </si>
  <si>
    <t>Gene Autry, Champion, Kathleen Case</t>
  </si>
  <si>
    <t>Gene Autry tries to set up a stage line to carry government mail. Schemers try to get the government assignment for their own stage line, and plan to discredit the Pony Express by causing accidents.</t>
  </si>
  <si>
    <t>s6000N</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</si>
  <si>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</si>
  <si>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</si>
  <si>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</si>
  <si>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</si>
  <si>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s2008N</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</si>
  <si>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</si>
  <si>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</si>
  <si>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</si>
  <si>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</si>
  <si>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s339P</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</si>
  <si>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</si>
  <si>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</si>
  <si>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</si>
  <si>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</si>
  <si>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</si>
  <si>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s6513P</t>
  </si>
  <si>
    <t>The Red House</t>
  </si>
  <si>
    <t>Delmer Daves</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</si>
  <si>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</si>
  <si>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</si>
  <si>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s4515P</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</si>
  <si>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</si>
  <si>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</si>
  <si>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</si>
  <si>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</si>
  <si>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s7953N</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</si>
  <si>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</si>
  <si>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</si>
  <si>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</si>
  <si>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</si>
  <si>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s3947N</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</si>
  <si>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</si>
  <si>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</si>
  <si>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</si>
  <si>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s1576P</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</si>
  <si>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</si>
  <si>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</si>
  <si>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</si>
  <si>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s7285N</t>
  </si>
  <si>
    <t>Legendary Weapons of China</t>
  </si>
  <si>
    <t>Chia-Liang Liu</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</si>
  <si>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</si>
  <si>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</si>
  <si>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s6992N</t>
  </si>
  <si>
    <t>Honey: Rise Up and Dance</t>
  </si>
  <si>
    <t>Bille Woodruff</t>
  </si>
  <si>
    <t>Teyana Taylor, Sierra Aylina McClain, Bryshere Gray</t>
  </si>
  <si>
    <t>Despite discouragement from her loved ones, a talented street dancer tries out for an exclusive dance crew in a bid to win a college scholarship.</t>
  </si>
  <si>
    <t>s2104P</t>
  </si>
  <si>
    <t>Inside Borussia Dortmund</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</si>
  <si>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</si>
  <si>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s7564P</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</si>
  <si>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</si>
  <si>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</si>
  <si>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</si>
  <si>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</si>
  <si>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s6904P</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</si>
  <si>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</si>
  <si>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</si>
  <si>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</si>
  <si>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</si>
  <si>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s4087P</t>
  </si>
  <si>
    <t>A Box of Faith</t>
  </si>
  <si>
    <t>Auturo Gavino</t>
  </si>
  <si>
    <t>Savanah McMahon, Julie Van Lith</t>
  </si>
  <si>
    <t>Alone and on her own, sixteen-year-old Dior figures out how to survive on the streets by the stroke of a spiritual pen.</t>
  </si>
  <si>
    <t>s4931P</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</si>
  <si>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</si>
  <si>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</si>
  <si>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</si>
  <si>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</si>
  <si>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s8187P</t>
  </si>
  <si>
    <t>Sweet Sunshine</t>
  </si>
  <si>
    <t>Craig McMahon</t>
  </si>
  <si>
    <t>Savanah McMahon, John Way</t>
  </si>
  <si>
    <t>After his rise to fame causes a rift with his father, a young superstar suffers a tragedy that will change his life forever. Can a chance meeting with a talented young woman give him the strength he needs to believe in himself?</t>
  </si>
  <si>
    <t>s3447N</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</si>
  <si>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</si>
  <si>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</si>
  <si>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</si>
  <si>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</si>
  <si>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s3771P</t>
  </si>
  <si>
    <t>Silent Trigger</t>
  </si>
  <si>
    <t>Russell Mulcahy</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</si>
  <si>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</si>
  <si>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</si>
  <si>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s2401P</t>
  </si>
  <si>
    <t>Gallagher: Mad As Hell</t>
  </si>
  <si>
    <t>Marc Payton</t>
  </si>
  <si>
    <t>Gallagher's mad as hell, but he never shows it because he's cool as well. He's back in this 1981 special and telling jokes to prevent his anger from building up.</t>
  </si>
  <si>
    <t>s1331P</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</si>
  <si>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</si>
  <si>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</si>
  <si>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</si>
  <si>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</si>
  <si>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s1953N</t>
  </si>
  <si>
    <t>Mighty Little Bheem</t>
  </si>
  <si>
    <t>An innocent toddler’s boundless curiosity – and extraordinary might – lead to mischief and adventure in his small Indian town.</t>
  </si>
  <si>
    <t>s2472N</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</si>
  <si>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</si>
  <si>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</si>
  <si>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</si>
  <si>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</si>
  <si>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s4757N</t>
  </si>
  <si>
    <t>Iliza Shlesinger: Elder Millennial</t>
  </si>
  <si>
    <t>Steve Paley</t>
  </si>
  <si>
    <t>Iliza Shlesinger</t>
  </si>
  <si>
    <t>Newly engaged comic Iliza Shlesinger dives into undeniable truths about life at age 35, the insanity of the road traveled and what's to come.</t>
  </si>
  <si>
    <t>s8037P</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</si>
  <si>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</si>
  <si>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</si>
  <si>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</si>
  <si>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</si>
  <si>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s1183N</t>
  </si>
  <si>
    <t>Formula 1: Drive to Survive</t>
  </si>
  <si>
    <t>Drivers, managers and team owners live life in the fast lane – both on and off the track – during one cutthroat season of Formula 1 racing.</t>
  </si>
  <si>
    <t>s3357P</t>
  </si>
  <si>
    <t>Adam Ferrara: Funny As Hell</t>
  </si>
  <si>
    <t>Milton Lage</t>
  </si>
  <si>
    <t>Adam Ferrara</t>
  </si>
  <si>
    <t>Adam Ferrara takes the stage to regale his audience with sidesplittingly funny and all-too-true observations about life, from wacked-out family dynamics to dysfunctional romantic relationships and more.</t>
  </si>
  <si>
    <t>s5985P</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</si>
  <si>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</si>
  <si>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</si>
  <si>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</si>
  <si>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s9273P</t>
  </si>
  <si>
    <t>John Hurt, Richard Burton, Suzanna Hamilton</t>
  </si>
  <si>
    <t>The classic George Orwell story set in a world where absolute conformity in action, word and thought including loyalty to Big Brother is demanded.</t>
  </si>
  <si>
    <t>s8744P</t>
  </si>
  <si>
    <t>GoShogun: The Time Etrainger</t>
  </si>
  <si>
    <t>Kunihiko Yuyama</t>
  </si>
  <si>
    <t>Mami Koyama, Kaneto Shiozawa, Hideyuki Tanaka</t>
  </si>
  <si>
    <t>Remy Shimoda is in a hurry. She's on her way to a reunion with the other members of the Go Shogun team, and she's late. A police action with some robbers gets in her way, so she runs the robbers off the road. Her vision blurs and she gets into an accident.</t>
  </si>
  <si>
    <t>s3809P</t>
  </si>
  <si>
    <t>Mitron</t>
  </si>
  <si>
    <t>Nitin Kakkar</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</si>
  <si>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</si>
  <si>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</si>
  <si>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s1001N</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</si>
  <si>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</si>
  <si>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</si>
  <si>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</si>
  <si>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</si>
  <si>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s3223P</t>
  </si>
  <si>
    <t>Army Mystery</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</si>
  <si>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</si>
  <si>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</si>
  <si>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s8414P</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</si>
  <si>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</si>
  <si>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</si>
  <si>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s7941N</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</si>
  <si>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</si>
  <si>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</si>
  <si>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</si>
  <si>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</si>
  <si>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s6080N</t>
  </si>
  <si>
    <t>Abnormal Summit</t>
  </si>
  <si>
    <t>Jung-ah Im, Seung-uk Jo</t>
  </si>
  <si>
    <t>Hyun-moo Jun, Si-kyung Sung, Se-yoon Yoo</t>
  </si>
  <si>
    <t>Led by a trio of Korean celebs, a multinational panel of men engage in – usually – lighthearted debates on issues that surround Korea and beyond.</t>
  </si>
  <si>
    <t>s6631P</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</si>
  <si>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</si>
  <si>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</si>
  <si>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</si>
  <si>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</si>
  <si>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s8767N</t>
  </si>
  <si>
    <t>XXx</t>
  </si>
  <si>
    <t>Rob Cohen</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</si>
  <si>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</si>
  <si>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</si>
  <si>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s3896N</t>
  </si>
  <si>
    <t>Grass Is Greener</t>
  </si>
  <si>
    <t>Fab Five Freddie</t>
  </si>
  <si>
    <t>It lit up jazz and hip-hop – and ignited a war on drugs steeped in racial injustice. Experts explore America's complicated relationship with weed.</t>
  </si>
  <si>
    <t>s4999P</t>
  </si>
  <si>
    <t>Lionheart</t>
  </si>
  <si>
    <t>Sheldon Lettich</t>
  </si>
  <si>
    <t>Jean Claude Van Damme, Ashley Johnson, Brian Thompson, Billy Blanks, Lawrence Bender</t>
  </si>
  <si>
    <t>An Ex-French Solider begins participating in underground street fights in order to make money for his brother's family.</t>
  </si>
  <si>
    <t>s5219P</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</si>
  <si>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</si>
  <si>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</si>
  <si>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</si>
  <si>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</si>
  <si>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s882P</t>
  </si>
  <si>
    <t>Storytime with Mila and Morphle</t>
  </si>
  <si>
    <t>In this compilation of My Magic Pet Morphle, watch Morphle as he morphs into Mila, a big red truck, and a big red magical reindeer!</t>
  </si>
  <si>
    <t>s8473N</t>
  </si>
  <si>
    <t>The Rainbow Troops</t>
  </si>
  <si>
    <t>Riri Riza</t>
  </si>
  <si>
    <t>Cut Mini Theo, Ikranagara, Lukman Sardi, Ario Bayu, Tora Sudiro</t>
  </si>
  <si>
    <t>Two Indonesian teachers embrace an inspiring crop of gifted young students who've come to study at their crumbling Islamic primary school.</t>
  </si>
  <si>
    <t>s2088N</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</si>
  <si>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</si>
  <si>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</si>
  <si>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</si>
  <si>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</si>
  <si>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</si>
  <si>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s4826P</t>
  </si>
  <si>
    <t>Snoop Dogg Presents The Bad Girls of Comedy</t>
  </si>
  <si>
    <t>Scott Montoya</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</si>
  <si>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</si>
  <si>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</si>
  <si>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s1751N</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</si>
  <si>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</si>
  <si>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</si>
  <si>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</si>
  <si>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s3698N</t>
  </si>
  <si>
    <t>War Against Women</t>
  </si>
  <si>
    <t>Hernán Zin</t>
  </si>
  <si>
    <t>United States, Spain</t>
  </si>
  <si>
    <t>Filmed over three years in 10 countries, this documentary gives voice to the women who have become victims of sexual violence as weapons of war.</t>
  </si>
  <si>
    <t>s4002P</t>
  </si>
  <si>
    <t>Pinkfong 50 Best Hits: Baby Shark and More</t>
  </si>
  <si>
    <t>Pinkfong</t>
  </si>
  <si>
    <t>Enjoy a collection of songs about animals, including "Baby Shark", cars, dinosaurs, and many more! Meet Pinkfong's fun, educational videos that captured the hearts of millions of Kids around the world. Enjoy hundreds of kids' favorite songs and stories created by Pinkfong, the official creator of global hit Baby Shark behind #BabySharkChallenge.</t>
  </si>
  <si>
    <t>s9083P</t>
  </si>
  <si>
    <t>The Bad News Bears (1976)</t>
  </si>
  <si>
    <t>Michael Ritchie</t>
  </si>
  <si>
    <t>Walter Matthau, Tatum O'Neal, Vic Morrow, Joyce Van Patten</t>
  </si>
  <si>
    <t>A beer-guzzling ex-minor leaguer reluctantly agrees to coach a bunch of clumsy, misfit Little League baseball players to compete for a high-stakes championship in California.</t>
  </si>
  <si>
    <t>s3281P</t>
  </si>
  <si>
    <t>American Experience: Wyatt Earp</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</si>
  <si>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</si>
  <si>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</si>
  <si>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s4040N</t>
  </si>
  <si>
    <t>Starting Over Again</t>
  </si>
  <si>
    <t>Olivia M. Lamasan</t>
  </si>
  <si>
    <t>Piolo Pascual, Toni Gonzaga, Iza Calzado</t>
  </si>
  <si>
    <t>An architecture student and a history professor fall in love, pursue a dream, split up and bump into each other years later. Can there be a second chance?</t>
  </si>
  <si>
    <t>s5081P</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</si>
  <si>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</si>
  <si>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</si>
  <si>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</si>
  <si>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</si>
  <si>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s6672N</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</si>
  <si>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</si>
  <si>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</si>
  <si>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</si>
  <si>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s5175N</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</si>
  <si>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</si>
  <si>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</si>
  <si>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</si>
  <si>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</si>
  <si>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s7970P</t>
  </si>
  <si>
    <t>I am woman</t>
  </si>
  <si>
    <t>David Skato</t>
  </si>
  <si>
    <t>Elisha Roberts, Larry Johnson</t>
  </si>
  <si>
    <t>When Josie moves in with her foster family the husband takes a special interest in her. Who can you really trust?</t>
  </si>
  <si>
    <t>s1214N</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</si>
  <si>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</si>
  <si>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</si>
  <si>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</si>
  <si>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s2431N</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</si>
  <si>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</si>
  <si>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</si>
  <si>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</si>
  <si>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</si>
  <si>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s8435P</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</si>
  <si>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</si>
  <si>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</si>
  <si>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</si>
  <si>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s6579P</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</si>
  <si>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</si>
  <si>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</si>
  <si>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</si>
  <si>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</si>
  <si>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s3376N</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</si>
  <si>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</si>
  <si>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</si>
  <si>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</si>
  <si>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s4988N</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</si>
  <si>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</si>
  <si>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</si>
  <si>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</si>
  <si>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</si>
  <si>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s5113P</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</si>
  <si>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</si>
  <si>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</si>
  <si>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</si>
  <si>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</si>
  <si>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s1511P</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</si>
  <si>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</si>
  <si>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</si>
  <si>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</si>
  <si>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s8963P</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</si>
  <si>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</si>
  <si>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</si>
  <si>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</si>
  <si>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s4354P</t>
  </si>
  <si>
    <t>Yuvarathnaa (Tamil)</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</si>
  <si>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</si>
  <si>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</si>
  <si>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</si>
  <si>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s8577P</t>
  </si>
  <si>
    <t>Phone Call</t>
  </si>
  <si>
    <t>Sampath</t>
  </si>
  <si>
    <t>Ravikanth, Prasad</t>
  </si>
  <si>
    <t>Two unknown people who love movies discuss a high stakes money project over the phone until they figure out that something is grossly wrong.</t>
  </si>
  <si>
    <t>s6554P</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</si>
  <si>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</si>
  <si>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</si>
  <si>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</si>
  <si>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</si>
  <si>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s959N</t>
  </si>
  <si>
    <t>Seven</t>
  </si>
  <si>
    <t>Tosin Igho</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</si>
  <si>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</si>
  <si>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</si>
  <si>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s4267N</t>
  </si>
  <si>
    <t>7 Days Out</t>
  </si>
  <si>
    <t>Witness the excitement and drama behind the scenes in the seven days leading up to major live events in the worlds of sports, fashion, space and food.</t>
  </si>
  <si>
    <t>s2318N</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</si>
  <si>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</si>
  <si>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</si>
  <si>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</si>
  <si>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</si>
  <si>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s8659N</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</si>
  <si>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</si>
  <si>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</si>
  <si>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</si>
  <si>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</si>
  <si>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</si>
  <si>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s762P</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</si>
  <si>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</si>
  <si>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</si>
  <si>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</si>
  <si>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</si>
  <si>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s2456P</t>
  </si>
  <si>
    <t>Flipping San Diego</t>
  </si>
  <si>
    <t>Chris Bedgood, Chief Denney</t>
  </si>
  <si>
    <t>When the real estate market crashed, Southern California took the hit harder than anywhere. They say you'd have to be crazy, stupid, or both to walk into this mess.</t>
  </si>
  <si>
    <t>s3961N</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</si>
  <si>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</si>
  <si>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</si>
  <si>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</si>
  <si>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</si>
  <si>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</si>
  <si>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s3780N</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</si>
  <si>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</si>
  <si>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</si>
  <si>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</si>
  <si>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s7185N</t>
  </si>
  <si>
    <t>Khan: No. 1 Crime Hunter</t>
  </si>
  <si>
    <t>Rajesh Sharma</t>
  </si>
  <si>
    <t>From fake marriages to online shopping fraud, a whip-smart police officer investigates truly baffling cons that were inspired by true stories.</t>
  </si>
  <si>
    <t>s6531P</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</si>
  <si>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</si>
  <si>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</si>
  <si>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</si>
  <si>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</si>
  <si>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s4779N</t>
  </si>
  <si>
    <t>Drug Lords</t>
  </si>
  <si>
    <t>Witness the stories of history's most notorious kingpins, their terrifying enforcers, and the men and women who've sworn to bring them down.</t>
  </si>
  <si>
    <t>s5524N</t>
  </si>
  <si>
    <t>The Mr. Peabody and Sherman Show</t>
  </si>
  <si>
    <t>Chris Parnell, Max Charles, Dieter Jansen, Da'Vine Joy Randolph</t>
  </si>
  <si>
    <t>Mr. Peabody and Sherman host a zany late-night comedy show from a swanky penthouse, with time-traveling historical figures and a live audience.</t>
  </si>
  <si>
    <t>s1231N</t>
  </si>
  <si>
    <t>Aelay</t>
  </si>
  <si>
    <t>Halitha Shameem</t>
  </si>
  <si>
    <t>P. Samuthirakani, Manikandan, Madhumathi Padmanathan, Akalyadevi B., S I Neelambari</t>
  </si>
  <si>
    <t>A son stoically returns to his village upon his father’s death, recalling their chilly dynamic before a bizarre event disrupts his visit.</t>
  </si>
  <si>
    <t>s5614N</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</si>
  <si>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</si>
  <si>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</si>
  <si>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</si>
  <si>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</si>
  <si>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s1943N</t>
  </si>
  <si>
    <t>Ishqiya</t>
  </si>
  <si>
    <t>Naseeruddin Shah, Vidya Balan, Arshad Warsi, Salman Shahid, Anupama Kumar</t>
  </si>
  <si>
    <t>A deceitful woman seduces two of her late husband’s crooked friends into helping her hatch a nefarious kidnapping plot for a hefty ransom.</t>
  </si>
  <si>
    <t>s7057P</t>
  </si>
  <si>
    <t>Warlock</t>
  </si>
  <si>
    <t>Steve Miner</t>
  </si>
  <si>
    <t>Julian Sands, Lori Singer, Richard E. Grant</t>
  </si>
  <si>
    <t>A warlock and witch-hunter time travel from the 1600s to the 1990s, as the warlock searches for ultimate control of Satan's Bible and the destruction of all creation.</t>
  </si>
  <si>
    <t>s3725N</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</si>
  <si>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</si>
  <si>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</si>
  <si>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</si>
  <si>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s8103N</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</si>
  <si>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</si>
  <si>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</si>
  <si>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</si>
  <si>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</si>
  <si>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s6955N</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</si>
  <si>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</si>
  <si>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</si>
  <si>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</si>
  <si>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</si>
  <si>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s6594N</t>
  </si>
  <si>
    <t>Denis Leary: No Cure For Cancer</t>
  </si>
  <si>
    <t>Ted Demme</t>
  </si>
  <si>
    <t>Denis Leary</t>
  </si>
  <si>
    <t>In the stand-up performance that made him a legend, comedian Denis Leary caustically holds forth on nonsmokers, vegetarians and other undesirables.</t>
  </si>
  <si>
    <t>s1895P</t>
  </si>
  <si>
    <t>Learn Colors and Race Cars with Max the Glow Train and His Friends (Colors and Toys)</t>
  </si>
  <si>
    <t>Max is a fun loving toy train who teaches Kids colors. After Max and Bill find a box with race cars, they paint them and start the race. Their room is too small so they cannot race. Pete the Pete the Truck comes along and helps them set up a real race!</t>
  </si>
  <si>
    <t>s120P</t>
  </si>
  <si>
    <t>Where is Chicky? - Chapter Three</t>
  </si>
  <si>
    <t>Nobody knows where Chicky is exactly. We just know he is cute and deeply naÃ¯ve. In this compilation, follow Chicky the cartoon bird as he encounters a magnet, tennis ball launcher, rocket, and many more!</t>
  </si>
  <si>
    <t>s3778N</t>
  </si>
  <si>
    <t>Silent</t>
  </si>
  <si>
    <t>Limbert Fabian, Brandon Oldenburg</t>
  </si>
  <si>
    <t>"Silent" is an animated short film created by Academy Award® winning Moonbot Studios. It celebrates how storytellers, inventors, and technology work together to create cinema magic.</t>
  </si>
  <si>
    <t>s1192N</t>
  </si>
  <si>
    <t>The Fluffy Movie</t>
  </si>
  <si>
    <t>Manny Rodriguez, Jay Lavender</t>
  </si>
  <si>
    <t>Gabriel Iglesias</t>
  </si>
  <si>
    <t>Comedian Gabriel Iglesias takes the stage in San Jose, California, for a stand-up performance featuring wild stories and even wilder impersonations.</t>
  </si>
  <si>
    <t>s1481N</t>
  </si>
  <si>
    <t>Still Game</t>
  </si>
  <si>
    <t>Ford Kiernan, Paul Riley, Jane McCarry, Greg Hemphill, Mark Cox, Gavin Mitchell, Sanjeev Kohli</t>
  </si>
  <si>
    <t>Scottish pensioners Jack and Victor make the most of their golden years, getting themselves into all kinds of scrapes in their Glasgow suburb.</t>
  </si>
  <si>
    <t>s8244P</t>
  </si>
  <si>
    <t>The Omen</t>
  </si>
  <si>
    <t>Richard Donner</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</si>
  <si>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</si>
  <si>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</si>
  <si>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s6261N</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</si>
  <si>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</si>
  <si>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</si>
  <si>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</si>
  <si>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</si>
  <si>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s112N</t>
  </si>
  <si>
    <t>Sharkdog</t>
  </si>
  <si>
    <t>Jaclyn Ziemniak and Lana C. W. Innes</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</si>
  <si>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</si>
  <si>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</si>
  <si>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</si>
  <si>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s3043N</t>
  </si>
  <si>
    <t>Cheer</t>
  </si>
  <si>
    <t>This gripping docuseries follows the ups and downs of Navarro College's competitive cheer squad as they work to win a coveted national title.</t>
  </si>
  <si>
    <t>s6015P</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</si>
  <si>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</si>
  <si>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</si>
  <si>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</si>
  <si>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</si>
  <si>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s259P</t>
  </si>
  <si>
    <t>True Colors</t>
  </si>
  <si>
    <t>Herbert Ross</t>
  </si>
  <si>
    <t>Richard Widmark, Dina Merrill, Philip Bosco, Paul Guilfoyle, Steve Morley</t>
  </si>
  <si>
    <t>While Tim dreamed of working in the Justice Department, Peter aspired to be a high-powered political player - at any cost.</t>
  </si>
  <si>
    <t>s8318P</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</si>
  <si>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</si>
  <si>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</si>
  <si>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</si>
  <si>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</si>
  <si>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s4843N</t>
  </si>
  <si>
    <t>Outside In</t>
  </si>
  <si>
    <t>Lynn Shelton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</si>
  <si>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</si>
  <si>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</si>
  <si>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s1222P</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</si>
  <si>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</si>
  <si>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</si>
  <si>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</si>
  <si>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s1395N</t>
  </si>
  <si>
    <t>Spycraft</t>
  </si>
  <si>
    <t>The spy game is a serious business, and throughout history, the tools and technologies developed for it have mattered as much as the spies themselves.</t>
  </si>
  <si>
    <t>s8085N</t>
  </si>
  <si>
    <t>Starred Up</t>
  </si>
  <si>
    <t>David Mackenzie</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</si>
  <si>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</si>
  <si>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</si>
  <si>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s7138P</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</si>
  <si>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</si>
  <si>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</si>
  <si>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</si>
  <si>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</si>
  <si>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s8429N</t>
  </si>
  <si>
    <t>The Mortified Guide</t>
  </si>
  <si>
    <t>Brave people get onstage to read hilarious and humiliating tales of gawky teenage love, family dysfunction and other stories from their younger years.</t>
  </si>
  <si>
    <t>s8355P</t>
  </si>
  <si>
    <t>Fritz the Cat</t>
  </si>
  <si>
    <t>Ralph Bakshi</t>
  </si>
  <si>
    <t>Fritz is a college-age cat who dabbles in drugs, radical politics, and hedonism. Film traces Fritz's sexual and political exploits from an East Village pot party to an orthodox synagogue to a Harlem bar brawl and riot to an odyssey across America.</t>
  </si>
  <si>
    <t>s135P</t>
  </si>
  <si>
    <t>WGC-Dell Technologies Match Play Reveal Show</t>
  </si>
  <si>
    <t>Host Jonathan Coachman and PGATOUR.COM Senior Writer Ben Everill break down the brackets for the 2021 World Golf Championships Dell Technologies Match Play at Austin Country Club with some special guests, including defending champion Kevin Kisner.</t>
  </si>
  <si>
    <t>s1591P</t>
  </si>
  <si>
    <t>Movie_Project_UN_Test_UHD</t>
  </si>
  <si>
    <t>Movie_Project_UN_Test_UHD short</t>
  </si>
  <si>
    <t>s2171P</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</si>
  <si>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</si>
  <si>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</si>
  <si>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</si>
  <si>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s5842P</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</si>
  <si>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</si>
  <si>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</si>
  <si>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</si>
  <si>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</si>
  <si>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s1243N</t>
  </si>
  <si>
    <t>Murder Among the Mormons</t>
  </si>
  <si>
    <t>Jared Hess, Tyler Measom</t>
  </si>
  <si>
    <t>High-stakes exploits turn deadly — and shake a global church to its core — in this extraordinary true crime story.</t>
  </si>
  <si>
    <t>s2482P</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</si>
  <si>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</si>
  <si>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</si>
  <si>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</si>
  <si>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</si>
  <si>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s2917N</t>
  </si>
  <si>
    <t>Panipat - The Great Betrayal</t>
  </si>
  <si>
    <t>Ashutosh Gowariker</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</si>
  <si>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</si>
  <si>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</si>
  <si>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s8450P</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</si>
  <si>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</si>
  <si>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</si>
  <si>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</si>
  <si>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</si>
  <si>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s5139N</t>
  </si>
  <si>
    <t>All Hail King Julien</t>
  </si>
  <si>
    <t>Danny Jacobs, Andy Richter, Henry Winkler, Kevin Michael Richardson, India de Beaufort, Jeff Bennett, David Krumholtz, Diedrich Bader, Debra Wilson, Sarah Thyre, Betsy Sodaro</t>
  </si>
  <si>
    <t>In this Emmy winner for Outstanding Kids's Animated Program, Madagascar booty-shaker King Julien takes on the jungle’s craziest adventures.</t>
  </si>
  <si>
    <t>s1223N</t>
  </si>
  <si>
    <t>The Block Island Sound</t>
  </si>
  <si>
    <t>Kevin McManus, Matthew McManus</t>
  </si>
  <si>
    <t>Chris Sheffield, Michaela McManus, Neville Archambault, Ryan O'Flanagan, Matilda Lawler, Jim Cummings, Jeremy Holm, Heidi Niedermeyer, Willie C. Carpenter, Matthew Lawler</t>
  </si>
  <si>
    <t>On an island, a fisherman's family faces horrors and dark truths when an ominous force begins killing the wildlife and puts their own lives in danger.</t>
  </si>
  <si>
    <t>s7876P</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</si>
  <si>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</si>
  <si>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</si>
  <si>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</si>
  <si>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s681P</t>
  </si>
  <si>
    <t>The Endless Summer</t>
  </si>
  <si>
    <t>Bruce Brown</t>
  </si>
  <si>
    <t>Robert August, Lord 'Tally Hoo' Blears, Michael Hynson, Wayne Miyata</t>
  </si>
  <si>
    <t>They call it The Endless Summer; the ultimate surfing adventure, crossing the globe in search of the perfect wave.</t>
  </si>
  <si>
    <t>s8962P</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</si>
  <si>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</si>
  <si>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</si>
  <si>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</si>
  <si>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s5789N</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</si>
  <si>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</si>
  <si>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</si>
  <si>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</si>
  <si>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s5746N</t>
  </si>
  <si>
    <t>Joe Rogan: Triggered</t>
  </si>
  <si>
    <t>Anthony Giordano</t>
  </si>
  <si>
    <t>Joe Rogan</t>
  </si>
  <si>
    <t>Unleashing his inquisitive, intense comedic style, Rogan explores everything from raising kids and Santa Claus to pot gummies and talking to dolphins.</t>
  </si>
  <si>
    <t>s7590P</t>
  </si>
  <si>
    <t>Villavan: The Vigilante</t>
  </si>
  <si>
    <t>Vassan</t>
  </si>
  <si>
    <t>Vinod Mohana Sundaram, Sangeeta Krishnasamy</t>
  </si>
  <si>
    <t>Dreaded with memories of his past, a furious son takes revenge on those who killed his father.</t>
  </si>
  <si>
    <t>s2474N</t>
  </si>
  <si>
    <t>Dynasty</t>
  </si>
  <si>
    <t>Elizabeth Gillies, Nathalie Kelley, Grant Show, James Mackay, Rafael De La Fuente, Alan Dale, Sam Adegoke, Robert Christopher Riley</t>
  </si>
  <si>
    <t>The Carringtons and the Colbys feud for control over their fortune – and their Kids – in this updated reboot of the classic prime-time soap.</t>
  </si>
  <si>
    <t>s8248P</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</si>
  <si>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</si>
  <si>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</si>
  <si>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</si>
  <si>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</si>
  <si>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s6462N</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</si>
  <si>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</si>
  <si>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</si>
  <si>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</si>
  <si>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</si>
  <si>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s4743N</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</si>
  <si>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</si>
  <si>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</si>
  <si>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</si>
  <si>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s6073P</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</si>
  <si>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</si>
  <si>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</si>
  <si>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</si>
  <si>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</si>
  <si>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s1032P</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</si>
  <si>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</si>
  <si>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</si>
  <si>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</si>
  <si>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s1144N</t>
  </si>
  <si>
    <t>Worn Stories</t>
  </si>
  <si>
    <t>In this funny, heartfelt and moving docuseries, real people unpack the fascinating and quirky stories around their most meaningful pieces of clothing.</t>
  </si>
  <si>
    <t>s7131N</t>
  </si>
  <si>
    <t>Jimi Hendrix</t>
  </si>
  <si>
    <t>Joe Boyd</t>
  </si>
  <si>
    <t>Jimi Hendrix, Eric Clapton, Billy Cox</t>
  </si>
  <si>
    <t>Jimi Hendrix's family, friends, and fellow musicians discuss his life and influence. Hendrix also appears in classic performance footage.</t>
  </si>
  <si>
    <t>s1159P</t>
  </si>
  <si>
    <t>Rick Stein's Long Weekends</t>
  </si>
  <si>
    <t>Rick Stein</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</si>
  <si>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</si>
  <si>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s8490N</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</si>
  <si>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</si>
  <si>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</si>
  <si>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</si>
  <si>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</si>
  <si>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s5018N</t>
  </si>
  <si>
    <t>Trailer Park Boys Live In F**kin' Dublin</t>
  </si>
  <si>
    <t>Mike Smith, John Paul Tremblay, Robb Wells</t>
  </si>
  <si>
    <t>Mike Smith, John Paul Tremblay, Robb Wells, Pat Roach</t>
  </si>
  <si>
    <t>The boys head to Ireland after winning a contest to see Rush but are arrested by immigration and must perform a community service puppet show.</t>
  </si>
  <si>
    <t>s4597N</t>
  </si>
  <si>
    <t>Peace Haven</t>
  </si>
  <si>
    <t>Suman Ghosh</t>
  </si>
  <si>
    <t>Soumitra Chatterjee, Paran Banerjee, Arun Mukherjee, Sujan Mukherjee</t>
  </si>
  <si>
    <t>Complications around the cremation of their deceased friend inspire three septuagenarian friends to build their own mortuary.</t>
  </si>
  <si>
    <t>s2557N</t>
  </si>
  <si>
    <t>In Paradox</t>
  </si>
  <si>
    <t>Hamad AlSarraf</t>
  </si>
  <si>
    <t>Faisal Al Omairi, Jafra Younes, Samr Ismaiel, Ghanim Alzerlli, Jaber Jokhadar, Nawar Youssef, Jassim Al Nabhan, Fayez Kazak, Nancy Khoury, Jamal Hamdan</t>
  </si>
  <si>
    <t>Kuwait</t>
  </si>
  <si>
    <t>On the run from assailants, a man desperately seeks to take control of his strange memories before they consume his life — and sanity.</t>
  </si>
  <si>
    <t>s6893N</t>
  </si>
  <si>
    <t>Grass</t>
  </si>
  <si>
    <t>Tanuj Chopra</t>
  </si>
  <si>
    <t>Emily Chang, Pia Shah, Anthony Ma</t>
  </si>
  <si>
    <t>Good girl Cam recruits her pot-loving bestie Jinky to help deliver a backpack full of weed for her drug-dealing fiancé.</t>
  </si>
  <si>
    <t>s8015N</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</si>
  <si>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</si>
  <si>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</si>
  <si>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</si>
  <si>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</si>
  <si>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</si>
  <si>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s917N</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</si>
  <si>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</si>
  <si>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</si>
  <si>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</si>
  <si>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</si>
  <si>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s7580N</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</si>
  <si>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</si>
  <si>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</si>
  <si>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</si>
  <si>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</si>
  <si>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s5849N</t>
  </si>
  <si>
    <t>Special Correspondents</t>
  </si>
  <si>
    <t>Ricky Gervais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</si>
  <si>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</si>
  <si>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</si>
  <si>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</si>
  <si>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s1819N</t>
  </si>
  <si>
    <t>Bosta</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</si>
  <si>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</si>
  <si>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</si>
  <si>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s3695P</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</si>
  <si>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</si>
  <si>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</si>
  <si>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</si>
  <si>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</si>
  <si>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s1156N</t>
  </si>
  <si>
    <t>Marked</t>
  </si>
  <si>
    <t>Nadine Ibrahim</t>
  </si>
  <si>
    <t>This documentary explores Nigeria’s cultural practice of marking, including its origins and meaning as a symbol of identity, beauty and spirituality.</t>
  </si>
  <si>
    <t>s1492N</t>
  </si>
  <si>
    <t>AK vs AK</t>
  </si>
  <si>
    <t>Vikramaditya Motwane</t>
  </si>
  <si>
    <t>Anil Kapoor, Anurag Kashyap</t>
  </si>
  <si>
    <t>After a public spat with a movie star, a disgraced director retaliates by kidnapping the actor’s daughter, filming the search for her in real time.</t>
  </si>
  <si>
    <t>s8788P</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</si>
  <si>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</si>
  <si>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</si>
  <si>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</si>
  <si>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</si>
  <si>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s1164N</t>
  </si>
  <si>
    <t>Magic for Humans Spain</t>
  </si>
  <si>
    <t>Antonio Díaz</t>
  </si>
  <si>
    <t>In this Spanish adaptation of "Magic for Humans," folks of all ages on the streets of Barcelona are amazed by tricks that inspire delight and wonder.</t>
  </si>
  <si>
    <t>s2993N</t>
  </si>
  <si>
    <t>Sons of the Caliphate</t>
  </si>
  <si>
    <t>Yakubu Mohammed, Paul Sambo, Mofe Duncan, Nita Byack George, Yvonne Hays, Mickey Odey, Rahama Sadau, Sani Muazu</t>
  </si>
  <si>
    <t>Three wealthy, power-hungry men tussle for sovereignty amid corrupt politics, passionate desires and family obligations.</t>
  </si>
  <si>
    <t>s8206P</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</si>
  <si>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</si>
  <si>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</si>
  <si>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</si>
  <si>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</si>
  <si>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s4764N</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</si>
  <si>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</si>
  <si>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</si>
  <si>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</si>
  <si>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s3989P</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</si>
  <si>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</si>
  <si>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</si>
  <si>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</si>
  <si>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s4446P</t>
  </si>
  <si>
    <t>Five Little Babies Kids's Songs in Indonesian - Bob the Train</t>
  </si>
  <si>
    <t>Kids TV, Bob the Train</t>
  </si>
  <si>
    <t>Bob five little babies, preschool songs and Kids's songs for kids to learn and sing songs in Indonesia. Watch this collection of the best poetry and nursery rhymes for preschoolers and have a lot of fun with the Bob train.</t>
  </si>
  <si>
    <t>s1027P</t>
  </si>
  <si>
    <t>Sherlock Holmes &amp; The Woman In Green</t>
  </si>
  <si>
    <t>Roy William Neill</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</si>
  <si>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</si>
  <si>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</si>
  <si>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s4082P</t>
  </si>
  <si>
    <t>Beautiful in the Morning</t>
  </si>
  <si>
    <t>Flavia CasÃ</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</si>
  <si>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</si>
  <si>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</si>
  <si>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s1294N</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</si>
  <si>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</si>
  <si>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</si>
  <si>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</si>
  <si>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</si>
  <si>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s8849P</t>
  </si>
  <si>
    <t>Copperman</t>
  </si>
  <si>
    <t>Eros Puglielli</t>
  </si>
  <si>
    <t>Luca Argentero, Galatea Ranzi, Antonia Truppo</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</si>
  <si>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</si>
  <si>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s100P</t>
  </si>
  <si>
    <t>Wilder Napalm</t>
  </si>
  <si>
    <t>Glenn Gordon Caron</t>
  </si>
  <si>
    <t>Debra Winger, Dennis Quaid, Arliss Howard, M. Emmet Walsh, Jim Varney</t>
  </si>
  <si>
    <t>Two brothers with the secret power of starting fires with their minds, reunite after years apart, only to find conflict with their differing lifestyles.</t>
  </si>
  <si>
    <t>s662N</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</si>
  <si>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</si>
  <si>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</si>
  <si>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</si>
  <si>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s7830N</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</si>
  <si>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</si>
  <si>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</si>
  <si>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</si>
  <si>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</si>
  <si>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</si>
  <si>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s8324P</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</si>
  <si>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</si>
  <si>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</si>
  <si>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</si>
  <si>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s8655P</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</si>
  <si>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</si>
  <si>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</si>
  <si>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</si>
  <si>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</si>
  <si>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s3417P</t>
  </si>
  <si>
    <t>A Haunting on Brockway Street</t>
  </si>
  <si>
    <t>Steven T. Shippy</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</si>
  <si>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</si>
  <si>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</si>
  <si>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s3264P</t>
  </si>
  <si>
    <t>And So It Goes</t>
  </si>
  <si>
    <t>Diane Keaton, Michael Douglas</t>
  </si>
  <si>
    <t>A self-absorbed realtor enlists the help of his neighbor when he's suddenly left in charge of the granddaughter he never knew existed until his estranged son drops her off at his home.</t>
  </si>
  <si>
    <t>s3430N</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</si>
  <si>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</si>
  <si>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</si>
  <si>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</si>
  <si>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</si>
  <si>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s2504P</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</si>
  <si>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</si>
  <si>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</si>
  <si>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</si>
  <si>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</si>
  <si>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s492N</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</si>
  <si>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</si>
  <si>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</si>
  <si>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</si>
  <si>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</si>
  <si>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s5238P</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</si>
  <si>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</si>
  <si>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</si>
  <si>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</si>
  <si>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</si>
  <si>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s1091P</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</si>
  <si>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</si>
  <si>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</si>
  <si>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</si>
  <si>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</si>
  <si>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s8754P</t>
  </si>
  <si>
    <t>ACT 2 - Series 7</t>
  </si>
  <si>
    <t>s7120N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</si>
  <si>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</si>
  <si>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</si>
  <si>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</si>
  <si>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</si>
  <si>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s7885P</t>
  </si>
  <si>
    <t>Love Lies Bleeding</t>
  </si>
  <si>
    <t>Keith Samples</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</si>
  <si>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</si>
  <si>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</si>
  <si>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s9119P</t>
  </si>
  <si>
    <t>Raising Arizona</t>
  </si>
  <si>
    <t>Joel Coen,  Ethan Coen</t>
  </si>
  <si>
    <t>Nicolas Cage, Holly Hunter, Trey Wilson</t>
  </si>
  <si>
    <t>A couple help themselves to another family's quintuplets,</t>
  </si>
  <si>
    <t>s7699N</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</si>
  <si>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</si>
  <si>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</si>
  <si>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</si>
  <si>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s2246N</t>
  </si>
  <si>
    <t>Dating Around: Brazil</t>
  </si>
  <si>
    <t>Cassia Dian</t>
  </si>
  <si>
    <t>In this reality show, six singles meet five different blind dates at trendy urban hot spots in Brazil. Who will they choose for a second outing?</t>
  </si>
  <si>
    <t>s5696P</t>
  </si>
  <si>
    <t>Chiriakhana</t>
  </si>
  <si>
    <t>Satyajit Ray</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</si>
  <si>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</si>
  <si>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</si>
  <si>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s5581P</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</si>
  <si>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</si>
  <si>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</si>
  <si>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</si>
  <si>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</si>
  <si>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s2027P</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</si>
  <si>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</si>
  <si>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</si>
  <si>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s7515N</t>
  </si>
  <si>
    <t>Mountain</t>
  </si>
  <si>
    <t>Jennifer Peedom</t>
  </si>
  <si>
    <t>Featuring breathtaking imagery and thought-provoking narration, this film takes viewers to the summits of some of the world’s most amazing mountains.</t>
  </si>
  <si>
    <t>s666N</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</si>
  <si>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</si>
  <si>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</si>
  <si>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</si>
  <si>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</si>
  <si>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s797P</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</si>
  <si>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</si>
  <si>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</si>
  <si>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</si>
  <si>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s400P</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</si>
  <si>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</si>
  <si>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</si>
  <si>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</si>
  <si>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</si>
  <si>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s4529N</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</si>
  <si>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</si>
  <si>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</si>
  <si>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</si>
  <si>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</si>
  <si>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s3920N</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</si>
  <si>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</si>
  <si>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</si>
  <si>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</si>
  <si>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s3922P</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</si>
  <si>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</si>
  <si>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</si>
  <si>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</si>
  <si>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s8794N</t>
  </si>
  <si>
    <t>Yours, Mine and Ours</t>
  </si>
  <si>
    <t>Raja Gosnell</t>
  </si>
  <si>
    <t>Dennis Quaid, Rene Russo, Sean Faris, Katija Pevec, Dean Collins, Tyler Patrick Jones, Haley Ramm, Brecken Palmer, Bridger Palmer, Ty Panitz</t>
  </si>
  <si>
    <t>When a father of eight and a mother of 10 prepare to wed, the couple's Kids attempt to sabotage the union in this remake of a 1968 comedy.</t>
  </si>
  <si>
    <t>s223P</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</si>
  <si>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</si>
  <si>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</si>
  <si>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</si>
  <si>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s3138N</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</si>
  <si>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</si>
  <si>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</si>
  <si>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</si>
  <si>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</si>
  <si>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s724P</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</si>
  <si>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</si>
  <si>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</si>
  <si>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</si>
  <si>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</si>
  <si>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s1344P</t>
  </si>
  <si>
    <t>Pete Correale: Let Me Tell Ya</t>
  </si>
  <si>
    <t>Pete Correale</t>
  </si>
  <si>
    <t>Pete Correale has returned to tell ya about the absurdities of life, love and marriage in his all new one-hour special, Let Me Tell Ya.</t>
  </si>
  <si>
    <t>s5430P</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</si>
  <si>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</si>
  <si>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</si>
  <si>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</si>
  <si>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</si>
  <si>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s8204P</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</si>
  <si>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</si>
  <si>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</si>
  <si>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</si>
  <si>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</si>
  <si>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s6408N</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</si>
  <si>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</si>
  <si>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</si>
  <si>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</si>
  <si>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s2364N</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</si>
  <si>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</si>
  <si>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</si>
  <si>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</si>
  <si>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</si>
  <si>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s6215P</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</si>
  <si>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</si>
  <si>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</si>
  <si>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</si>
  <si>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s8285N</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</si>
  <si>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</si>
  <si>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</si>
  <si>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</si>
  <si>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s5626N</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</si>
  <si>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</si>
  <si>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</si>
  <si>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</si>
  <si>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</si>
  <si>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s1042P</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</si>
  <si>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</si>
  <si>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</si>
  <si>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</si>
  <si>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s6895N</t>
  </si>
  <si>
    <t>Great Interior Design Challenge</t>
  </si>
  <si>
    <t>Tom Dyckhoff, Daniel Hopwood, Sophie Robinson</t>
  </si>
  <si>
    <t>In this reality series, amateur interior designers on tight budgets test their mettle transforming rooms with speed and style.</t>
  </si>
  <si>
    <t>s2171N</t>
  </si>
  <si>
    <t>Immigration Nation</t>
  </si>
  <si>
    <t>With unprecedented access to ICE operations, as well as moving portraits of immigrants, this docuseries takes a deep look at US immigration today.</t>
  </si>
  <si>
    <t>s4036N</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</si>
  <si>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</si>
  <si>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</si>
  <si>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</si>
  <si>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s5231N</t>
  </si>
  <si>
    <t>Christina P: Mother Inferior</t>
  </si>
  <si>
    <t>Christina Pazsitzky</t>
  </si>
  <si>
    <t>Christina Pazsitzky hits Seattle with a biting dose of reality, telling truths about her childhood, getting older and the horrors of giving birth.</t>
  </si>
  <si>
    <t>s3207N</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</si>
  <si>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</si>
  <si>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</si>
  <si>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</si>
  <si>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s4141N</t>
  </si>
  <si>
    <t>LEGO Marvel Super Heroes: Guardians of the Galaxy</t>
  </si>
  <si>
    <t>The Guardians are on a mission to deliver the Build Stone to the Avengers before the Ravagers, Thanos and his underlings steal it from them.</t>
  </si>
  <si>
    <t>s3645N</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</si>
  <si>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</si>
  <si>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</si>
  <si>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</si>
  <si>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</si>
  <si>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s1376P</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</si>
  <si>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</si>
  <si>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</si>
  <si>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</si>
  <si>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</si>
  <si>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s1968P</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</si>
  <si>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</si>
  <si>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</si>
  <si>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</si>
  <si>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</si>
  <si>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s7233N</t>
  </si>
  <si>
    <t>Krish Trish and Baltiboy: Part II</t>
  </si>
  <si>
    <t>Damandeep Singh Baggan, Smita Malhotra, Baba Sehgal</t>
  </si>
  <si>
    <t>Animal minstrels narrate stories about a monkey's friendship with a crocodile, two monkeys' foolishness and a villager's encounter with a demon.</t>
  </si>
  <si>
    <t>s5620P</t>
  </si>
  <si>
    <t>Pinkfong! Baby Shark in Summer Time</t>
  </si>
  <si>
    <t>Summer time, doo doo doo doo doo doo. Cooling off, doo doo doo doo doo doo! Enjoy a relaxing summer in the sea with Baby Shark!</t>
  </si>
  <si>
    <t>s6024N</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</si>
  <si>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</si>
  <si>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</si>
  <si>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</si>
  <si>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</si>
  <si>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s628N</t>
  </si>
  <si>
    <t>The Daily Life of the Immortal King</t>
  </si>
  <si>
    <t>Sun Lulu, Qian Chen, Gu Jiangshan</t>
  </si>
  <si>
    <t>Having vanquished a powerful demon at age six, precocious wizard Wang Ling must now navigate high school life as an ordinary teen.</t>
  </si>
  <si>
    <t>s4631P</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</si>
  <si>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</si>
  <si>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</si>
  <si>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</si>
  <si>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</si>
  <si>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s5999N</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</si>
  <si>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</si>
  <si>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</si>
  <si>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</si>
  <si>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</si>
  <si>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</si>
  <si>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s7978N</t>
  </si>
  <si>
    <t>Secrets of the Tower of London</t>
  </si>
  <si>
    <t>Vicky Matthews</t>
  </si>
  <si>
    <t>Explore the storied history of the iconic Tower of London as it evolved from a royal castle into a dungeon prison and, finally, an armory and mint.</t>
  </si>
  <si>
    <t>s2658N</t>
  </si>
  <si>
    <t>Win the Wilderness</t>
  </si>
  <si>
    <t>Six couples compete to prove they've got the survival skills to win the deed to an extraordinary home deep in the vast, rugged wilderness of Alaska.</t>
  </si>
  <si>
    <t>s7626N</t>
  </si>
  <si>
    <t>Numbered</t>
  </si>
  <si>
    <t>Dana Doron, Uriel Sinai</t>
  </si>
  <si>
    <t>Guided by survivors' testimonies, this documentary explores the history and meaning of the numbers tattooed on the bodies of Auschwitz prisoners.</t>
  </si>
  <si>
    <t>s7923N</t>
  </si>
  <si>
    <t>Sairat</t>
  </si>
  <si>
    <t>Nagraj Manjule</t>
  </si>
  <si>
    <t>Rinku Rajguru, Akash Thosar, Arbaz Shaikh, Tanaji Galgunde, Suresh Vishwakarma</t>
  </si>
  <si>
    <t>173 min</t>
  </si>
  <si>
    <t>When two college students – a rich man’s daughter and a fisherman’s son – defy social edicts by falling in love, violence erupts in their village.</t>
  </si>
  <si>
    <t>s1601P</t>
  </si>
  <si>
    <t>Morphle and Mila Easter Special</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</si>
  <si>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</si>
  <si>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s4816P</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</si>
  <si>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</si>
  <si>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</si>
  <si>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</si>
  <si>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</si>
  <si>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s7147N</t>
  </si>
  <si>
    <t>Jugaad</t>
  </si>
  <si>
    <t>Susannah Heath-Eves</t>
  </si>
  <si>
    <t>Following the stories of five diverse individuals, this documentary offers a glimpse into the indomitable tenacity of several Mumbai residents.</t>
  </si>
  <si>
    <t>s7965N</t>
  </si>
  <si>
    <t>Searching for Bobby Fischer</t>
  </si>
  <si>
    <t>Steven Zaillian</t>
  </si>
  <si>
    <t>Max Pomeranc, Joe Mantegna, Joan Allen, Ben Kingsley, Laurence Fishburne, William H. Macy, Laura Linney, David Paymer, Michael Nirenberg, Robert Stephens</t>
  </si>
  <si>
    <t>When a father learns that his 7-year-old son is a whiz at speed chess, he hires an implacable chess master to coach the boy for competitions.</t>
  </si>
  <si>
    <t>s4925N</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</si>
  <si>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</si>
  <si>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</si>
  <si>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</si>
  <si>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s5132P</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</si>
  <si>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</si>
  <si>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</si>
  <si>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</si>
  <si>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s5110P</t>
  </si>
  <si>
    <t>Love me tender</t>
  </si>
  <si>
    <t>Klaudia Reynicke</t>
  </si>
  <si>
    <t>Barbara Giordano, Antonio BannÃ²</t>
  </si>
  <si>
    <t>Suffering from agoraphobia, Seconda is unable to leave her house. When she finally succeeds, new challenges push this assertive anti-super heroine's limits even further.</t>
  </si>
  <si>
    <t>s7106N</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</si>
  <si>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</si>
  <si>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</si>
  <si>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</si>
  <si>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</si>
  <si>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s647N</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</si>
  <si>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</si>
  <si>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</si>
  <si>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</si>
  <si>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</si>
  <si>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s8748N</t>
  </si>
  <si>
    <t>Winsanity</t>
  </si>
  <si>
    <t>Donald Faison</t>
  </si>
  <si>
    <t>Actor Donald Faison hosts this game show in which contestants must arrange numerical-based trivia tidbits from largest to smallest for various prizes.</t>
  </si>
  <si>
    <t>s9590P</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</si>
  <si>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</si>
  <si>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</si>
  <si>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</si>
  <si>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</si>
  <si>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s4528N</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</si>
  <si>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</si>
  <si>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</si>
  <si>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</si>
  <si>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s1719P</t>
  </si>
  <si>
    <t>Master (Telugu)</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</si>
  <si>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</si>
  <si>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</si>
  <si>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</si>
  <si>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</si>
  <si>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s5347N</t>
  </si>
  <si>
    <t>The Invisible Guardian</t>
  </si>
  <si>
    <t>Fernando González Molina</t>
  </si>
  <si>
    <t>Marta Etura, Elvira Mínguez, Francesc Orella, Itziar Aizpuru, Nene, Miquel Fernández, Pedro Casablanc, Colin McFarlane, Benn Northover</t>
  </si>
  <si>
    <t>Spain, Germany</t>
  </si>
  <si>
    <t>When an FBI-trained cop returns to her Navarre hometown to catch a killer targeting local teens, she must also face personal demons from her past.</t>
  </si>
  <si>
    <t>s5409P</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</si>
  <si>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</si>
  <si>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</si>
  <si>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</si>
  <si>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</si>
  <si>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s2853N</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</si>
  <si>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</si>
  <si>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</si>
  <si>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</si>
  <si>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</si>
  <si>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s2905P</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</si>
  <si>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</si>
  <si>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</si>
  <si>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</si>
  <si>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</si>
  <si>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s1364P</t>
  </si>
  <si>
    <t>Pattas (Tamil)</t>
  </si>
  <si>
    <t>s3847N</t>
  </si>
  <si>
    <t>Cinta Iris</t>
  </si>
  <si>
    <t>Raja Ilya, Nazim Othman, Zain Hamid, Ungku Ismail, Tunku Hanis</t>
  </si>
  <si>
    <t>Dedicated engineering student Iris succumbs to love and marries, but fate holds both tragedies and triumphs for her personal and professional life.</t>
  </si>
  <si>
    <t>s8054N</t>
  </si>
  <si>
    <t>Solomon Kane</t>
  </si>
  <si>
    <t>Michael J. Bassett</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</si>
  <si>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</si>
  <si>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</si>
  <si>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</si>
  <si>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s4714N</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</si>
  <si>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</si>
  <si>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</si>
  <si>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</si>
  <si>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</si>
  <si>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s2236N</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</si>
  <si>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</si>
  <si>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</si>
  <si>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</si>
  <si>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s725P</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</si>
  <si>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</si>
  <si>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</si>
  <si>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</si>
  <si>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</si>
  <si>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s9495P</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</si>
  <si>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</si>
  <si>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</si>
  <si>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</si>
  <si>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</si>
  <si>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s8699N</t>
  </si>
  <si>
    <t>Warda</t>
  </si>
  <si>
    <t>Hadi El Bagoury</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</si>
  <si>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</si>
  <si>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</si>
  <si>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s2867N</t>
  </si>
  <si>
    <t>ZZ TOP: THAT LITTLE OL' BAND FROM TEXAS</t>
  </si>
  <si>
    <t>Sam Dunn</t>
  </si>
  <si>
    <t>This documentary delves into the mystique behind the blues-rock trio and explores how the enigmatic band created their iconic look and sound.</t>
  </si>
  <si>
    <t>s8513N</t>
  </si>
  <si>
    <t>The Space Between Us</t>
  </si>
  <si>
    <t>Peter Chelsom</t>
  </si>
  <si>
    <t>Gary Oldman, Asa Butterfield, Carla Gugino, Britt Robertson, BD Wong, Janet Montgomery, Trey Tucker</t>
  </si>
  <si>
    <t>After years of limited contact with Earth, an inquisitive teen who lives on Mars makes an interplanetary trek to discover his own origins.</t>
  </si>
  <si>
    <t>s6157N</t>
  </si>
  <si>
    <t>An Innocent Mistake</t>
  </si>
  <si>
    <t>Jason Wang, Mathilde Lin, Mo Tzu Yi, Xi Man-Ning, Lin Mei-hsiu, Kelly Huang, Joy Pan</t>
  </si>
  <si>
    <t>Raised by three mothers, a self-assured teen in turmoil meets the father figure she never had. But she also stands to drive the man and his son apart.</t>
  </si>
  <si>
    <t>s4181P</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</si>
  <si>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</si>
  <si>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</si>
  <si>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</si>
  <si>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</si>
  <si>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s940P</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</si>
  <si>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</si>
  <si>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</si>
  <si>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</si>
  <si>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</si>
  <si>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s5848N</t>
  </si>
  <si>
    <t>Ali Wong: Baby Cobra</t>
  </si>
  <si>
    <t>Ali Wong</t>
  </si>
  <si>
    <t>Ali Wong's stand up special delves into her sexual adventures, hoarding, the rocky road to pregnancy, and why feminism is terrible.</t>
  </si>
  <si>
    <t>s6230P</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</si>
  <si>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</si>
  <si>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</si>
  <si>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</si>
  <si>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</si>
  <si>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s4728P</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</si>
  <si>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</si>
  <si>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</si>
  <si>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</si>
  <si>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</si>
  <si>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s5599P</t>
  </si>
  <si>
    <t>Chicky - I love Chicky Valentine's Special Pt.1 - &amp; More Kids Cartoons</t>
  </si>
  <si>
    <t>19 min</t>
  </si>
  <si>
    <t>s5463P</t>
  </si>
  <si>
    <t>Behind the Wheel</t>
  </si>
  <si>
    <t>Christian Tuccinardi, Jimmy Pearce, Anthony Soos</t>
  </si>
  <si>
    <t>See the history and stories behind the builds, vehicles, and shops that push the automotive culture into the next era.</t>
  </si>
  <si>
    <t>s4552N</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</si>
  <si>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</si>
  <si>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</si>
  <si>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</si>
  <si>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s2209N</t>
  </si>
  <si>
    <t>Dragons: Rescue Riders: Secrets of the Songwing</t>
  </si>
  <si>
    <t>Greg Rankin, TJ Sullivan</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</si>
  <si>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</si>
  <si>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</si>
  <si>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s1963P</t>
  </si>
  <si>
    <t>Kashmir The Story</t>
  </si>
  <si>
    <t>Kashmir The Story is a documentary which gives an insight into the conflict-ridden region, showcasing facts as they are. The purely observational piece of storytelling is an honest attempt to showcase life in the valley.</t>
  </si>
  <si>
    <t>s2695P</t>
  </si>
  <si>
    <t>Deal or No Deal</t>
  </si>
  <si>
    <t>With 26 sealed briefcases full of varying amounts of cash, ranging from a penny to $1m - contestants decide whether to accept an offer of cash from 'the Banker,' in exchange for what might be contained in the contestant's chosen briefcase.</t>
  </si>
  <si>
    <t>s7265P</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</si>
  <si>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</si>
  <si>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</si>
  <si>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</si>
  <si>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</si>
  <si>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s7790P</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</si>
  <si>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</si>
  <si>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</si>
  <si>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</si>
  <si>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</si>
  <si>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s6308N</t>
  </si>
  <si>
    <t>Big Time</t>
  </si>
  <si>
    <t>Kaspar Astrup Schröder</t>
  </si>
  <si>
    <t>In this documentary, architect Bjarke Ingels offers his vision for 2 World Trade Center as he aims to restore Manhattan's skyline to its former glory.</t>
  </si>
  <si>
    <t>s1926P</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</si>
  <si>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</si>
  <si>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</si>
  <si>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</si>
  <si>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s3992N</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</si>
  <si>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</si>
  <si>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</si>
  <si>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</si>
  <si>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Kids with some help from their gang-affiliated uncle.</t>
  </si>
  <si>
    <t>s8880P</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</si>
  <si>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</si>
  <si>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</si>
  <si>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</si>
  <si>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</si>
  <si>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s6617P</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</si>
  <si>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</si>
  <si>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</si>
  <si>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</si>
  <si>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</si>
  <si>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s89N</t>
  </si>
  <si>
    <t>Blood Brothers: Malcolm X &amp; Muhammad Ali</t>
  </si>
  <si>
    <t>Marcus Clarke</t>
  </si>
  <si>
    <t>Malcolm X, Muhammad Ali</t>
  </si>
  <si>
    <t>From a chance meeting to a tragic fallout, Malcolm X and Muhammad Ali's extraordinary bond cracks under the weight of distrust and shifting ideals.</t>
  </si>
  <si>
    <t>s4847P</t>
  </si>
  <si>
    <t>Cut the Rope - Spot the Difference 2</t>
  </si>
  <si>
    <t>Arthur Merkulov</t>
  </si>
  <si>
    <t>Think you can spot all the differences in the cartoon?</t>
  </si>
  <si>
    <t>s2803P</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</si>
  <si>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</si>
  <si>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</si>
  <si>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</si>
  <si>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s8058P</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</si>
  <si>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</si>
  <si>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</si>
  <si>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</si>
  <si>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</si>
  <si>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</si>
  <si>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s3920P</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</si>
  <si>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</si>
  <si>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</si>
  <si>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</si>
  <si>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s800N</t>
  </si>
  <si>
    <t>Million Dollar Baby</t>
  </si>
  <si>
    <t>Clint Eastwood</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</si>
  <si>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</si>
  <si>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</si>
  <si>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s6296P</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</si>
  <si>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</si>
  <si>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</si>
  <si>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</si>
  <si>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</si>
  <si>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s8320P</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</si>
  <si>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</si>
  <si>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</si>
  <si>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</si>
  <si>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s1515P</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</si>
  <si>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</si>
  <si>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</si>
  <si>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</si>
  <si>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</si>
  <si>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s4305P</t>
  </si>
  <si>
    <t>We Were Kids</t>
  </si>
  <si>
    <t>Tim Wolochatiuk</t>
  </si>
  <si>
    <t>Rene Batson, Taya Ayotte Bourns, Alice Dano, Justin Ducharme</t>
  </si>
  <si>
    <t>As young Kids,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</si>
  <si>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s7391N</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</si>
  <si>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</si>
  <si>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</si>
  <si>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</si>
  <si>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</si>
  <si>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</si>
  <si>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s5529P</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</si>
  <si>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</si>
  <si>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</si>
  <si>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</si>
  <si>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</si>
  <si>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s7119P</t>
  </si>
  <si>
    <t>Double Whammy</t>
  </si>
  <si>
    <t>Tom DiCillo</t>
  </si>
  <si>
    <t>Denis Leary, Elizabeth Hurley, Steve Buscemi, Chris Noth</t>
  </si>
  <si>
    <t>A world-weary police detective who fails to stop a fast-food restaurant massacre struggles to regain his departmental reputation, public image, and self-worth.</t>
  </si>
  <si>
    <t>s5000N</t>
  </si>
  <si>
    <t>Expedition China</t>
  </si>
  <si>
    <t>Ben Wallis</t>
  </si>
  <si>
    <t>Maggie Q</t>
  </si>
  <si>
    <t>Cinematographers visit the remote forests and mountains of China in hopes of capturing footage of pandas, monkeys, red-crowned cranes and more.</t>
  </si>
  <si>
    <t>s8041P</t>
  </si>
  <si>
    <t>Eddie Izzard: Definite Article</t>
  </si>
  <si>
    <t>Ed Bye</t>
  </si>
  <si>
    <t>This superb DVD was recorded at the Shaftesbury Theatre, London, when Eddie was in the middle of her sell-out 12 week run.</t>
  </si>
  <si>
    <t>s8623P</t>
  </si>
  <si>
    <t>The Strange Love Of Martha Ivers</t>
  </si>
  <si>
    <t>Lewis Milestone</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</si>
  <si>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</si>
  <si>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</si>
  <si>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s5580N</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</si>
  <si>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</si>
  <si>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</si>
  <si>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</si>
  <si>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</si>
  <si>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s8782P</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</si>
  <si>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</si>
  <si>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</si>
  <si>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</si>
  <si>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</si>
  <si>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s6978P</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</si>
  <si>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</si>
  <si>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</si>
  <si>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</si>
  <si>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s6563P</t>
  </si>
  <si>
    <t>Intern</t>
  </si>
  <si>
    <t>Michael Lange</t>
  </si>
  <si>
    <t>Dominique Swain, Ben Pullen, Peggy Lipton</t>
  </si>
  <si>
    <t>With host of top fashion models and designers, "Intern" looks behind closed doors at one of the top fashion magazines SKIRT.</t>
  </si>
  <si>
    <t>s3080N</t>
  </si>
  <si>
    <t>ARASHI's Diary -Voyage-</t>
  </si>
  <si>
    <t>Arashi</t>
  </si>
  <si>
    <t>Twenty years after their debut, join the beloved members of Arashi on a new journey as they showcase their lives, talents and gifts to the world.</t>
  </si>
  <si>
    <t>s6705N</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</si>
  <si>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</si>
  <si>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</si>
  <si>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</si>
  <si>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</si>
  <si>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s9302P</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</si>
  <si>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</si>
  <si>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</si>
  <si>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</si>
  <si>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s5799N</t>
  </si>
  <si>
    <t>Jandino: Whatever it Takes</t>
  </si>
  <si>
    <t>Jandino Asporaat</t>
  </si>
  <si>
    <t>Jandino Asporaat riffs on the challenges of raising kids and serenades the audience with a rousing rendition of "Sex on Fire" in his comedy show.</t>
  </si>
  <si>
    <t>s9087P</t>
  </si>
  <si>
    <t>Ten Minutes to Midnight</t>
  </si>
  <si>
    <t>Erik Bloomquist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</si>
  <si>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</si>
  <si>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</si>
  <si>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s175N</t>
  </si>
  <si>
    <t>Tears of the Sun</t>
  </si>
  <si>
    <t>Antoine Fuqua</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</si>
  <si>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</si>
  <si>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</si>
  <si>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s748N</t>
  </si>
  <si>
    <t>Confusion Na Wa</t>
  </si>
  <si>
    <t>Kenneth Gyang</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</si>
  <si>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</si>
  <si>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</si>
  <si>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s1871N</t>
  </si>
  <si>
    <t>My Step Dad: The Hippie</t>
  </si>
  <si>
    <t>Meltem Bozoflu</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</si>
  <si>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</si>
  <si>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</si>
  <si>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</si>
  <si>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s1608P</t>
  </si>
  <si>
    <t>Morphle - Fairytale Adventures &amp; More Cartoons for Kids</t>
  </si>
  <si>
    <t>s5681P</t>
  </si>
  <si>
    <t>Through The Shadow</t>
  </si>
  <si>
    <t>Walter Lima Jnr</t>
  </si>
  <si>
    <t>In this spine chilling adaptation of Henry James classic novel The Turn Of The Screw, a young Brazilian woman, Laura is hired to work as a nanny, looking after two orphaned Kids who live on their Uncle's coffee plantation, a remote estate haunted by hostile spirits. As she investigates the history of the family she discovers she has become the victim of a diabolical plot.</t>
  </si>
  <si>
    <t>s2629N</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</si>
  <si>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</si>
  <si>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</si>
  <si>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</si>
  <si>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s6086N</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</si>
  <si>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</si>
  <si>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</si>
  <si>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</si>
  <si>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</si>
  <si>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s2879N</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</si>
  <si>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</si>
  <si>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</si>
  <si>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</si>
  <si>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</si>
  <si>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s1117P</t>
  </si>
  <si>
    <t>RX100</t>
  </si>
  <si>
    <t>Ajay Bhupathi</t>
  </si>
  <si>
    <t>Kartikeya Gummakonda, Payal Rajput</t>
  </si>
  <si>
    <t>148 min</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</si>
  <si>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</si>
  <si>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s6253P</t>
  </si>
  <si>
    <t>Britannia</t>
  </si>
  <si>
    <t>The Romans are here and they're set to stay. Two years on from his invasion of Britannia, with the help of Celt Queen Amena, General Aulus is busy Romanising willing Celt tribes and crushing those who try to resist.</t>
  </si>
  <si>
    <t>s2784P</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</si>
  <si>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</si>
  <si>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</si>
  <si>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</si>
  <si>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</si>
  <si>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s3054P</t>
  </si>
  <si>
    <t>Black Robe</t>
  </si>
  <si>
    <t>Bruce Beresford</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</si>
  <si>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</si>
  <si>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</si>
  <si>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s7339P</t>
  </si>
  <si>
    <t>Killer Movie</t>
  </si>
  <si>
    <t>Jeff Fisher</t>
  </si>
  <si>
    <t>Paul Wesley, Kaley Cuoco, Gloria Votsis, Jason London</t>
  </si>
  <si>
    <t>A reality TV director copes with a spoiled celebutante and a show gone haywire when a masked killer starts bumping off the crew in this slasher-movie satire.</t>
  </si>
  <si>
    <t>s7059P</t>
  </si>
  <si>
    <t>Three Wise Guys</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</si>
  <si>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</si>
  <si>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</si>
  <si>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s7400N</t>
  </si>
  <si>
    <t>Mansfield Park</t>
  </si>
  <si>
    <t>Patricia Rozema</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</si>
  <si>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</si>
  <si>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</si>
  <si>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s3811P</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</si>
  <si>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</si>
  <si>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</si>
  <si>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</si>
  <si>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</si>
  <si>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s7025N</t>
  </si>
  <si>
    <t>Humsafar</t>
  </si>
  <si>
    <t>Fawad Khan, Mahira Khan, Atiqa Odho, Naveen Waqar, Sara Kashif</t>
  </si>
  <si>
    <t>To fulfill her mother's dying wish, middle-class Khirad marries elite Ashar. But those who disapprove plot to turn Ashar against his wife.</t>
  </si>
  <si>
    <t>s6166N</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</si>
  <si>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</si>
  <si>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</si>
  <si>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</si>
  <si>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</si>
  <si>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</si>
  <si>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s2526P</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</si>
  <si>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</si>
  <si>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</si>
  <si>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</si>
  <si>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</si>
  <si>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s4927N</t>
  </si>
  <si>
    <t>The Honeymoon Stand Up Special</t>
  </si>
  <si>
    <t>Natasha Leggero, Moshe Kasher</t>
  </si>
  <si>
    <t>Stand-Up Comedy &amp; Talk Shows</t>
  </si>
  <si>
    <t>Impending parenthood does funny things to Natasha Leggero and Moshe Kasher, who dissect family, relationships and more in a trio of stand-up specials.</t>
  </si>
  <si>
    <t>s5711P</t>
  </si>
  <si>
    <t>Gamera: The Giant Monster</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</si>
  <si>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</si>
  <si>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</si>
  <si>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s1745P</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</si>
  <si>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</si>
  <si>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</si>
  <si>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</si>
  <si>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s337N</t>
  </si>
  <si>
    <t>Friday Night Lights</t>
  </si>
  <si>
    <t>Peter Berg (creator)</t>
  </si>
  <si>
    <t>Kyle Chandler, Connie Britton, Aimee Teegarden, Taylor Kitsch, Jesse Plemons, Minka Kelly, Zach Gilford, Adrianne Palicki, Derek Phillips, Brad Leland, Gaius Charles, Timothy F. Crowley, Louanne Stephens, Stacey Oristano, Scott Porter</t>
  </si>
  <si>
    <t>Eric Taylor faces enormous pressure when he signs on as the new coach of a small-town Texas football team that's poised to win the state championship.</t>
  </si>
  <si>
    <t>s6441P</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</si>
  <si>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</si>
  <si>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</si>
  <si>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</si>
  <si>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</si>
  <si>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s266N</t>
  </si>
  <si>
    <t>Rascal Does Not Dream of Bunny Girl Senpai</t>
  </si>
  <si>
    <t>Sōichi Masui</t>
  </si>
  <si>
    <t>Kaito Ishikawa, Asami Seto, Nao Toyama, Atsumi Tanezaki, Maaya Uchida, Yurika Kubo, Inori Minase</t>
  </si>
  <si>
    <t>After experiencing "puberty syndrome" himself, high school pariah Sakuta keeps meeting girls suffering from it, including his sister and actor Mai.</t>
  </si>
  <si>
    <t>s7894P</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</si>
  <si>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</si>
  <si>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</si>
  <si>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</si>
  <si>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</si>
  <si>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s3006N</t>
  </si>
  <si>
    <t>DreamWorks How to Train Your Dragon Legends</t>
  </si>
  <si>
    <t>Jay Baruchel, Craig Ferguson, America Ferrera, Gerard Butler</t>
  </si>
  <si>
    <t>In this set of shorts, Hiccup and the gang learn about different species of dragons. Then, Gobber goes in search of the Boneknapper Dragon.</t>
  </si>
  <si>
    <t>s4635P</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</si>
  <si>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</si>
  <si>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</si>
  <si>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</si>
  <si>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</si>
  <si>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s9378P</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</si>
  <si>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</si>
  <si>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</si>
  <si>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</si>
  <si>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s4410P</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</si>
  <si>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</si>
  <si>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</si>
  <si>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</si>
  <si>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</si>
  <si>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s8340P</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</si>
  <si>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</si>
  <si>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</si>
  <si>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</si>
  <si>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</si>
  <si>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s2852N</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</si>
  <si>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</si>
  <si>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</si>
  <si>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</si>
  <si>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</si>
  <si>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s7058P</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</si>
  <si>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</si>
  <si>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</si>
  <si>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</si>
  <si>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</si>
  <si>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s7934P</t>
  </si>
  <si>
    <t>Unmaad</t>
  </si>
  <si>
    <t>Shahid Kabeer</t>
  </si>
  <si>
    <t>Manisha Mondal</t>
  </si>
  <si>
    <t>Shankar an influential person who has his team of goons working for him as Cow Protectors who beat every person they see with a dairy animal and confiscate that animal.</t>
  </si>
  <si>
    <t>s2283N</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</si>
  <si>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</si>
  <si>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</si>
  <si>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</si>
  <si>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</si>
  <si>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s5227P</t>
  </si>
  <si>
    <t>Major Ajay Krishna</t>
  </si>
  <si>
    <t>Anil Ravipudi</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</si>
  <si>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</si>
  <si>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</si>
  <si>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s1878N</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</si>
  <si>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</si>
  <si>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</si>
  <si>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</si>
  <si>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s7060N</t>
  </si>
  <si>
    <t>In Between</t>
  </si>
  <si>
    <t>Janel Tsai, Johnny Lu, Darren Chiu, Vivi Lee, Patrick Lee, Fan Kuang-yao</t>
  </si>
  <si>
    <t>An author having trouble finishing his new romance novel because he's lost faith in love regains his romantic soul after meeting a flight attendant.</t>
  </si>
  <si>
    <t>s6843N</t>
  </si>
  <si>
    <t>Get Smart</t>
  </si>
  <si>
    <t>Peter Segal</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</si>
  <si>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</si>
  <si>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</si>
  <si>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s5539N</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</si>
  <si>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</si>
  <si>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</si>
  <si>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</si>
  <si>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s7420P</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</si>
  <si>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</si>
  <si>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</si>
  <si>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</si>
  <si>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</si>
  <si>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s4580N</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</si>
  <si>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</si>
  <si>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</si>
  <si>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</si>
  <si>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</si>
  <si>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s2492N</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</si>
  <si>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</si>
  <si>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</si>
  <si>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</si>
  <si>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</si>
  <si>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</si>
  <si>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s6111P</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</si>
  <si>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</si>
  <si>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</si>
  <si>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</si>
  <si>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s200P</t>
  </si>
  <si>
    <t>Valley Uprising</t>
  </si>
  <si>
    <t>Pete Mortimer, Nick Rosen</t>
  </si>
  <si>
    <t>Peter Sarsgaard</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</si>
  <si>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</si>
  <si>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s7330P</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</si>
  <si>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</si>
  <si>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</si>
  <si>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</si>
  <si>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</si>
  <si>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s3517N</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</si>
  <si>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</si>
  <si>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</si>
  <si>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</si>
  <si>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</si>
  <si>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s1571N</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</si>
  <si>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</si>
  <si>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</si>
  <si>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</si>
  <si>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s1607P</t>
  </si>
  <si>
    <t>Morphle - Magical Cartoons &amp; More Educational Videos for Kids</t>
  </si>
  <si>
    <t>s4772P</t>
  </si>
  <si>
    <t>Psycho Kickboxer</t>
  </si>
  <si>
    <t>David Haycox, Mardy South</t>
  </si>
  <si>
    <t>Jeff Bateman, Chad Bernhard, Curtis Bush</t>
  </si>
  <si>
    <t>An up-and-coming kickboxer becomes an avenging streetfighter and killing machine known as The Dark Angel to avenge the murders of his finance and father.</t>
  </si>
  <si>
    <t>s782N</t>
  </si>
  <si>
    <t>Black Holes | The Edge of All We Know</t>
  </si>
  <si>
    <t>Peter Galison</t>
  </si>
  <si>
    <t>Follow scientists on their quest to understand and capture the first image of a black hole while exploring the limits of our knowledge of the universe.</t>
  </si>
  <si>
    <t>s6581N</t>
  </si>
  <si>
    <t>Dear Dad</t>
  </si>
  <si>
    <t>Tanuj Bhramar</t>
  </si>
  <si>
    <t>Arvind Swamy, Himanshu Sharma, Ekavali Khanna, Aman Uppal, Bhavika Bhasin</t>
  </si>
  <si>
    <t>A father and son bond on an impromptu road trip over deep conversations, unexpected confessions, strange encounters ... and a drunken escapade.</t>
  </si>
  <si>
    <t>s6209P</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</si>
  <si>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</si>
  <si>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</si>
  <si>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</si>
  <si>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</si>
  <si>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s7903N</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</si>
  <si>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</si>
  <si>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</si>
  <si>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</si>
  <si>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</si>
  <si>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s4065P</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</si>
  <si>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</si>
  <si>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</si>
  <si>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</si>
  <si>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s7017N</t>
  </si>
  <si>
    <t>How to Change the World</t>
  </si>
  <si>
    <t>Canada, United Kingdom, Netherlands</t>
  </si>
  <si>
    <t>In the 1970s, a group of activists who gathered to protest nuclear testing formed the iconic Greenpeace environmental organization.</t>
  </si>
  <si>
    <t>s8627P</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</si>
  <si>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</si>
  <si>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</si>
  <si>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</si>
  <si>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</si>
  <si>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s2080N</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</si>
  <si>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</si>
  <si>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</si>
  <si>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</si>
  <si>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</si>
  <si>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s7512N</t>
  </si>
  <si>
    <t>Mortified Nation</t>
  </si>
  <si>
    <t>Michael Mayer</t>
  </si>
  <si>
    <t>This comic documentary follows the Mortified movement, a series of stage events where adults share awkward childhood moments in front of strangers.</t>
  </si>
  <si>
    <t>s1901P</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</si>
  <si>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</si>
  <si>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</si>
  <si>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</si>
  <si>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s2675N</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</si>
  <si>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</si>
  <si>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</si>
  <si>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</si>
  <si>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</si>
  <si>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</si>
  <si>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s4059P</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</si>
  <si>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</si>
  <si>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</si>
  <si>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</si>
  <si>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</si>
  <si>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s6252P</t>
  </si>
  <si>
    <t>Bruce Lee: The Man, The Myth</t>
  </si>
  <si>
    <t>See-Yuen Ng</t>
  </si>
  <si>
    <t>Bruce Li, Chiu Chi-ling</t>
  </si>
  <si>
    <t>A highly fictionalized biography of the famous Bruce Lee, this movie traces his college life, his marriage to Linda Lee, his relationship with his master, and his untimely death.</t>
  </si>
  <si>
    <t>s2655N</t>
  </si>
  <si>
    <t>The Set Up</t>
  </si>
  <si>
    <t>Niyi Akinmolayan</t>
  </si>
  <si>
    <t>Adesua Etomi, Jim Iyke, Dakore Akande, Marie Humbert, Ayoola Ayolola, Tina Mba, Joke Silva, Kehinde Bankole</t>
  </si>
  <si>
    <t>Manipulation and personal vendettas collide when a con artist hires a young woman to assist with his scheme to marry a wealthy heiress.</t>
  </si>
  <si>
    <t>s2757P</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</si>
  <si>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</si>
  <si>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</si>
  <si>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</si>
  <si>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s1735N</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</si>
  <si>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</si>
  <si>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</si>
  <si>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</si>
  <si>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</si>
  <si>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s8286N</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</si>
  <si>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</si>
  <si>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</si>
  <si>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</si>
  <si>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</si>
  <si>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s6501P</t>
  </si>
  <si>
    <t>Wrong Fires For Right Hopes</t>
  </si>
  <si>
    <t>Luca Luongo</t>
  </si>
  <si>
    <t>Luca Luongo, Carolina Licheri, Michele Allocca</t>
  </si>
  <si>
    <t>The young Tony runs away from police. He'll find a place in Gaia and Sandro's house, where Tony and Gaia will fall in love: this will change everything.</t>
  </si>
  <si>
    <t>s1480P</t>
  </si>
  <si>
    <t>Nishabdham (Telugu)</t>
  </si>
  <si>
    <t>s7533P</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</si>
  <si>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</si>
  <si>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</si>
  <si>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</si>
  <si>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</si>
  <si>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s7158P</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</si>
  <si>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</si>
  <si>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</si>
  <si>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</si>
  <si>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s9534P</t>
  </si>
  <si>
    <t>Quantum of Solace</t>
  </si>
  <si>
    <t>Marc Forster</t>
  </si>
  <si>
    <t>Daniel Craig, Olga Kurylenko, Mathieu Amalric, Giancarlo Giannini, Jeffrey Wright, Judi Dench</t>
  </si>
  <si>
    <t>HD. Seeking vengeance for his lover's death, James Bond uncovers a conspiracy to take control of a country's most precious natural resource.</t>
  </si>
  <si>
    <t>s8057P</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</si>
  <si>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</si>
  <si>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</si>
  <si>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</si>
  <si>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</si>
  <si>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s5492N</t>
  </si>
  <si>
    <t>Sahara</t>
  </si>
  <si>
    <t>Pierre Coré</t>
  </si>
  <si>
    <t>Robert Naylor, Angela Galuppo, Daniel Brochu, Mark Hauser, Andrew Shaver, Mathew Mackay, Richard Dumont, Brady Moffatt, Rick Jones, Nadia Verrucci, Sonja Ball</t>
  </si>
  <si>
    <t>France, Canada</t>
  </si>
  <si>
    <t>When his new love is captured by an evil snake charmer, a young cobra and his scorpion best friend set out across the desert on a wild rescue mission.</t>
  </si>
  <si>
    <t>s4293P</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</si>
  <si>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</si>
  <si>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</si>
  <si>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</si>
  <si>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</si>
  <si>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s6199N</t>
  </si>
  <si>
    <t>Aussie Gold Hunters</t>
  </si>
  <si>
    <t>Three teams of gold hunters battle all manner of challenges while pursuing their dreams in the Australian Outback.</t>
  </si>
  <si>
    <t>s4069N</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</si>
  <si>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</si>
  <si>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</si>
  <si>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</si>
  <si>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s1206N</t>
  </si>
  <si>
    <t>The Lost Pirate Kingdom</t>
  </si>
  <si>
    <t>James Oliver Wheatley, Sam Callis, Thomas Padley, Evan Milton, Samuel Collings, Miles Yekinni, Jack Waldouck, Mia Tomlinson, Kevin Howarth, Mark Gillis, George Watkins, Derek Jacobi</t>
  </si>
  <si>
    <t>The real-life pirates of the Caribbean violently plunder the world's riches and form a surprisingly egalitarian republic in this documentary series.</t>
  </si>
  <si>
    <t>s7524N</t>
  </si>
  <si>
    <t>Mud</t>
  </si>
  <si>
    <t>Jeff Nichols</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</si>
  <si>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</si>
  <si>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</si>
  <si>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s7607N</t>
  </si>
  <si>
    <t>NOVA: Eclipse Over America</t>
  </si>
  <si>
    <t>Martin Gorst</t>
  </si>
  <si>
    <t>Scientists reveal how the 2017 solar eclipse provided new clues into how the sun works, from its scorching atmosphere to its deadly solar storms.</t>
  </si>
  <si>
    <t>s7096P</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</si>
  <si>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</si>
  <si>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</si>
  <si>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</si>
  <si>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s6578N</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</si>
  <si>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</si>
  <si>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</si>
  <si>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</si>
  <si>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</si>
  <si>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s5089P</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</si>
  <si>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</si>
  <si>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</si>
  <si>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</si>
  <si>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s264P</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</si>
  <si>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</si>
  <si>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</si>
  <si>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</si>
  <si>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</si>
  <si>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s3283P</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</si>
  <si>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</si>
  <si>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</si>
  <si>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</si>
  <si>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</si>
  <si>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s7625P</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</si>
  <si>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</si>
  <si>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</si>
  <si>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</si>
  <si>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</si>
  <si>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s8246P</t>
  </si>
  <si>
    <t>The Negotiator</t>
  </si>
  <si>
    <t>Mary McMurray</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</si>
  <si>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</si>
  <si>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</si>
  <si>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s1620N</t>
  </si>
  <si>
    <t>Oddbods</t>
  </si>
  <si>
    <t>Nadia Ramlee, Chio Su-Ping, Jeremy Linn, Marlon Dance-Hooi</t>
  </si>
  <si>
    <t>United Kingdom, Singapore</t>
  </si>
  <si>
    <t>Seven furry, colorful friends who live in the small town of Oddsville like to play, have adventures and get into all sorts of creative mischief.</t>
  </si>
  <si>
    <t>s8382P</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</si>
  <si>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</si>
  <si>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</si>
  <si>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</si>
  <si>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</si>
  <si>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s312P</t>
  </si>
  <si>
    <t>Tokyo Vampire Hotel</t>
  </si>
  <si>
    <t>Ami Tomite, Shinnosuke Mitsushima, Megumi Kagurazaka, Yumi Adachi, Kaho</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</si>
  <si>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</si>
  <si>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s392P</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</si>
  <si>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</si>
  <si>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</si>
  <si>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</si>
  <si>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</si>
  <si>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s2559N</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</si>
  <si>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</si>
  <si>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</si>
  <si>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</si>
  <si>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s5169P</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</si>
  <si>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</si>
  <si>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</si>
  <si>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</si>
  <si>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</si>
  <si>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s1617P</t>
  </si>
  <si>
    <t>Moone Boy</t>
  </si>
  <si>
    <t>Chris O'Dowd, Steve Coogan, Johnny Vegas, David Rawle</t>
  </si>
  <si>
    <t>The third season of the hilariously funny and warm comedy based on Chris O' Dowd's life growing up in 1980's Ireland.</t>
  </si>
  <si>
    <t>s2728N</t>
  </si>
  <si>
    <t>How to Fix a Drug Scandal</t>
  </si>
  <si>
    <t>Two drug lab chemists' shocking crimes cripple a state's judicial system and blur the lines of justice for lawyers, officials and thousands of inmates.</t>
  </si>
  <si>
    <t>s8747P</t>
  </si>
  <si>
    <t>Dinner Club</t>
  </si>
  <si>
    <t>Diego Abatantuono, Fabio De Luigi, Pierfrancesco Favino, Sabrina Ferilli, Luciana Littizzetto, Valerio Mastandrea, Carlo Cracco</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</si>
  <si>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</si>
  <si>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s1430P</t>
  </si>
  <si>
    <t>On the Trail of Bigfoot: The Search</t>
  </si>
  <si>
    <t>Brian Brown, Darryl Colyer, Loren Coleman</t>
  </si>
  <si>
    <t>Documentarian, Seth Breedlove joins groups like The North American Wood Ape Conservancy, and The Ohio Night Stalkers as they seek evidence of the creature's existence.</t>
  </si>
  <si>
    <t>s4858N</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</si>
  <si>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</si>
  <si>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</si>
  <si>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</si>
  <si>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</si>
  <si>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s4329P</t>
  </si>
  <si>
    <t>Gelo</t>
  </si>
  <si>
    <t>Manbhavan Singh</t>
  </si>
  <si>
    <t>Jaspinder Cheema, Pavan Malhotra, Gurjit Singh, Dilavar Sidhu, Rupinder Rupi</t>
  </si>
  <si>
    <t>A working-class Punjabi woman battles the adverse conditions that farm labourers face, including an oppressive upper class and drug abuse.</t>
  </si>
  <si>
    <t>s8413N</t>
  </si>
  <si>
    <t>The Man Who Would Be Polka King</t>
  </si>
  <si>
    <t>John Mikulak, Joshua Brown</t>
  </si>
  <si>
    <t>Jan Lewan, Greg Korin</t>
  </si>
  <si>
    <t>This irreverent documentary reveals how charming entertainer Jan Lewan bilked investors out of millions in a complicated investment scam.</t>
  </si>
  <si>
    <t>s5039N</t>
  </si>
  <si>
    <t>Re:Mind</t>
  </si>
  <si>
    <t>Keyakizaka46</t>
  </si>
  <si>
    <t>Eleven high school classmates awaken, restrained to a large dining room. While fearing for their lives, they question a motive to this bizarre act.</t>
  </si>
  <si>
    <t>s462P</t>
  </si>
  <si>
    <t>The Royals</t>
  </si>
  <si>
    <t>E!'s top scripted drama is back for Season 4 with more scandal and naughty royals.</t>
  </si>
  <si>
    <t>s6626P</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</si>
  <si>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</si>
  <si>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</si>
  <si>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</si>
  <si>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</si>
  <si>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s8706P</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</si>
  <si>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</si>
  <si>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</si>
  <si>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</si>
  <si>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</si>
  <si>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s1965P</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</si>
  <si>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</si>
  <si>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</si>
  <si>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</si>
  <si>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s607N</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</si>
  <si>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</si>
  <si>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</si>
  <si>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</si>
  <si>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</si>
  <si>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</si>
  <si>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s5451N</t>
  </si>
  <si>
    <t>How to Stage a Coup</t>
  </si>
  <si>
    <t>Cal Seville</t>
  </si>
  <si>
    <t>Explore how Caesar, Napoleon, Mussolini, Hitler and modern-day dictators consolidated their considerable power through bold and brazen coups.</t>
  </si>
  <si>
    <t>s9124P</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</si>
  <si>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</si>
  <si>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</si>
  <si>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</si>
  <si>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</si>
  <si>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s5725N</t>
  </si>
  <si>
    <t>Dana Carvey: Straight White Male, 60</t>
  </si>
  <si>
    <t>Marcus Raboy</t>
  </si>
  <si>
    <t>Dana Carvey</t>
  </si>
  <si>
    <t>Emmy-winning comedian Dana Carvey blends pitch-perfect takes on big personalities with so-true-it-hurts stories from his life as a dad of millennials.</t>
  </si>
  <si>
    <t>s4644N</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</si>
  <si>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</si>
  <si>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</si>
  <si>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</si>
  <si>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s4240P</t>
  </si>
  <si>
    <t>Next</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</si>
  <si>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</si>
  <si>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</si>
  <si>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s7827P</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</si>
  <si>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</si>
  <si>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</si>
  <si>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</si>
  <si>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</si>
  <si>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s5538P</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</si>
  <si>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</si>
  <si>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</si>
  <si>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</si>
  <si>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</si>
  <si>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s2195N</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</si>
  <si>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</si>
  <si>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</si>
  <si>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</si>
  <si>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</si>
  <si>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s628P</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</si>
  <si>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</si>
  <si>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</si>
  <si>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</si>
  <si>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</si>
  <si>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s591N</t>
  </si>
  <si>
    <t>Sailor Moon Crystal</t>
  </si>
  <si>
    <t>Munehisa Sakai, Chiaki Kon</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</si>
  <si>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</si>
  <si>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</si>
  <si>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s699P</t>
  </si>
  <si>
    <t>The Dangerous Book for Boys</t>
  </si>
  <si>
    <t>Kyan Zielinski, Drew Logan Powell, Erinn Hayes, Chris Diamantopoulos, Gabriel Bateman</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</si>
  <si>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</si>
  <si>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s550P</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</si>
  <si>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</si>
  <si>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</si>
  <si>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</si>
  <si>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</si>
  <si>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s6343N</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</si>
  <si>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</si>
  <si>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</si>
  <si>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</si>
  <si>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s9076P</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</si>
  <si>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</si>
  <si>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</si>
  <si>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</si>
  <si>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</si>
  <si>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s686N</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</si>
  <si>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</si>
  <si>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</si>
  <si>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</si>
  <si>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</si>
  <si>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s9471P</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</si>
  <si>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</si>
  <si>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</si>
  <si>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</si>
  <si>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</si>
  <si>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s9636P</t>
  </si>
  <si>
    <t>PokÃ©mon the Series: Diamond and Pearl</t>
  </si>
  <si>
    <t>Ikue Ohtani</t>
  </si>
  <si>
    <t>12 Seasons</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</si>
  <si>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</si>
  <si>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s8059P</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</si>
  <si>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</si>
  <si>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</si>
  <si>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</si>
  <si>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</si>
  <si>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s513N</t>
  </si>
  <si>
    <t>Code Lyoko</t>
  </si>
  <si>
    <t>Jérôme Mouscadet</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</si>
  <si>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</si>
  <si>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</si>
  <si>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s1925P</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</si>
  <si>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</si>
  <si>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</si>
  <si>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s5524P</t>
  </si>
  <si>
    <t>Adithya (Creative Genius)</t>
  </si>
  <si>
    <t>Bheemagani Sudhakar Goud</t>
  </si>
  <si>
    <t>Ashish Vidhyardi, Suman, Bramhanandam, Siva Parvathi</t>
  </si>
  <si>
    <t>A film based on the science and technology, Motivated by Dr. APJ Abdul kalam ideology</t>
  </si>
  <si>
    <t>s3514P</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</si>
  <si>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</si>
  <si>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</si>
  <si>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s6805P</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</si>
  <si>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</si>
  <si>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</si>
  <si>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</si>
  <si>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</si>
  <si>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s4265N</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</si>
  <si>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</si>
  <si>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</si>
  <si>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</si>
  <si>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s2072N</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</si>
  <si>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</si>
  <si>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</si>
  <si>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</si>
  <si>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</si>
  <si>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s3885P</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</si>
  <si>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</si>
  <si>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</si>
  <si>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</si>
  <si>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</si>
  <si>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s6880P</t>
  </si>
  <si>
    <t>The Absent</t>
  </si>
  <si>
    <t>Ariadna Gil, Jordi MollÃ¡</t>
  </si>
  <si>
    <t>Julia and Samuel move with the Kids to a housing estate in the suburbs of the city. It seems like the ideal place, but Julia will soon discover that she hides something strange because the urbanization is completely deserted. She is terrified by the situation and puzzled by the indifference of Samuel and the Kids, she begins to suspect that she is the victim of a dark conspiracy.</t>
  </si>
  <si>
    <t>s2405P</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</si>
  <si>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</si>
  <si>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</si>
  <si>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</si>
  <si>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</si>
  <si>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s8739P</t>
  </si>
  <si>
    <t>Raven</t>
  </si>
  <si>
    <t>Craig R. Baxley</t>
  </si>
  <si>
    <t>Jeffrey Meek, Lee Majors</t>
  </si>
  <si>
    <t>A secret agent leads a group of government mercenaries seeking a secret decoder worth $50 million.</t>
  </si>
  <si>
    <t>s5558P</t>
  </si>
  <si>
    <t>The Manster</t>
  </si>
  <si>
    <t>George P. Breakston</t>
  </si>
  <si>
    <t>Peter Dyneley, Satoshi Nakamura, Terri Zimmern</t>
  </si>
  <si>
    <t>An American reporter living in Japan is given a mysterious injection by a scientist who turns him into a two-headed man and ape-man.</t>
  </si>
  <si>
    <t>s348N</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</si>
  <si>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</si>
  <si>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</si>
  <si>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</si>
  <si>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</si>
  <si>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</si>
  <si>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s8191P</t>
  </si>
  <si>
    <t>Salome's Last Dance</t>
  </si>
  <si>
    <t>Ken Russell</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</si>
  <si>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</si>
  <si>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</si>
  <si>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s5388P</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</si>
  <si>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</si>
  <si>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</si>
  <si>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</si>
  <si>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</si>
  <si>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s8355N</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</si>
  <si>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</si>
  <si>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</si>
  <si>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</si>
  <si>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s7093N</t>
  </si>
  <si>
    <t>Invisible Essence: The Little Prince</t>
  </si>
  <si>
    <t>Charles Officer</t>
  </si>
  <si>
    <t>Artists and writers delve into the heart of Antoine de Saint-Exupéry's timeless fable, which captured the imagination of Kids and adults worldwide.</t>
  </si>
  <si>
    <t>s718P</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</si>
  <si>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</si>
  <si>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</si>
  <si>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</si>
  <si>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</si>
  <si>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s3348N</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</si>
  <si>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</si>
  <si>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</si>
  <si>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</si>
  <si>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</si>
  <si>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</si>
  <si>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s7140P</t>
  </si>
  <si>
    <t>Clip: 1</t>
  </si>
  <si>
    <t>clip1</t>
  </si>
  <si>
    <t>s6865P</t>
  </si>
  <si>
    <t>Calvin Marshall</t>
  </si>
  <si>
    <t>Gary Lundgren</t>
  </si>
  <si>
    <t>Alex Frost, Steve Zahn, Noah Scott, Michelle Lombardo</t>
  </si>
  <si>
    <t>A coming-of-age story about a college student who is determined to become a Major League Baseball star, but finds his true calling instead.</t>
  </si>
  <si>
    <t>s4648P</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</si>
  <si>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</si>
  <si>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</si>
  <si>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</si>
  <si>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</si>
  <si>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s7283N</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</si>
  <si>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</si>
  <si>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</si>
  <si>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</si>
  <si>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</si>
  <si>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s3924N</t>
  </si>
  <si>
    <t>Dabbe: The Possession</t>
  </si>
  <si>
    <t>Hasan Karacadağ</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</si>
  <si>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</si>
  <si>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</si>
  <si>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s675P</t>
  </si>
  <si>
    <t>The Fabulous Allan Carr</t>
  </si>
  <si>
    <t>Jeffrey Schwarz</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</si>
  <si>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</si>
  <si>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</si>
  <si>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s5284P</t>
  </si>
  <si>
    <t>Ghazi (Telegu)</t>
  </si>
  <si>
    <t>s1832N</t>
  </si>
  <si>
    <t>Whispers</t>
  </si>
  <si>
    <t>Maroun Baghdadi</t>
  </si>
  <si>
    <t>Nadia Tueni, Ziad Rahbani</t>
  </si>
  <si>
    <t>Lebanon, Canada, France</t>
  </si>
  <si>
    <t>With her home devastated by war, a Lebanese poet takes a cross-country road trip, looking for glimmers of hope through nostalgic memories and verse.</t>
  </si>
  <si>
    <t>s8025N</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</si>
  <si>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</si>
  <si>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</si>
  <si>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</si>
  <si>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</si>
  <si>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s4672N</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</si>
  <si>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</si>
  <si>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</si>
  <si>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</si>
  <si>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</si>
  <si>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s8622N</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</si>
  <si>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</si>
  <si>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</si>
  <si>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</si>
  <si>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</si>
  <si>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s506N</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</si>
  <si>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</si>
  <si>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</si>
  <si>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</si>
  <si>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</si>
  <si>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s3991P</t>
  </si>
  <si>
    <t>The 41-Year-Old Virgin Who Knocked Up Sarah Marshall and Felt Superbad About It</t>
  </si>
  <si>
    <t>Craig Moss</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</si>
  <si>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</si>
  <si>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</si>
  <si>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s2125P</t>
  </si>
  <si>
    <t>Imaginary Friend</t>
  </si>
  <si>
    <t>Richard Gabai</t>
  </si>
  <si>
    <t>Lacey Chabert, Ethan Embry, Amanda Schull, Paul Sorvino</t>
  </si>
  <si>
    <t>A talented artist is haunted by the presence of a childhood imaginary friend, and her psychiatrist husband wants to have her committed to a mental institution.</t>
  </si>
  <si>
    <t>s3808P</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</si>
  <si>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</si>
  <si>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</si>
  <si>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</si>
  <si>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s5310P</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</si>
  <si>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</si>
  <si>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</si>
  <si>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</si>
  <si>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</si>
  <si>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s3588P</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</si>
  <si>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</si>
  <si>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</si>
  <si>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</si>
  <si>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s4105P</t>
  </si>
  <si>
    <t>We Kids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</si>
  <si>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</si>
  <si>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</si>
  <si>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Kids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</si>
  <si>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s562N</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</si>
  <si>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</si>
  <si>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</si>
  <si>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</si>
  <si>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s3146N</t>
  </si>
  <si>
    <t>Rock On!!</t>
  </si>
  <si>
    <t>Farhan Akhtar, Arjun Rampal, Purab Kohli, Luke Kenny, Prachi Desai, Shahana Goswami, Koel Purie</t>
  </si>
  <si>
    <t>Four friends hoped that their rock band would be a hit. After breaking up, the band members reunite and take another shot at fulfilling their dream.</t>
  </si>
  <si>
    <t>s9174P</t>
  </si>
  <si>
    <t>Jay Stevens: Life Is Hilarious</t>
  </si>
  <si>
    <t>Jay Stevens</t>
  </si>
  <si>
    <t>Jay Stevens has been a professional comedian for almost 20 years. Growing up, he was known as a hilarious outgoing character by friends, family, colleagues and those he would meet on a first encounter.</t>
  </si>
  <si>
    <t>s8129N</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</si>
  <si>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</si>
  <si>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</si>
  <si>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</si>
  <si>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</si>
  <si>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s3650P</t>
  </si>
  <si>
    <t>Blippi and Friends: Halloween Special</t>
  </si>
  <si>
    <t>Stevin John</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</si>
  <si>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</si>
  <si>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s5387P</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</si>
  <si>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</si>
  <si>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</si>
  <si>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</si>
  <si>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</si>
  <si>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s7838N</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</si>
  <si>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</si>
  <si>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</si>
  <si>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</si>
  <si>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s8321N</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</si>
  <si>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</si>
  <si>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</si>
  <si>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</si>
  <si>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</si>
  <si>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s4422P</t>
  </si>
  <si>
    <t>Attraction to Paris</t>
  </si>
  <si>
    <t>Jesus del Cerro</t>
  </si>
  <si>
    <t>Tara Reid, Christopher Atkins, Dina De Laurentiis, Zack Peladeau, Olivia Jordan</t>
  </si>
  <si>
    <t>A college girl, studying abroad in Europe, stumbles upon a murder in progress orchestrated by a terror cell.</t>
  </si>
  <si>
    <t>s794N</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</si>
  <si>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</si>
  <si>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</si>
  <si>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</si>
  <si>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</si>
  <si>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s2104N</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</si>
  <si>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</si>
  <si>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</si>
  <si>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</si>
  <si>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</si>
  <si>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s7378P</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</si>
  <si>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</si>
  <si>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</si>
  <si>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</si>
  <si>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</si>
  <si>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s8274N</t>
  </si>
  <si>
    <t>The Desert Bride</t>
  </si>
  <si>
    <t>Cecilia Atán, Valeria Pivato</t>
  </si>
  <si>
    <t>Paulina García, Claudio Rissi</t>
  </si>
  <si>
    <t>While traveling across Argentina to a new job, a longtime maid encounters a salesman who opens her eyes to life's beauty and possibilities.</t>
  </si>
  <si>
    <t>s4956N</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</si>
  <si>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</si>
  <si>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</si>
  <si>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</si>
  <si>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</si>
  <si>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s2692N</t>
  </si>
  <si>
    <t>Brews Brothers</t>
  </si>
  <si>
    <t>Alan Aisenberg, Mike Castle, Carmen Flood, Marques Ray</t>
  </si>
  <si>
    <t>Two rival brothers must work together to keep their brewery in business, but shenanigans keep foaming up their company with chaos.</t>
  </si>
  <si>
    <t>s1075N</t>
  </si>
  <si>
    <t>Motu Patlu the Superheroes – Super Villains from Mars</t>
  </si>
  <si>
    <t>Saurav Chakraborty</t>
  </si>
  <si>
    <t>Friends Motu and Patlu must save the world from three space thieves, but the job gets much harder when a cosmic collision gives the enemies superpowers!</t>
  </si>
  <si>
    <t>s156N</t>
  </si>
  <si>
    <t>Labyrinth</t>
  </si>
  <si>
    <t>Jim Henson</t>
  </si>
  <si>
    <t>David Bowie, Jennifer Connelly, Frank Oz, Kevin Clash, Anthony Asbury, Dave Goelz, Brian Henson, Ron Mueck, Karen Prell, Shari Weiser</t>
  </si>
  <si>
    <t>In Jim Henson's fantasy, teen Sarah embarks on a life-altering quest to rescue her little brother from the clutches of a treacherous goblin.</t>
  </si>
  <si>
    <t>s5676N</t>
  </si>
  <si>
    <t>Miss Panda &amp; Mr. Hedgehog</t>
  </si>
  <si>
    <t>Dong-hae Lee, Seung-ah Yoon, Jin-hyuk Choi, So-young Yoo, Yeo-jin Hong, Min-jin Jung</t>
  </si>
  <si>
    <t>When a gifted patissier with a gloomy past meets a bright and easygoing café owner, he begins to shed his thorns and learns to love again.</t>
  </si>
  <si>
    <t>s1610N</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</si>
  <si>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</si>
  <si>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</si>
  <si>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</si>
  <si>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</si>
  <si>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s7268P</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</si>
  <si>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</si>
  <si>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</si>
  <si>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</si>
  <si>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s3818N</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</si>
  <si>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</si>
  <si>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</si>
  <si>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</si>
  <si>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s235P</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</si>
  <si>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</si>
  <si>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</si>
  <si>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</si>
  <si>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</si>
  <si>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s5340P</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</si>
  <si>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</si>
  <si>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</si>
  <si>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s549P</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</si>
  <si>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</si>
  <si>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</si>
  <si>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</si>
  <si>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s6511P</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</si>
  <si>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</si>
  <si>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</si>
  <si>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Kids's oaths on "together forever" to the first love with the same girl Aisha. The guys became older, and each of them chose their own way.</t>
  </si>
  <si>
    <t>s324P</t>
  </si>
  <si>
    <t>Titus Andronicus</t>
  </si>
  <si>
    <t>Titus Andronicus wallops After the Jump with their rusty, ragged, yet decidedly regional, Jersey rock.</t>
  </si>
  <si>
    <t>s4130P</t>
  </si>
  <si>
    <t>Out in the Dark (English Subtitled)</t>
  </si>
  <si>
    <t>Jameel Khoury, Michael Aloni, Nicholas Jacob</t>
  </si>
  <si>
    <t>A drama centered on the love affair between two men on opposite sides of the Mid-East conflict: Palestinian student Nimer and Roy, an Israeli lawyer.</t>
  </si>
  <si>
    <t>s7026P</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</si>
  <si>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</si>
  <si>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</si>
  <si>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</si>
  <si>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</si>
  <si>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s6863P</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</si>
  <si>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</si>
  <si>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</si>
  <si>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</si>
  <si>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</si>
  <si>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s2212P</t>
  </si>
  <si>
    <t>Highlander 2</t>
  </si>
  <si>
    <t>Sean Connery, Christopher Lambert, Virginia Madsen, Michael Ironside</t>
  </si>
  <si>
    <t>Prepare to experience one of the most spectacular cinematic adventures...It's 2024 and MacLeod (Christopher Lambert) and Ramirez (Sean Connery) are back to save planet Earth.</t>
  </si>
  <si>
    <t>s7475P</t>
  </si>
  <si>
    <t>Weekenders</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</si>
  <si>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</si>
  <si>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</si>
  <si>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s2396N</t>
  </si>
  <si>
    <t>F is for Family</t>
  </si>
  <si>
    <t>Bill Burr, Laura Dern, Justin Long, Debi Derryberry, Sam Rockwell</t>
  </si>
  <si>
    <t>United States, France, Canada</t>
  </si>
  <si>
    <t>Follow the Murphy family back to the 1970s, when kids roamed wild, beer flowed freely and nothing came between a man and his TV.</t>
  </si>
  <si>
    <t>s8412P</t>
  </si>
  <si>
    <t>Gary Owen: #DoinWhatIDo</t>
  </si>
  <si>
    <t>Gary Owen</t>
  </si>
  <si>
    <t>In #DoinWhatIDo Gary Owen hilariously bridges the "lanes" of black and white cultures as only he can, both in his home and on social media. From Black Twitter, his daughter's homecoming date, to the rules of when we can and cannot use the N-word, no one does it better!</t>
  </si>
  <si>
    <t>s4135N</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</si>
  <si>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</si>
  <si>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</si>
  <si>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</si>
  <si>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</si>
  <si>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s4524P</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</si>
  <si>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</si>
  <si>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</si>
  <si>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</si>
  <si>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s6956P</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</si>
  <si>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</si>
  <si>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</si>
  <si>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</si>
  <si>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</si>
  <si>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s8013N</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</si>
  <si>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</si>
  <si>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</si>
  <si>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</si>
  <si>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</si>
  <si>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s352P</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</si>
  <si>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</si>
  <si>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</si>
  <si>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</si>
  <si>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</si>
  <si>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s5385N</t>
  </si>
  <si>
    <t>Qin Empire: Alliance</t>
  </si>
  <si>
    <t>Fu Dalong, Ning Jing, Yu Entai, Zhou Bo, Fu Miao, Feihu Sun, Lu Ying, Qiu Yongli</t>
  </si>
  <si>
    <t>During the Warring States period, Qin state ruler Duke Xiao recruits statesman Shang Yang to help enact bold reforms that transform western China.</t>
  </si>
  <si>
    <t>s7381P</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</si>
  <si>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</si>
  <si>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</si>
  <si>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</si>
  <si>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</si>
  <si>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s6615N</t>
  </si>
  <si>
    <t>Disciples Of The 36th Chamber</t>
  </si>
  <si>
    <t>Hou Hsiao, Gordon Liu, Lily Li, Jason Pai Piao, Chia-Liang Liu</t>
  </si>
  <si>
    <t>Shaolin monk San Te returns to protect a fellow hero with a talent for finding trouble in this action-packed sequel to "The 36th Chamber of Shaolin."</t>
  </si>
  <si>
    <t>s1081N</t>
  </si>
  <si>
    <t>New Gods: Nezha Reborn</t>
  </si>
  <si>
    <t>Zhao Ji</t>
  </si>
  <si>
    <t>Yang Tianxiang, Zhang He, Xuan Xiaoming, Li Shimeng</t>
  </si>
  <si>
    <t>While living as an ordinary deliveryman and motor racing fan, Nezha encounters old nemeses and must rediscover his powers to protect his loved ones.</t>
  </si>
  <si>
    <t>s3623P</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</si>
  <si>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</si>
  <si>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</si>
  <si>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</si>
  <si>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s5719P</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</si>
  <si>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</si>
  <si>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</si>
  <si>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</si>
  <si>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</si>
  <si>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s3116P</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</si>
  <si>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</si>
  <si>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</si>
  <si>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</si>
  <si>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</si>
  <si>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s5821N</t>
  </si>
  <si>
    <t>Lavell Crawford: Can a Brother Get Some Love?</t>
  </si>
  <si>
    <t>Michael Drumm</t>
  </si>
  <si>
    <t>"Last Comic Standing" runner-up Lavell Crawford lords over a hometown crowd at St. Louis's Orpheum Theatre, raking in the love – and the laughs.</t>
  </si>
  <si>
    <t>s138N</t>
  </si>
  <si>
    <t>Crocodile Dundee in Los Angeles</t>
  </si>
  <si>
    <t>Paul Hogan, Linda Kozlowski, Jere Burns, Jonathan Banks, Aida Turturro, Alec Wilson, Gerry Skilton, Steve Rackman, Serge Cockburn, Paul Rodriguez, Mark Adair-Rios, Tiriel Mora, Grant Piro, Mike Tyson</t>
  </si>
  <si>
    <t>When Mick "Crocodile" Dundee and his family land in Los Angeles, they soon learn some lessons about American life in this comedy sequel.</t>
  </si>
  <si>
    <t>s4010P</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</si>
  <si>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</si>
  <si>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</si>
  <si>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</si>
  <si>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</si>
  <si>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s2344N</t>
  </si>
  <si>
    <t>Crazy Delicious</t>
  </si>
  <si>
    <t>Jayde Adams, Carla Hall, Heston Blumenthal, Niklas Ekstedt</t>
  </si>
  <si>
    <t>In this competition show, daring home chefs tempt the food gods with reinvented classics and fanciful feasts in their quest to win a golden apple.</t>
  </si>
  <si>
    <t>s9117P</t>
  </si>
  <si>
    <t>Resident Evil: Retribution</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</si>
  <si>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</si>
  <si>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</si>
  <si>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</si>
  <si>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</si>
  <si>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s2579P</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</si>
  <si>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</si>
  <si>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</si>
  <si>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</si>
  <si>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</si>
  <si>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s5184P</t>
  </si>
  <si>
    <t>Hansel and Gretel</t>
  </si>
  <si>
    <t>Len Talan</t>
  </si>
  <si>
    <t>David Warner, Hugh Pollard, Nicola Stapleton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</si>
  <si>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</si>
  <si>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s3346P</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</si>
  <si>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</si>
  <si>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</si>
  <si>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</si>
  <si>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</si>
  <si>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s6131P</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</si>
  <si>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</si>
  <si>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</si>
  <si>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</si>
  <si>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</si>
  <si>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s3466N</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</si>
  <si>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</si>
  <si>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</si>
  <si>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</si>
  <si>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</si>
  <si>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s3718P</t>
  </si>
  <si>
    <t>Tom Papa: Human Mule</t>
  </si>
  <si>
    <t>Tom Papa</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</si>
  <si>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</si>
  <si>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s1832P</t>
  </si>
  <si>
    <t>Liz Stewart: I'm Crowning</t>
  </si>
  <si>
    <t>Cooper Barnes</t>
  </si>
  <si>
    <t>Liz Stewart</t>
  </si>
  <si>
    <t>Comedian Liz Stewart tackles ghosts, drugs, and motherhood in her debut comedy special, filmed while she was 8 1/2 months pregnant.</t>
  </si>
  <si>
    <t>s7556P</t>
  </si>
  <si>
    <t>#Home (4K UHD)</t>
  </si>
  <si>
    <t>s8093P</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</si>
  <si>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</si>
  <si>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</si>
  <si>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</si>
  <si>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</si>
  <si>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s9395P</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</si>
  <si>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</si>
  <si>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</si>
  <si>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</si>
  <si>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</si>
  <si>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s7271N</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</si>
  <si>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</si>
  <si>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</si>
  <si>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</si>
  <si>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</si>
  <si>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</si>
  <si>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s8283P</t>
  </si>
  <si>
    <t>Never Say Never: The Desire Hall Story</t>
  </si>
  <si>
    <t>John Patterson</t>
  </si>
  <si>
    <t>Deidre Hall, Daniel Hugh Kelly, Ray Baker, Eve Gordon, Wayne Northrop, Lynn Herring</t>
  </si>
  <si>
    <t>Story of a soap celeb Deidre Hall's attempt to have a baby; based on the actress' story of how she conquered childlessness in which the beauteous Hall plays herself.</t>
  </si>
  <si>
    <t>s2145N</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</si>
  <si>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</si>
  <si>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</si>
  <si>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</si>
  <si>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s8670N</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</si>
  <si>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</si>
  <si>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</si>
  <si>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</si>
  <si>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s7471N</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</si>
  <si>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</si>
  <si>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</si>
  <si>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</si>
  <si>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</si>
  <si>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s4143N</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</si>
  <si>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</si>
  <si>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</si>
  <si>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</si>
  <si>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s4075P</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</si>
  <si>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</si>
  <si>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</si>
  <si>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</si>
  <si>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Kids but must ensure that they do not get caught.</t>
  </si>
  <si>
    <t>s6124N</t>
  </si>
  <si>
    <t>Along Came a Spider</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</si>
  <si>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</si>
  <si>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</si>
  <si>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</si>
  <si>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s7075P</t>
  </si>
  <si>
    <t>Old House</t>
  </si>
  <si>
    <t>Kunlin Wang</t>
  </si>
  <si>
    <t>Kaleb Rudy, Vance Vlasek, Tim Hooper, Alexandra Corin Johnston, Troy VanRooy, Grayson Francis</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</si>
  <si>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</si>
  <si>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s8697N</t>
  </si>
  <si>
    <t>War Horse</t>
  </si>
  <si>
    <t>Emily Watson, David Thewlis, Peter Mullan, Niels Arestrup, Tom Hiddleston, Jeremy Irvine, Benedict Cumberbatch, Toby Kebbell, David Kross, Eddie Marsan, Nicolas Bro, Rainer Bock, Patrick Kennedy, Liam Cunningham</t>
  </si>
  <si>
    <t>United States, India</t>
  </si>
  <si>
    <t>During World War I, the bond between a young Englishman and his loyal horse, Joey, is tested when Joey is sold to the cavalry and sent to France.</t>
  </si>
  <si>
    <t>s582N</t>
  </si>
  <si>
    <t>Mortal Kombat</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</si>
  <si>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</si>
  <si>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</si>
  <si>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s8055N</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</si>
  <si>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</si>
  <si>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</si>
  <si>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</si>
  <si>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</si>
  <si>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s7970N</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</si>
  <si>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</si>
  <si>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</si>
  <si>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</si>
  <si>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</si>
  <si>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</si>
  <si>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s7401N</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</si>
  <si>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</si>
  <si>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</si>
  <si>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</si>
  <si>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</si>
  <si>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s5932N</t>
  </si>
  <si>
    <t>The Battered Bastards of Baseball</t>
  </si>
  <si>
    <t>Chapman Way, Maclain Way</t>
  </si>
  <si>
    <t>Todd Field, Kurt Russell</t>
  </si>
  <si>
    <t>The colorful true story of the Portland Mavericks, a scrappy, independent baseball team of underdogs started by actor Bing Russell in the 1970s.</t>
  </si>
  <si>
    <t>s6304N</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</si>
  <si>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</si>
  <si>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</si>
  <si>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</si>
  <si>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</si>
  <si>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s3369P</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</si>
  <si>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</si>
  <si>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</si>
  <si>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</si>
  <si>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</si>
  <si>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s678N</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</si>
  <si>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</si>
  <si>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</si>
  <si>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</si>
  <si>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s9427P</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</si>
  <si>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</si>
  <si>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</si>
  <si>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</si>
  <si>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</si>
  <si>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s4973N</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</si>
  <si>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</si>
  <si>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</si>
  <si>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</si>
  <si>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</si>
  <si>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s3118P</t>
  </si>
  <si>
    <t>Bebe's Kids</t>
  </si>
  <si>
    <t>Bruce Smith</t>
  </si>
  <si>
    <t>Faizon Love, Nell Carter, Tone-Loc, Marques Houston</t>
  </si>
  <si>
    <t>When ladies' man Robin meets the beautiful Jamika at a funeral service, he feels he must have died and gone to heaven</t>
  </si>
  <si>
    <t>s1357N</t>
  </si>
  <si>
    <t>My Dead Ex</t>
  </si>
  <si>
    <t>Katherine Hughes, Ryan Lee, Ryan Malaty, Medalion Rahimi, Marc Evan Jackson, Beth Littleford, Audrey Wasilewski, Matt Braunger</t>
  </si>
  <si>
    <t>High school teens Charley and Ben find themselves in a complicated romance when Ben dies in a tragic accident but is resurrected by a magical spell.</t>
  </si>
  <si>
    <t>s3097N</t>
  </si>
  <si>
    <t>You</t>
  </si>
  <si>
    <t>Lee Toland Krieger</t>
  </si>
  <si>
    <t>Penn Badgley, Elizabeth Lail, Shay Mitchell, John Stamos, Luca Padovan, Zach Cherry</t>
  </si>
  <si>
    <t>Obsessed with an aspiring writer, a charming bookstore manager goes to extreme measures to insert himself into her life.</t>
  </si>
  <si>
    <t>s2672N</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</si>
  <si>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</si>
  <si>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</si>
  <si>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</si>
  <si>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</si>
  <si>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s8800N</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</si>
  <si>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</si>
  <si>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</si>
  <si>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</si>
  <si>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s4750N</t>
  </si>
  <si>
    <t>Coco y Raulito: Carrusel de ternura</t>
  </si>
  <si>
    <t>Raúl Campos, Jan Suter</t>
  </si>
  <si>
    <t>Coco Celis, Raúl Meneses</t>
  </si>
  <si>
    <t>A study in contrasts, comedy partners and good friends Coco Celis and Raúl Meneses alternate separate stand-up sets for double the laughs.</t>
  </si>
  <si>
    <t>s195N</t>
  </si>
  <si>
    <t>Deadly Sins</t>
  </si>
  <si>
    <t>Erik S. Weigel, Todd Hilyard, and Glenn Miller</t>
  </si>
  <si>
    <t>Frank Ramirez, Patricia Castañeda, Chela del Río, Patrick Delmas, María José Martínez, Robinson Díaz, Juan Ángel, Guillermo Olarte, Constanza Duque, Marcela Carvajal</t>
  </si>
  <si>
    <t>A multimillionaire fakes his death and forces his relatives to live together in his mansion for one year to see who's worthy of inheriting his fortune.</t>
  </si>
  <si>
    <t>s3417N</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</si>
  <si>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</si>
  <si>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</si>
  <si>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</si>
  <si>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s6189P</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</si>
  <si>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</si>
  <si>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</si>
  <si>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</si>
  <si>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</si>
  <si>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s1036P</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</si>
  <si>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</si>
  <si>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</si>
  <si>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</si>
  <si>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s7992P</t>
  </si>
  <si>
    <t>The Prayer List</t>
  </si>
  <si>
    <t>Stevie Fernandez</t>
  </si>
  <si>
    <t>Mark Sherwood, Kelsey LaCourse, Svetlana Simmons</t>
  </si>
  <si>
    <t>Adopted Olympic Taekwondo hopeful, Michele Neil, faces shattered Olympic Dreams. Because God chose a more meaningful cause for her to champion.</t>
  </si>
  <si>
    <t>s1044N</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</si>
  <si>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</si>
  <si>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</si>
  <si>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</si>
  <si>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s5003P</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</si>
  <si>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</si>
  <si>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</si>
  <si>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</si>
  <si>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</si>
  <si>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s6389N</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</si>
  <si>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</si>
  <si>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</si>
  <si>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</si>
  <si>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</si>
  <si>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s5543N</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</si>
  <si>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</si>
  <si>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</si>
  <si>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</si>
  <si>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s4658P</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</si>
  <si>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</si>
  <si>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</si>
  <si>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</si>
  <si>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</si>
  <si>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s8785N</t>
  </si>
  <si>
    <t>Yoko and His Friends</t>
  </si>
  <si>
    <t>Eileen Stevens, Alyson Leigh Rosenfeld, Sarah Natochenny, H.D. Quinn</t>
  </si>
  <si>
    <t>Russia, Spain</t>
  </si>
  <si>
    <t>Vik meets new friends in a new city, where they go on exciting adventures together with a magical being. But soon, his family must move again.</t>
  </si>
  <si>
    <t>s8535P</t>
  </si>
  <si>
    <t>Serving in Silence</t>
  </si>
  <si>
    <t>Jeff Bleckner</t>
  </si>
  <si>
    <t>Ryan Reynolds, Glenn Close, Molly Parker</t>
  </si>
  <si>
    <t>The true story of a decorated officer's legal challenge to her involuntary discharge when she admitted she was homosexual.</t>
  </si>
  <si>
    <t>s2567P</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</si>
  <si>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</si>
  <si>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</si>
  <si>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</si>
  <si>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</si>
  <si>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s2464N</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</si>
  <si>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</si>
  <si>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</si>
  <si>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</si>
  <si>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</si>
  <si>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s7930P</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</si>
  <si>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</si>
  <si>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</si>
  <si>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</si>
  <si>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s7219N</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</si>
  <si>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</si>
  <si>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</si>
  <si>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</si>
  <si>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</si>
  <si>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s5125N</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</si>
  <si>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</si>
  <si>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</si>
  <si>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</si>
  <si>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</si>
  <si>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</si>
  <si>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s6702N</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</si>
  <si>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</si>
  <si>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</si>
  <si>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</si>
  <si>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</si>
  <si>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</si>
  <si>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s4210P</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</si>
  <si>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</si>
  <si>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</si>
  <si>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</si>
  <si>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</si>
  <si>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s4841N</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</si>
  <si>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</si>
  <si>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</si>
  <si>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</si>
  <si>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</si>
  <si>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s3866P</t>
  </si>
  <si>
    <t>Gallipoli</t>
  </si>
  <si>
    <t>Peter Weir</t>
  </si>
  <si>
    <t>Mel Gibson, Mark Lee, Bill Kerr, Harold Hopkins</t>
  </si>
  <si>
    <t>Two Australian sprinters face the brutal realities of war when they are sent to fight in the Gallipoli campaign in Turkey during World War I.</t>
  </si>
  <si>
    <t>s6228N</t>
  </si>
  <si>
    <t>Bang Rajan 2</t>
  </si>
  <si>
    <t>Tanit Jitnukul</t>
  </si>
  <si>
    <t>Puri Hiranyapluek, Paradorn Srichaphan, Chatchai Plengpanich</t>
  </si>
  <si>
    <t>A small but fierce group of resistance fighters engages in a brutal battle to protect their village from an army of Burmese invaders.</t>
  </si>
  <si>
    <t>s1681N</t>
  </si>
  <si>
    <t>TE3N</t>
  </si>
  <si>
    <t>Ribhu Dasgupta</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</si>
  <si>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</si>
  <si>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</si>
  <si>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s3702P</t>
  </si>
  <si>
    <t>Yoga For Restful Sleep with Dr. Daniel Nightingale</t>
  </si>
  <si>
    <t>Dr Daniel J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</si>
  <si>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</si>
  <si>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s3576P</t>
  </si>
  <si>
    <t>Wonder Wheel</t>
  </si>
  <si>
    <t>Woody Allen</t>
  </si>
  <si>
    <t>Jim Belushi, Juno Temple, Justin Timberlake, Kate Winslet, Max Casella</t>
  </si>
  <si>
    <t>WONDER WHEEL tells the story of four characters whose lives intertwine amid the hustle and bustle of the Coney Island amusement park in the 1950s.</t>
  </si>
  <si>
    <t>s6059P</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</si>
  <si>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</si>
  <si>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</si>
  <si>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</si>
  <si>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</si>
  <si>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s234N</t>
  </si>
  <si>
    <t>Count Me In</t>
  </si>
  <si>
    <t>Mark Lo</t>
  </si>
  <si>
    <t>This documentary features some of rock's greatest drummers as they come together in an inspiring rhythmic journey about the power of human connection.</t>
  </si>
  <si>
    <t>s1993P</t>
  </si>
  <si>
    <t>Jurassic Dinosaur Adventures by T-Rex Ranch</t>
  </si>
  <si>
    <t>s9114P</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</si>
  <si>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</si>
  <si>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</si>
  <si>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</si>
  <si>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</si>
  <si>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s6937N</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</si>
  <si>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</si>
  <si>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</si>
  <si>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</si>
  <si>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s7787P</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</si>
  <si>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</si>
  <si>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</si>
  <si>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</si>
  <si>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</si>
  <si>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s6062N</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</si>
  <si>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</si>
  <si>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</si>
  <si>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</si>
  <si>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</si>
  <si>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s8234P</t>
  </si>
  <si>
    <t>The Unborn (Unrated)</t>
  </si>
  <si>
    <t>David S. Goyer</t>
  </si>
  <si>
    <t>Odette Annable,  Gary Oldman,  Cam Gigandet,  Meagan Good</t>
  </si>
  <si>
    <t>Enter a world of unrelenting evil as terror finds a new form in this chilling Unrated Cut of the film too shocking for theaters!</t>
  </si>
  <si>
    <t>s2396P</t>
  </si>
  <si>
    <t>Gallagher: That's Stupid</t>
  </si>
  <si>
    <t>In 1982 Gallagher had a lot on his mind. Forever the prop comedian, Gallagher points out all the things that annoy him - from the post office, to kitchen habits, to the media, no one is safe from his list.</t>
  </si>
  <si>
    <t>s3530N</t>
  </si>
  <si>
    <t>Evelyn</t>
  </si>
  <si>
    <t>Haunted by the suicide of a brother, a director and his kin walk across the U.K. in an emotionally trying, visually sublime journey toward healing.</t>
  </si>
  <si>
    <t>s8588P</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</si>
  <si>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</si>
  <si>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</si>
  <si>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</si>
  <si>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</si>
  <si>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s3046P</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</si>
  <si>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</si>
  <si>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</si>
  <si>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</si>
  <si>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</si>
  <si>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s6909P</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</si>
  <si>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</si>
  <si>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</si>
  <si>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</si>
  <si>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</si>
  <si>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s2167N</t>
  </si>
  <si>
    <t>A Go! Go! Cory Carson Summer Camp</t>
  </si>
  <si>
    <t>Stanley Moore, Alex Woo</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</si>
  <si>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</si>
  <si>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</si>
  <si>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s8096N</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</si>
  <si>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</si>
  <si>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</si>
  <si>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</si>
  <si>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s4445P</t>
  </si>
  <si>
    <t>He's Mine Not Yours</t>
  </si>
  <si>
    <t>Roger Melvin</t>
  </si>
  <si>
    <t>Jason Weaver, Caryn Ward, Gabrielle Dennis</t>
  </si>
  <si>
    <t>Kent is ready to put his playboy past behind him and marry the girl he loves- but first, he has to prove he's changed his ways for good.</t>
  </si>
  <si>
    <t>s2880P</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</si>
  <si>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</si>
  <si>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</si>
  <si>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</si>
  <si>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</si>
  <si>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s4938N</t>
  </si>
  <si>
    <t>Ram Dass, Going Home</t>
  </si>
  <si>
    <t>Derek Peck</t>
  </si>
  <si>
    <t>Ram Dass</t>
  </si>
  <si>
    <t>From his home on Maui, pioneering researcher, author and spiritual teacher Ram Dass reflects on love, life and death as his own days draw to a close.</t>
  </si>
  <si>
    <t>s2326N</t>
  </si>
  <si>
    <t>Skin</t>
  </si>
  <si>
    <t>Daniel Effiong</t>
  </si>
  <si>
    <t>Beverly Naya</t>
  </si>
  <si>
    <t>On a quest to find beauty in all complexions, actress Beverly Naya travels to her home country of Nigeria and explores colorism's impact on society.</t>
  </si>
  <si>
    <t>s2179N</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</si>
  <si>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</si>
  <si>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</si>
  <si>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This drama series follows young dancers at the Next Step Dance Studio as they attempt to win the coveted regional dance championships.</t>
  </si>
  <si>
    <t>s8079P</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</si>
  <si>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</si>
  <si>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</si>
  <si>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</si>
  <si>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</si>
  <si>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s8403N</t>
  </si>
  <si>
    <t>The Longshots</t>
  </si>
  <si>
    <t>Fred Durst</t>
  </si>
  <si>
    <t>Ice Cube, Keke Palmer, Tasha Smith, Jill Marie Jones, Dash Mihok, Matt Craven, Glenn Plummer, Garrett Morris, Miles Chandler, Malcolm Goodwin</t>
  </si>
  <si>
    <t>When an 11-year-old girl becomes Pop Warner football's first female quarterback, she raises eyebrows – till she takes her team to the brink of glory.</t>
  </si>
  <si>
    <t>s5964N</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</si>
  <si>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</si>
  <si>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</si>
  <si>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</si>
  <si>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s7909N</t>
  </si>
  <si>
    <t>Russell Peters vs. the World</t>
  </si>
  <si>
    <t>A four-part docu-series that's an exclusive, backstage pass to global comedy superstar Russell Peters' record-breaking "Notorious" world tour.</t>
  </si>
  <si>
    <t>s5556P</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</si>
  <si>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</si>
  <si>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</si>
  <si>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</si>
  <si>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</si>
  <si>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s625N</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</si>
  <si>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</si>
  <si>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</si>
  <si>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</si>
  <si>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</si>
  <si>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s3247N</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</si>
  <si>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</si>
  <si>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</si>
  <si>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</si>
  <si>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s5050P</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</si>
  <si>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</si>
  <si>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</si>
  <si>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</si>
  <si>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</si>
  <si>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s5782N</t>
  </si>
  <si>
    <t>When I See You Again</t>
  </si>
  <si>
    <t>Jasper Liu, Mandy Wei, Jet Chao, Ivy Shao, Tina Chou, Kao Meng-Chieh</t>
  </si>
  <si>
    <t>On a visit to his hometown, a rich bachelor seeks revenge on the woman who broke his heart 10 years ago. But his plan doesn't go as expected.</t>
  </si>
  <si>
    <t>s7552P</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</si>
  <si>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</si>
  <si>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</si>
  <si>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s3047P</t>
  </si>
  <si>
    <t>Blackmail</t>
  </si>
  <si>
    <t>Abhinay Deo</t>
  </si>
  <si>
    <t>Irrfan Khan, Kirti Kulhari, Arunoday Singh, Omi Vaidya, Gajraj Rao, Divya Dutta</t>
  </si>
  <si>
    <t>When Dev finds out his wife is cheating on him, he secretly blackmails his wife and her lover as a form of revenge.</t>
  </si>
  <si>
    <t>s755N</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</si>
  <si>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</si>
  <si>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</si>
  <si>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</si>
  <si>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</si>
  <si>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s9156P</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</si>
  <si>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</si>
  <si>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</si>
  <si>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</si>
  <si>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s1084N</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</si>
  <si>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</si>
  <si>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</si>
  <si>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</si>
  <si>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</si>
  <si>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s360P</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</si>
  <si>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</si>
  <si>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</si>
  <si>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s1118P</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</si>
  <si>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</si>
  <si>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</si>
  <si>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</si>
  <si>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s9275P</t>
  </si>
  <si>
    <t>Zombie Warz: Falls The Shadow</t>
  </si>
  <si>
    <t>Steven Berryessa</t>
  </si>
  <si>
    <t>Ron Berryessa</t>
  </si>
  <si>
    <t>Three years after the War, the United States is destroyed. Civilization has devolved into anarchy and tribalism.</t>
  </si>
  <si>
    <t>s8640N</t>
  </si>
  <si>
    <t>Tukaram</t>
  </si>
  <si>
    <t>Chandrakant Kulkarni</t>
  </si>
  <si>
    <t>Jitendra Joshi, Prateeksha Lonkar, Sharad Ponkshe, Radhika Apte, Veena Jamkar, Yatin Karyekar, Smita Tambe, Vrishasen Dabholkar</t>
  </si>
  <si>
    <t>A child whose innocence and devotion set him apart from the other Kids of his village grows up to be one of the foremost saints of India.</t>
  </si>
  <si>
    <t>s4229N</t>
  </si>
  <si>
    <t>Comedy Central roast veteran Whitney Cummings gets the stage to herself in this debut special, which finds her riffing on a wide range of topics.</t>
  </si>
  <si>
    <t>s7833N</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</si>
  <si>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</si>
  <si>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</si>
  <si>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</si>
  <si>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</si>
  <si>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s4200P</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</si>
  <si>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</si>
  <si>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</si>
  <si>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</si>
  <si>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</si>
  <si>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s8104P</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</si>
  <si>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</si>
  <si>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</si>
  <si>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</si>
  <si>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</si>
  <si>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s7653N</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</si>
  <si>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</si>
  <si>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</si>
  <si>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</si>
  <si>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</si>
  <si>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</si>
  <si>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s6476N</t>
  </si>
  <si>
    <t>Chris Brown: Welcome to My Life</t>
  </si>
  <si>
    <t>Andrew Sandler</t>
  </si>
  <si>
    <t>Chris Brown</t>
  </si>
  <si>
    <t>Featuring interviews, concert footage and behind-the-scenes access, this documentary delivers fans an all-access look at the life of Chris Brown.</t>
  </si>
  <si>
    <t>s6532P</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</si>
  <si>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</si>
  <si>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</si>
  <si>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</si>
  <si>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</si>
  <si>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s5930N</t>
  </si>
  <si>
    <t>Print the Legend</t>
  </si>
  <si>
    <t>Luis Lopez, Clay Tweel</t>
  </si>
  <si>
    <t>This award-winning, original documentary chronicles the race for market leadership in 3D printing, the next wave of technological evolution.</t>
  </si>
  <si>
    <t>s3132N</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</si>
  <si>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</si>
  <si>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</si>
  <si>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</si>
  <si>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</si>
  <si>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s876N</t>
  </si>
  <si>
    <t>Love or Money</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</si>
  <si>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</si>
  <si>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</si>
  <si>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s4017P</t>
  </si>
  <si>
    <t>JFK's Women: The Scandals Revealed</t>
  </si>
  <si>
    <t>Harvey Lilley</t>
  </si>
  <si>
    <t>Andrew Cook, Piers Gibbon, Donald Rumbelow</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</si>
  <si>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</si>
  <si>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s1610P</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</si>
  <si>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</si>
  <si>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</si>
  <si>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</si>
  <si>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s9316P</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</si>
  <si>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</si>
  <si>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</si>
  <si>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</si>
  <si>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</si>
  <si>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s5158P</t>
  </si>
  <si>
    <t>Blackbird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</si>
  <si>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</si>
  <si>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</si>
  <si>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</si>
  <si>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s1833P</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</si>
  <si>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</si>
  <si>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</si>
  <si>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s9402P</t>
  </si>
  <si>
    <t>Supermansion</t>
  </si>
  <si>
    <t>A group of superheroes, led by Titanium Rex, find it's sometimes easier to take down villains than live together harmoniously under one roof.</t>
  </si>
  <si>
    <t>s1410P</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</si>
  <si>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</si>
  <si>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</si>
  <si>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</si>
  <si>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s5628N</t>
  </si>
  <si>
    <t>Cristela Alonzo: Lower Classy</t>
  </si>
  <si>
    <t>Cristela Alonzo</t>
  </si>
  <si>
    <t>The irrepressible Alonzo skewers Latino stereotypes, pricey luxuries and her mother's tough-love parenting in a night of sly and infectious comedy.</t>
  </si>
  <si>
    <t>s1667P</t>
  </si>
  <si>
    <t>Mila and Morphle's Magical Friends</t>
  </si>
  <si>
    <t>In this compilation of My Magic Pet Morphle cartoon, Mila and Morphle go on various magical adventures including Morphle rescuing Mila from jail, Mila turning into a robot, and many more!</t>
  </si>
  <si>
    <t>s2687N</t>
  </si>
  <si>
    <t>Chris D'Elia: No Pain</t>
  </si>
  <si>
    <t>Matt D'Elia</t>
  </si>
  <si>
    <t>Chris D'Elia</t>
  </si>
  <si>
    <t>Chris D'Elia takes the stage in Minneapolis to offer his thoughts on everything from self-censorship to problematic dolphins to lame mutant powers.</t>
  </si>
  <si>
    <t>s7313P</t>
  </si>
  <si>
    <t>Frankenfish</t>
  </si>
  <si>
    <t>Mark DippÃ©</t>
  </si>
  <si>
    <t>Raoul Max Trujillo, Mark Boone Junior, Reggie Lee</t>
  </si>
  <si>
    <t>A genetically-altered fish wreaks havoc on a small fishing town.</t>
  </si>
  <si>
    <t>s8733P</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</si>
  <si>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</si>
  <si>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</si>
  <si>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</si>
  <si>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</si>
  <si>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s7877P</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</si>
  <si>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</si>
  <si>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</si>
  <si>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</si>
  <si>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</si>
  <si>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s6963P</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</si>
  <si>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</si>
  <si>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</si>
  <si>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</si>
  <si>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</si>
  <si>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s432N</t>
  </si>
  <si>
    <t>Too Hot to Handle: Brazil</t>
  </si>
  <si>
    <t>No single director listed; reality show</t>
  </si>
  <si>
    <t>Bruna Louise</t>
  </si>
  <si>
    <t>Sizzling hot young Brazilians meet at a dreamy beach resort. But for a shot at R$500,000 in this fun reality show, they'll have to give up sex.</t>
  </si>
  <si>
    <t>s4626N</t>
  </si>
  <si>
    <t>Two Catalonias</t>
  </si>
  <si>
    <t>Álvaro Longoria, Gerardo Olivares</t>
  </si>
  <si>
    <t>Lawmakers and activists with conflicting ideologies speak about the complexities of Catalonia's politics and the fight for its independence from Spain.</t>
  </si>
  <si>
    <t>s7025P</t>
  </si>
  <si>
    <t>In Her Shoes</t>
  </si>
  <si>
    <t>Cameron Diaz, Toni Collette, Shirley MacLaine, Mark Feuerstein</t>
  </si>
  <si>
    <t>HD. Two sisters who have only one thing in common â€“ their shoe size â€“ have a falling out that leads both in surprising new directions.</t>
  </si>
  <si>
    <t>s9609P</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</si>
  <si>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</si>
  <si>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</si>
  <si>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</si>
  <si>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</si>
  <si>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s6400P</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</si>
  <si>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</si>
  <si>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</si>
  <si>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</si>
  <si>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</si>
  <si>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s8538P</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</si>
  <si>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</si>
  <si>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</si>
  <si>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</si>
  <si>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</si>
  <si>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s8442P</t>
  </si>
  <si>
    <t>El Vigilante</t>
  </si>
  <si>
    <t>Diego Ros</t>
  </si>
  <si>
    <t>Leonardo Alonso, Rodrigo Franco</t>
  </si>
  <si>
    <t>A night guard has to deal with a bizarre and improbable series of events in the most important night of his life.</t>
  </si>
  <si>
    <t>s2420N</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</si>
  <si>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</si>
  <si>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</si>
  <si>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</si>
  <si>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</si>
  <si>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s2625N</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</si>
  <si>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</si>
  <si>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</si>
  <si>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</si>
  <si>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</si>
  <si>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s2068N</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</si>
  <si>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</si>
  <si>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</si>
  <si>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</si>
  <si>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</si>
  <si>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s1690N</t>
  </si>
  <si>
    <t>Loving</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</si>
  <si>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</si>
  <si>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</si>
  <si>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s7228P</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</si>
  <si>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</si>
  <si>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</si>
  <si>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</si>
  <si>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s6810P</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</si>
  <si>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</si>
  <si>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</si>
  <si>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</si>
  <si>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</si>
  <si>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s6322P</t>
  </si>
  <si>
    <t>Saint Seiya 3: Legend of Crimson Youth</t>
  </si>
  <si>
    <t>Shigeyasu Yamauchi</t>
  </si>
  <si>
    <t>TÃ´ru Furuya, Hirotaka Suzuoki, Kouichi Hashimoto</t>
  </si>
  <si>
    <t>Seiya and the Bronze Saints face their most dangerous foe yet: Athena's lost brother, the Sun God Apollo.</t>
  </si>
  <si>
    <t>s1403P</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</si>
  <si>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</si>
  <si>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</si>
  <si>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</si>
  <si>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s6770N</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</si>
  <si>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</si>
  <si>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</si>
  <si>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</si>
  <si>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</si>
  <si>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s441N</t>
  </si>
  <si>
    <t>Explained</t>
  </si>
  <si>
    <t>Ezra Klein, Joe Posner (creators)</t>
  </si>
  <si>
    <t>This enlightening series from Vox digs into a wide range of topics such as the rise of cryptocurrency, why diets fail, and the wild world of K-pop.</t>
  </si>
  <si>
    <t>s1518N</t>
  </si>
  <si>
    <t>Ma Rainey's Black Bottom</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</si>
  <si>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</si>
  <si>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</si>
  <si>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s594N</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</si>
  <si>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</si>
  <si>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</si>
  <si>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</si>
  <si>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</si>
  <si>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s5369P</t>
  </si>
  <si>
    <t>Steve and Maggie - Giggles Galore</t>
  </si>
  <si>
    <t>Steve, Maggie</t>
  </si>
  <si>
    <t>Laugh along with Steve and Maggie! Giggles Galore includes a variety of topics for your Kids to enjoy! Topics such as Halloween, getting your hair cut, vehicles, and more! Your little one is sure to giggle along to this funny, yet educational series.</t>
  </si>
  <si>
    <t>s7507P</t>
  </si>
  <si>
    <t>The New Daughter</t>
  </si>
  <si>
    <t>Luis Alejandro Berdejo</t>
  </si>
  <si>
    <t>Ivana Baquero, Kevin Costner, Samantha Mathis</t>
  </si>
  <si>
    <t>Kevin Costner stars as a single father who moves his two Kids to rural South Carolina, only to watch his daughter exhibit increasingly strange behavior.</t>
  </si>
  <si>
    <t>s1995N</t>
  </si>
  <si>
    <t>Sing On!</t>
  </si>
  <si>
    <t>Tituss Burgess</t>
  </si>
  <si>
    <t>In this fun, fast-paced music contest hosted by Tituss Burgess, players sing their hearts out and try to hit the right notes to win up to $60,000.</t>
  </si>
  <si>
    <t>s1022N</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</si>
  <si>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</si>
  <si>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</si>
  <si>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</si>
  <si>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</si>
  <si>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s6358P</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</si>
  <si>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</si>
  <si>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</si>
  <si>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</si>
  <si>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</si>
  <si>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s4883N</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</si>
  <si>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</si>
  <si>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</si>
  <si>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</si>
  <si>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</si>
  <si>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s7273P</t>
  </si>
  <si>
    <t>Screwdriver</t>
  </si>
  <si>
    <t>Chuck Conry</t>
  </si>
  <si>
    <t>After a new part store opens in town that sends him out of business, the former town handyman takes revenge on the new owner's son and all of his out of town friends.</t>
  </si>
  <si>
    <t>s1153P</t>
  </si>
  <si>
    <t>Riders of the Whistling Pines</t>
  </si>
  <si>
    <t>Gene Autry, Patricia Barry</t>
  </si>
  <si>
    <t>Badguys Henry, Bill and Pete head a gang of outlaws who are destroying the timberland. When Gene butts in they frame him on a cattle-poisoning charge and set him up for murder.</t>
  </si>
  <si>
    <t>s1644P</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</si>
  <si>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</si>
  <si>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</si>
  <si>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s582P</t>
  </si>
  <si>
    <t>The Ladies Man</t>
  </si>
  <si>
    <t>Jerry Lewis</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</si>
  <si>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</si>
  <si>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</si>
  <si>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s835P</t>
  </si>
  <si>
    <t>Swing Hostess</t>
  </si>
  <si>
    <t>Sam Newfield</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</si>
  <si>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</si>
  <si>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</si>
  <si>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s1793N</t>
  </si>
  <si>
    <t>Guillermo Vilas: Settling the Score</t>
  </si>
  <si>
    <t>Matías Gueilburt</t>
  </si>
  <si>
    <t>An Argentine journalist strives to prove that his countryman, tennis star Guillermo Vilas, was wrongly denied the No. 1 world ranking in the 1970s.</t>
  </si>
  <si>
    <t>s9053P</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</si>
  <si>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</si>
  <si>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</si>
  <si>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</si>
  <si>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</si>
  <si>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s715P</t>
  </si>
  <si>
    <t>The Competition</t>
  </si>
  <si>
    <t>Richard Dreyfuss, Amy Irving, Lee Remick, Sam Wanamaker</t>
  </si>
  <si>
    <t>While competing against each other in a music contest, two pianists (Richard Dreyfuss, Amy Irving) fall in love and must battle to stay together in case either of them wins. Oscar-nominated for Best Song and Best Film Editing.</t>
  </si>
  <si>
    <t>s6706N</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</si>
  <si>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</si>
  <si>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</si>
  <si>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</si>
  <si>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</si>
  <si>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s3996N</t>
  </si>
  <si>
    <t>Alexis Viera: A Story of Surviving</t>
  </si>
  <si>
    <t>Luis Ara</t>
  </si>
  <si>
    <t>Alexis Viera</t>
  </si>
  <si>
    <t>Uruguay</t>
  </si>
  <si>
    <t>After being shot during a robbery in Colombia and losing sensation in his legs, Uruguayan soccer star Alexis Viera finds a new sense of purpose.</t>
  </si>
  <si>
    <t>s5902P</t>
  </si>
  <si>
    <t>Unforgivable</t>
  </si>
  <si>
    <t>Graeme Campbell</t>
  </si>
  <si>
    <t>John Ritter, Harley Jane Kozak, Kevin Dunn, Susan Gibney, Gina Philips</t>
  </si>
  <si>
    <t>Paul Hegstrom is a so-called family man who puts his wife through domestic violence and his Kids through emotional torture. After leaving his family and almost killing his new girlfriend in one of his rages, Paul is ordered to either seek professional help through an innovative therapy program or go to jail.</t>
  </si>
  <si>
    <t>s4178N</t>
  </si>
  <si>
    <t>IO</t>
  </si>
  <si>
    <t>Jonathan Helpert</t>
  </si>
  <si>
    <t>Margaret Qualley, Anthony Mackie, Danny Huston</t>
  </si>
  <si>
    <t>As a young scientist searches for a way to save a dying Earth, she finds a connection with a man who's racing to catch the last shuttle off the planet.</t>
  </si>
  <si>
    <t>s9435P</t>
  </si>
  <si>
    <t>Price Of Love</t>
  </si>
  <si>
    <t>Kamal Smith</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</si>
  <si>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</si>
  <si>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</si>
  <si>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s7982N</t>
  </si>
  <si>
    <t>Senna</t>
  </si>
  <si>
    <t>Ayrton Senna, Alain Prost, Frank Williams</t>
  </si>
  <si>
    <t>United Kingdom, France, United States</t>
  </si>
  <si>
    <t>This fast-paced documentary profiles Ayrton Senna, one of the greatest drivers in the history of Formula One racing, and a hero in his native Brazil.</t>
  </si>
  <si>
    <t>s4833P</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</si>
  <si>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</si>
  <si>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</si>
  <si>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</si>
  <si>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</si>
  <si>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s2550P</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</si>
  <si>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</si>
  <si>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</si>
  <si>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</si>
  <si>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</si>
  <si>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s5373N</t>
  </si>
  <si>
    <t>Ari Shaffir: Double Negative</t>
  </si>
  <si>
    <t>Eric Abrams</t>
  </si>
  <si>
    <t>Ari Shaffir</t>
  </si>
  <si>
    <t>Wry yet thoughtful, comedian Ari Shaffir brings his edgy humor to two fast-paced stand-up specials about Kids and adulthood.</t>
  </si>
  <si>
    <t>s1956P</t>
  </si>
  <si>
    <t>Kesari</t>
  </si>
  <si>
    <t>Anurag Singh</t>
  </si>
  <si>
    <t>Akshay Kumar, Parineeti Chopra, Suvinder Vicky</t>
  </si>
  <si>
    <t>Based on an incredible true story of the Battle of Saragarhi in which an army of 21 Sikhs fought against 10,000 Afghans in 1897.</t>
  </si>
  <si>
    <t>s8385N</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</si>
  <si>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</si>
  <si>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</si>
  <si>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</si>
  <si>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</si>
  <si>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s5776N</t>
  </si>
  <si>
    <t>Pac's Scary Halloween</t>
  </si>
  <si>
    <t>Erin Mathews, Sam Vincent, Andrea Libman, Ashleigh Ball, Ian James Corlett, Brian Drummond, Lee Tockar, Matt Hill</t>
  </si>
  <si>
    <t>When sinister Dr. Pacenstein schemes to swap bodies with Pac during a Halloween party, Spiral, Cyli and Count Pacula scramble to save their pal.</t>
  </si>
  <si>
    <t>s4438N</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</si>
  <si>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</si>
  <si>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</si>
  <si>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</si>
  <si>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</si>
  <si>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s4453N</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</si>
  <si>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</si>
  <si>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</si>
  <si>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</si>
  <si>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</si>
  <si>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s8155P</t>
  </si>
  <si>
    <t>Big Top Evil</t>
  </si>
  <si>
    <t>Sean Haitz</t>
  </si>
  <si>
    <t>Sean Haitz, Jisaura Cardinale, Austin Judd, Bill Moseley, J LaRose</t>
  </si>
  <si>
    <t>Five disparate youths, lost on a road trip to the location of the infamous 'mangrove slasher,' end up being pursued by a cadre of cannibal clowns.</t>
  </si>
  <si>
    <t>s1236N</t>
  </si>
  <si>
    <t>Pokémon Journeys: The Series</t>
  </si>
  <si>
    <t>Ikue Otani, Sarah Natochenny, Zeno Robinson, James Carter Cathcart, Michele Knotz, Cherami Leigh, Rodger Parsons, Ray Chase, Casey Mongillo</t>
  </si>
  <si>
    <t>Young trainer Ash and his new friend Goh become research fellows at Professor Cerise's laboratory, traveling all over the world to learn about Pokémon.</t>
  </si>
  <si>
    <t>s5729N</t>
  </si>
  <si>
    <t>Just You</t>
  </si>
  <si>
    <t>Aaron Yan, Puff Kuo, Katherine Wang, Dean Fujioka, Lyla Lin, Lin Yu-pin</t>
  </si>
  <si>
    <t>When her uptight new boss and landlord starts a war on office romances, plucky Liang-liang quickly starts looking for ways to get him to lighten up.</t>
  </si>
  <si>
    <t>s3742N</t>
  </si>
  <si>
    <t>Puella Magi Madoka Magica</t>
  </si>
  <si>
    <t>Aoi Yuki, Chiwa Saito, Kaori Mizuhashi, Eri Kitamura, Emiri Kato, Ai Nonaka</t>
  </si>
  <si>
    <t>One day, Madoka Kaname has a very magical encounter, one that can change her destiny. This is the beginning of the new story of magical witch girls.</t>
  </si>
  <si>
    <t>s6544N</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</si>
  <si>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</si>
  <si>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</si>
  <si>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</si>
  <si>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</si>
  <si>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</si>
  <si>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s2812N</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</si>
  <si>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</si>
  <si>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</si>
  <si>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</si>
  <si>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</si>
  <si>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s5502N</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</si>
  <si>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</si>
  <si>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</si>
  <si>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</si>
  <si>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</si>
  <si>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s55N</t>
  </si>
  <si>
    <t>InuYasha the Movie: Affections Touching Across Time</t>
  </si>
  <si>
    <t>Kappei Yamaguchi, Satsuki Yukino, Koji Tsujitani, Houko Kuwashima, Kumiko Watanabe, Kenichi Ogata, Noriko Hidaka, Hisako Kyoda, Ken Narita, Tomokazu Seki</t>
  </si>
  <si>
    <t>A powerful demon has been sealed away for 200 years. But when the demon's son is awakened, the fate of the world is in jeopardy.</t>
  </si>
  <si>
    <t>s4651N</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</si>
  <si>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</si>
  <si>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</si>
  <si>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</si>
  <si>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s5576N</t>
  </si>
  <si>
    <t>Cheer Squad</t>
  </si>
  <si>
    <t>Follow the Great White Sharks, a world-champion cheerleading squad, as they juggle the pressures of training, school, work and relationships.</t>
  </si>
  <si>
    <t>s8461N</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</si>
  <si>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</si>
  <si>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</si>
  <si>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</si>
  <si>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</si>
  <si>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s4480N</t>
  </si>
  <si>
    <t>Great News</t>
  </si>
  <si>
    <t>Briga Heelan, Andrea Martin, Adam Campbell, John Michael Higgins, Horatio Sanz, Nicole Richie</t>
  </si>
  <si>
    <t>A TV news producer's ambitions take an awkward turn when her mother rejoins the workforce and snags a job as the station's newest intern.</t>
  </si>
  <si>
    <t>s3690P</t>
  </si>
  <si>
    <t>Borsalino and Co.</t>
  </si>
  <si>
    <t>Jacques Deray</t>
  </si>
  <si>
    <t>Alain Delon, Riccardo Cucciolla, Daniel Ivernel, Reinhard Kolldehoff</t>
  </si>
  <si>
    <t>Marseille. Heaps of flowers and funeral wreaths... "A man who no longer defends his colors is no longer a man."</t>
  </si>
  <si>
    <t>s3699P</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</si>
  <si>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</si>
  <si>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</si>
  <si>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</si>
  <si>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</si>
  <si>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s4969N</t>
  </si>
  <si>
    <t>James Acaster: Repertoire</t>
  </si>
  <si>
    <t>Dan Lucchesi</t>
  </si>
  <si>
    <t>James Acaster</t>
  </si>
  <si>
    <t>Offbeat comic James Acaster covers the strange, the mundane and everything in between in this collection of four wide-ranging stand-up specials.</t>
  </si>
  <si>
    <t>s1386P</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</si>
  <si>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</si>
  <si>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</si>
  <si>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</si>
  <si>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</si>
  <si>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s8004P</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</si>
  <si>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</si>
  <si>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</si>
  <si>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</si>
  <si>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s2410P</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</si>
  <si>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</si>
  <si>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</si>
  <si>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s1890N</t>
  </si>
  <si>
    <t>Pat a Pat Como</t>
  </si>
  <si>
    <t>For Como and his friends, each new adventure is a lesson on why it's important to be considerate — and to take care of one another!</t>
  </si>
  <si>
    <t>s492P</t>
  </si>
  <si>
    <t>THE PARTY</t>
  </si>
  <si>
    <t>Ana MarÃ­a Arango, Francisco BolÃ­var, Carlos Hurtado</t>
  </si>
  <si>
    <t>DoÃ±a Matilde gets up on her 70th birthday with the desire to have a great celebration. Her 4 Kids with their respective families gather to celebrate, as soon as they arrive the dance begins until DoÃ±a Matilde fades and apparently dies, the party then becomes a battle to see who gets the best part of the inheritance.</t>
  </si>
  <si>
    <t>s1401N</t>
  </si>
  <si>
    <t>Bling Empire</t>
  </si>
  <si>
    <t>Follow LA's wildly wealthy Asian and Asian American fun seekers as they go all out with fabulous parties, glamour and drama in this reality series.</t>
  </si>
  <si>
    <t>s1991P</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</si>
  <si>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</si>
  <si>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</si>
  <si>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</si>
  <si>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s6800N</t>
  </si>
  <si>
    <t>Freeway: Crack in the System</t>
  </si>
  <si>
    <t>Marc Levin</t>
  </si>
  <si>
    <t>Freeway Rick Ross</t>
  </si>
  <si>
    <t>United States, Nicaragua</t>
  </si>
  <si>
    <t>Take in the true account of drug kingpin "Freeway" Rick Ross's empire and how the CIA helped him fuel America's  devastating crack cocaine epidemic.</t>
  </si>
  <si>
    <t>s2549N</t>
  </si>
  <si>
    <t>Trial By Media</t>
  </si>
  <si>
    <t>In this true crime docuseries, some of the most dramatic trials of all time are examined with an emphasis on how the media may have impacted verdicts.</t>
  </si>
  <si>
    <t>s2390N</t>
  </si>
  <si>
    <t>Asura Guru</t>
  </si>
  <si>
    <t>A. Raajdheep</t>
  </si>
  <si>
    <t>Vikram Prabhu, Subbaraju, Mahima Nambiar, Yogi Babu, Jagan</t>
  </si>
  <si>
    <t>For a tech-savvy thief, elaborate robberies and evading the police are second nature until a private detective is hired to investigate his latest heist.</t>
  </si>
  <si>
    <t>s2581P</t>
  </si>
  <si>
    <t>Eddie Pepitone: In Ruins</t>
  </si>
  <si>
    <t>Steven Feinartz</t>
  </si>
  <si>
    <t>Eddie Pepitone</t>
  </si>
  <si>
    <t>Comedic force of nature Eddie Pepitone delivers a darkly funny, rage-fueled performance in Brooklyn, where he discusses the perils of being a male model, speaking to his dog like his therapist, and the death of the American Dream.</t>
  </si>
  <si>
    <t>s1056P</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</si>
  <si>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</si>
  <si>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</si>
  <si>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</si>
  <si>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</si>
  <si>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s7845P</t>
  </si>
  <si>
    <t>Mother, May I Sleep With Danger</t>
  </si>
  <si>
    <t>Jorge Montesi</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</si>
  <si>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</si>
  <si>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</si>
  <si>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s1844P</t>
  </si>
  <si>
    <t>Little Big Man</t>
  </si>
  <si>
    <t>Arthur Penn</t>
  </si>
  <si>
    <t>Dustin Hoffman, Faye Dunaway</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</si>
  <si>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</si>
  <si>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s259N</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</si>
  <si>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</si>
  <si>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</si>
  <si>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</si>
  <si>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</si>
  <si>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s2423N</t>
  </si>
  <si>
    <t>Queer Eye</t>
  </si>
  <si>
    <t>Bobby Berk, Karamo Brown, Tan France, Antoni Porowski, Jonathan Van Ness</t>
  </si>
  <si>
    <t>An all-new “Fab Five” advise men on fashion, grooming, food, culture and design in this modern reboot of the Emmy Award-winning reality series.</t>
  </si>
  <si>
    <t>s7609N</t>
  </si>
  <si>
    <t>NOVA: First Face of America</t>
  </si>
  <si>
    <t>Graham Townsley</t>
  </si>
  <si>
    <t>Jay O. Sanders</t>
  </si>
  <si>
    <t>During risky expeditions in an underwater cave, scientists unearth a 13,000-year-old skeleton to gain insight into the earliest known humans in America.</t>
  </si>
  <si>
    <t>s655N</t>
  </si>
  <si>
    <t>#Selfie</t>
  </si>
  <si>
    <t>Flavia Hojda, Crina Semciuc, Olimpia Melinte, Sali Levent, Vlad Logigan, Alex Călin, Alina Chivulescu, Răzvan Vasilescu</t>
  </si>
  <si>
    <t>Two days before their final exams, three teen girls make a seaside getaway to have the time of their lives.</t>
  </si>
  <si>
    <t>s209N</t>
  </si>
  <si>
    <t>Once Upon a Time in Mumbaai</t>
  </si>
  <si>
    <t>Milan Luthria</t>
  </si>
  <si>
    <t>Ajay Devgn, Emraan Hashmi, Kangana Ranaut, Prachi Desai, Randeep Hooda, Naved Aslam, Asif Basra, Avtar Gill</t>
  </si>
  <si>
    <t>Mumbai's top mob boss rules the underworld with honor and compassion, but his power-hungry protégé will shake up the world of organized crime.</t>
  </si>
  <si>
    <t>s5582P</t>
  </si>
  <si>
    <t>Heartburn</t>
  </si>
  <si>
    <t>Mike Nichols</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</si>
  <si>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</si>
  <si>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</si>
  <si>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s1218N</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</si>
  <si>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</si>
  <si>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</si>
  <si>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</si>
  <si>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s2643N</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</si>
  <si>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</si>
  <si>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</si>
  <si>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</si>
  <si>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</si>
  <si>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s2851P</t>
  </si>
  <si>
    <t>Chris Ramsey: Approval Needed</t>
  </si>
  <si>
    <t>The critically acclaimed comedian Chris Ramsey brings his latest stand-up show exclusively to Amazon this summer.</t>
  </si>
  <si>
    <t>s9022P</t>
  </si>
  <si>
    <t>Eddie Izzard: Dress To Circle</t>
  </si>
  <si>
    <t>A one-hour rough-cut of Eddie Izzard's Dress To Kill show in Paris (spoken in French). Previously released on the Dress To Kill DVD.</t>
  </si>
  <si>
    <t>s2181P</t>
  </si>
  <si>
    <t>Hotel Coolgardie</t>
  </si>
  <si>
    <t>Pete Gleeson</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</si>
  <si>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</si>
  <si>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s4244P</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</si>
  <si>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</si>
  <si>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</si>
  <si>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s8737N</t>
  </si>
  <si>
    <t>Who's the One</t>
  </si>
  <si>
    <t>Tien Hsin, Weber Yang, Pink Yang, Johnny Lu, Amanda Chou, Xiu Qin</t>
  </si>
  <si>
    <t>A doctor performs plastic surgery on a fat man who's been jilted, and continues his transformation by turning him into a handsome, desirable man.</t>
  </si>
  <si>
    <t>s636N</t>
  </si>
  <si>
    <t>Here Comes the Rain</t>
  </si>
  <si>
    <t>Bahij Hojeij</t>
  </si>
  <si>
    <t>Hassan Mrad, Julia Kassar, Carmen Lebbos, Diamand Bou Abboud, Elie Mitri, Bernadette Hodeib, Aida Sabra, Gabriel Yammine, Ali Matar, Raïa Haidar</t>
  </si>
  <si>
    <t>Abducted during the Lebanese Civil War and now in his 50s, Ramez is finally a free man. But he returns to society deeply traumatized by the past.</t>
  </si>
  <si>
    <t>s3531N</t>
  </si>
  <si>
    <t>Article 15</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</si>
  <si>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</si>
  <si>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</si>
  <si>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s1316P</t>
  </si>
  <si>
    <t>Pinkfong! Coloring with Hogi</t>
  </si>
  <si>
    <t>Let's color our Wonderstar friends! Coloring with Hogi is a special series where kids can follow along and color with their favorite characters! What color would you choose?</t>
  </si>
  <si>
    <t>s602P</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</si>
  <si>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</si>
  <si>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</si>
  <si>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</si>
  <si>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</si>
  <si>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s639P</t>
  </si>
  <si>
    <t>The Gospel Of John</t>
  </si>
  <si>
    <t>David Batty</t>
  </si>
  <si>
    <t>Selva Rasalingam</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</si>
  <si>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</si>
  <si>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s5923P</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</si>
  <si>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</si>
  <si>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</si>
  <si>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</si>
  <si>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s6181P</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</si>
  <si>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</si>
  <si>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</si>
  <si>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</si>
  <si>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</si>
  <si>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s8410N</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</si>
  <si>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</si>
  <si>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</si>
  <si>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</si>
  <si>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</si>
  <si>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s840N</t>
  </si>
  <si>
    <t>The Day I lost My Shadow</t>
  </si>
  <si>
    <t>Soudade Kaadan</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</si>
  <si>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</si>
  <si>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</si>
  <si>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</si>
  <si>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s2755N</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</si>
  <si>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</si>
  <si>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</si>
  <si>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</si>
  <si>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</si>
  <si>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s2804P</t>
  </si>
  <si>
    <t>Comicstaan</t>
  </si>
  <si>
    <t>Zakir Khan, Kenny Sebastian, Biswa Kalyan Rath, Abish Matthew, Kanan Gill, Kaneez Surka, Neeti Palta, Sumukhi Suresh, Urooj Ashfaq</t>
  </si>
  <si>
    <t>Comicstaan is back with a brand new season! New Contestants, New Judges, New Everything. Find out who will be this yearâ€™s next big comic sensation! Watch new episode every Friday.</t>
  </si>
  <si>
    <t>s7826N</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</si>
  <si>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</si>
  <si>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</si>
  <si>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</si>
  <si>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</si>
  <si>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s553N</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</si>
  <si>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</si>
  <si>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</si>
  <si>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</si>
  <si>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</si>
  <si>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s8148P</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</si>
  <si>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</si>
  <si>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</si>
  <si>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</si>
  <si>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s4628N</t>
  </si>
  <si>
    <t>Battlefish</t>
  </si>
  <si>
    <t>Over the course of a fishing season, tough men and women pursue lucrative albacore tuna in the competitive waters off the Oregon coast.</t>
  </si>
  <si>
    <t>s6949P</t>
  </si>
  <si>
    <t>NAPULIONE remastered</t>
  </si>
  <si>
    <t>Alessandro Derviso</t>
  </si>
  <si>
    <t>Danilo Rovani, Arduino Speranza</t>
  </si>
  <si>
    <t>Two nice Neapolitan policemen, must defeat a gang of Russian criminals, led by an unusual boss, with a passion for Neapolitan sayings.</t>
  </si>
  <si>
    <t>s6983P</t>
  </si>
  <si>
    <t>Venom Coast</t>
  </si>
  <si>
    <t>Anthony Jan Potter, Carolyn Compton, Kelly Ann Dunn, Kylie Brady</t>
  </si>
  <si>
    <t>A group of friends is stalked by a family of killers on a vintage cruise ship.</t>
  </si>
  <si>
    <t>s100N</t>
  </si>
  <si>
    <t>On the Verge</t>
  </si>
  <si>
    <t>Julie Delpy</t>
  </si>
  <si>
    <t>Julie Delpy, Elisabeth Shue, Sarah Jones, Alexia Landeau, Mathieu Demy, Troy Garity, Timm Sharp, Giovanni Ribisi</t>
  </si>
  <si>
    <t>Four women — a chef, a single mom, an heiress and a job seeker — dig into love and work, with a generous side of midlife crises, in pre-pandemic LA.</t>
  </si>
  <si>
    <t>s2276N</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</si>
  <si>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</si>
  <si>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</si>
  <si>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</si>
  <si>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</si>
  <si>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s4081N</t>
  </si>
  <si>
    <t>Zach Galifianakis: Live at the Purple Onion</t>
  </si>
  <si>
    <t>Michael Blieden</t>
  </si>
  <si>
    <t>Zach Galifianakis, Brian Unger</t>
  </si>
  <si>
    <t>The unorthodox, piano-playing stand-up star Zach Galifianakis makes a splash on the scene and serves up a healthy dose of his signature wit.</t>
  </si>
  <si>
    <t>s1576N</t>
  </si>
  <si>
    <t>André &amp; his olive tree</t>
  </si>
  <si>
    <t>Josiah Ng</t>
  </si>
  <si>
    <t>André Chiang</t>
  </si>
  <si>
    <t>Singapore</t>
  </si>
  <si>
    <t>As he prepares to close his restaurant, Michelin-starred Chef André Chiang embarks on a personal and emotional journey of reflection.</t>
  </si>
  <si>
    <t>s7048P</t>
  </si>
  <si>
    <t>Ballast</t>
  </si>
  <si>
    <t>Lance Hammer</t>
  </si>
  <si>
    <t>Tarra Riggs, Micheal J. Smith Sr., JimMyron Ross</t>
  </si>
  <si>
    <t>A drama set in the Mississippi delta, where one man's suicide affects three people's lives.</t>
  </si>
  <si>
    <t>s8227N</t>
  </si>
  <si>
    <t>The Break-Up</t>
  </si>
  <si>
    <t>Peyton Reed</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</si>
  <si>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</si>
  <si>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</si>
  <si>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s3856P</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</si>
  <si>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</si>
  <si>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</si>
  <si>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</si>
  <si>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</si>
  <si>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s3461P</t>
  </si>
  <si>
    <t>Glenn Triggs</t>
  </si>
  <si>
    <t>Chris Gibson, David Macrae</t>
  </si>
  <si>
    <t>A young man discovers a hole in the floor of a local motel that leads to yesterday.</t>
  </si>
  <si>
    <t>s7943N</t>
  </si>
  <si>
    <t>Satrangi</t>
  </si>
  <si>
    <t>Deepali Sahay</t>
  </si>
  <si>
    <t>Young musicians from 13 states in India demonstrate their cultural heritage by performing regional folk music using traditional instruments.</t>
  </si>
  <si>
    <t>s2762P</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</si>
  <si>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</si>
  <si>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</si>
  <si>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</si>
  <si>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</si>
  <si>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s818P</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</si>
  <si>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</si>
  <si>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</si>
  <si>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</si>
  <si>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</si>
  <si>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s530P</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</si>
  <si>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</si>
  <si>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</si>
  <si>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</si>
  <si>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s1987P</t>
  </si>
  <si>
    <t>K.G.F: Chapter 1 (Kannada)</t>
  </si>
  <si>
    <t>Prashanth Neel</t>
  </si>
  <si>
    <t>Yash, Srinidhi Shetty, Anant Nag, Vasishta N. Simha</t>
  </si>
  <si>
    <t>KGF Chapter 1 is a film based on the gold mines that represents absolute power. The film is based on power struggle to rule these fields which eventually becomes one manâ€™s destiny and his final destination.</t>
  </si>
  <si>
    <t>s8005P</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</si>
  <si>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</si>
  <si>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</si>
  <si>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</si>
  <si>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s1761N</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</si>
  <si>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</si>
  <si>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</si>
  <si>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</si>
  <si>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</si>
  <si>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s3701N</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</si>
  <si>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</si>
  <si>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</si>
  <si>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</si>
  <si>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s9421P</t>
  </si>
  <si>
    <t>The Rangers: Bloodstone</t>
  </si>
  <si>
    <t>David Nordquist</t>
  </si>
  <si>
    <t>David Nordquist, Dave Quirk, Dana Ventresca, Ken Nordquist, Dee Dattilo</t>
  </si>
  <si>
    <t>An elite King's Ranger fueled by vengeance embarks on a journey to save his daughter and village from the forces of darkness.</t>
  </si>
  <si>
    <t>s6025P</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</si>
  <si>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</si>
  <si>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</si>
  <si>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</si>
  <si>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</si>
  <si>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s5285P</t>
  </si>
  <si>
    <t>Ghazi (Tamil)</t>
  </si>
  <si>
    <t>s6460N</t>
  </si>
  <si>
    <t>Chewin' the Fat</t>
  </si>
  <si>
    <t>Ford Kiernan, Greg Hemphill, Karen Dunbar, Mark Cox, Paul Riley</t>
  </si>
  <si>
    <t>Petty criminals, dodgy decorators, full-bore Glaswegians and oddball documentary presenters converge in this sketch show that parodies Scottish life.</t>
  </si>
  <si>
    <t>s5583P</t>
  </si>
  <si>
    <t>Gordon Lightfoot: If You Could Read My Mind</t>
  </si>
  <si>
    <t>Martha Kehoe, Joan Tosni</t>
  </si>
  <si>
    <t>Gordon Lightfoot, Geddy Lee, Sarah McLachlan</t>
  </si>
  <si>
    <t>The iconic Canadian musician, Gordon Lightfoot, reflects on his life and career.</t>
  </si>
  <si>
    <t>s7536N</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</si>
  <si>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</si>
  <si>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</si>
  <si>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</si>
  <si>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</si>
  <si>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s3227N</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</si>
  <si>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</si>
  <si>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</si>
  <si>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</si>
  <si>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</si>
  <si>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</si>
  <si>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s2155N</t>
  </si>
  <si>
    <t>Stars in the Sky: A Hunting Story</t>
  </si>
  <si>
    <t>Steven Rinella</t>
  </si>
  <si>
    <t>This documentary follows a group of hunters as they grapple with the complexities, controversies, and contradictions of pursuing animals in the wild.</t>
  </si>
  <si>
    <t>s913N</t>
  </si>
  <si>
    <t>The Circle - The Afterparty</t>
  </si>
  <si>
    <t>David Spade, London Hughes, Fortune Feimster</t>
  </si>
  <si>
    <t>Stars of "The Circle" drop by to discuss Season 2's big winner, some juicy behind-the-scenes gossip and their enduring friendships with one another.</t>
  </si>
  <si>
    <t>s547P</t>
  </si>
  <si>
    <t>The Man In the High Castle</t>
  </si>
  <si>
    <t>Alexa Davalos, Joel de la Fuente, Jason Oâ€™Mara, Brennan Brown, Chelah Horsdal, Frances Turner, Rufus Sewell</t>
  </si>
  <si>
    <t>United States, United Kingdom, Canada</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</si>
  <si>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</si>
  <si>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s2895N</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</si>
  <si>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</si>
  <si>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</si>
  <si>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</si>
  <si>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s9603P</t>
  </si>
  <si>
    <t>Chinnanjiru Kiliye</t>
  </si>
  <si>
    <t>Sabarinathan Muthupandian</t>
  </si>
  <si>
    <t>Prasanna Venkatesan, Sandra Nair</t>
  </si>
  <si>
    <t>A naturopathy practitioner with a strong distrust of allopathic treatments goes after the kidnappers of his daughter and expose a medical crime.dr</t>
  </si>
  <si>
    <t>s4617P</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</si>
  <si>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</si>
  <si>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</si>
  <si>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</si>
  <si>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</si>
  <si>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s5429N</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</si>
  <si>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</si>
  <si>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</si>
  <si>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</si>
  <si>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</si>
  <si>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s2166N</t>
  </si>
  <si>
    <t>World's Most Wanted</t>
  </si>
  <si>
    <t>Suspected of heinous crimes, they’ve avoided capture despite massive rewards and global investigations. A docuseries profiling the world’s most wanted.</t>
  </si>
  <si>
    <t>s3985P</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</si>
  <si>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</si>
  <si>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</si>
  <si>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</si>
  <si>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</si>
  <si>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s5802N</t>
  </si>
  <si>
    <t>Conspiracy</t>
  </si>
  <si>
    <t>Mark Bazeley</t>
  </si>
  <si>
    <t>Skeptics and others discuss widely held conspiracy theories involving aliens, government cover-ups, secret assassinations and other intrigues.</t>
  </si>
  <si>
    <t>s2003N</t>
  </si>
  <si>
    <t>Taco Chronicles</t>
  </si>
  <si>
    <t>Many of the most popular taco styles have long, rich, little-known histories. Explore some of them in this eye-opening, mouth-watering food adventure.</t>
  </si>
  <si>
    <t>s35P</t>
  </si>
  <si>
    <t>Young Love (at Bowery Ballroom)</t>
  </si>
  <si>
    <t>37 min</t>
  </si>
  <si>
    <t>Young Love returns to Baeble's silver screen with a bigger stage, expanded setlist, nicer clothes, and the same blend of rock, dance, and pop.</t>
  </si>
  <si>
    <t>s379P</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</si>
  <si>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</si>
  <si>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</si>
  <si>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s7033N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</si>
  <si>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</si>
  <si>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</si>
  <si>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</si>
  <si>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s7962N</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</si>
  <si>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</si>
  <si>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</si>
  <si>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</si>
  <si>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</si>
  <si>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s2975P</t>
  </si>
  <si>
    <t>Bread Barbershop</t>
  </si>
  <si>
    <t>Produced by Bread Barbershop Co., LTD</t>
  </si>
  <si>
    <t>In a world where all the characters are different kinds of food, our hero is a slice of bread who is a master cake decorator. All the cupcakes in town come to his barbershop to have their decorations styled.</t>
  </si>
  <si>
    <t>s3532N</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</si>
  <si>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</si>
  <si>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</si>
  <si>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</si>
  <si>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</si>
  <si>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s5791N</t>
  </si>
  <si>
    <t>The Best of Rafał Rutkowski Olka Szczęśniak</t>
  </si>
  <si>
    <t>Rafał Rutkowski, Olka Szczęśniak</t>
  </si>
  <si>
    <t>"Recipe for Life" star Rafał Rutkowski and Comedy Lab's Olka Szczęśniak serve up humorous impressions and wry wit at Warsaw's Klub Hybrydy.</t>
  </si>
  <si>
    <t>s2459P</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</si>
  <si>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</si>
  <si>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</si>
  <si>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</si>
  <si>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s247N</t>
  </si>
  <si>
    <t>Man in Love</t>
  </si>
  <si>
    <t>Yin Chen-hao</t>
  </si>
  <si>
    <t>Roy Chiu, Ann Hsu, Tsai Chen-nan, Chung Hsin-ling, Lan Wei-hua, Peace Yang, Huang Lu Tz-yin</t>
  </si>
  <si>
    <t>When he meets a debt-ridden woman who's caring for her ailing father, a debt collector with a heart of gold sets out to win her love.</t>
  </si>
  <si>
    <t>s6274N</t>
  </si>
  <si>
    <t>Behind "The Cove": The Quiet Japanese Speak Out</t>
  </si>
  <si>
    <t>Keiko Yagi</t>
  </si>
  <si>
    <t>After a documentary about the Japanese whaling industry garnered international attention, an amateur filmmaker decides to tell the rest of the story.</t>
  </si>
  <si>
    <t>s4556N</t>
  </si>
  <si>
    <t>The Meaning of Monty Python</t>
  </si>
  <si>
    <t>Albert Sharpe</t>
  </si>
  <si>
    <t>Five Pythons reflect on their creative process, politics, television and the making of their award-winning final film, "The Meaning of Life."</t>
  </si>
  <si>
    <t>s6665P</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</si>
  <si>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</si>
  <si>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</si>
  <si>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</si>
  <si>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</si>
  <si>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s251P</t>
  </si>
  <si>
    <t>Turn of the Cheek</t>
  </si>
  <si>
    <t>Janaya N Black</t>
  </si>
  <si>
    <t>Krystal Lanae Hill, Aqeel Ash-Shakoor, Dominic Ovando, Neisha Neshae</t>
  </si>
  <si>
    <t>The concept of forgiveness becomes unimaginable for one family as they face being torn between facing their son's murderer and being compelled to help an innocent child whose life is caught in the balance.</t>
  </si>
  <si>
    <t>s731P</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</si>
  <si>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</si>
  <si>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</si>
  <si>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</si>
  <si>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s407N</t>
  </si>
  <si>
    <t>Chhota Bheem - Neeli Pahaadi</t>
  </si>
  <si>
    <t>Things get spooky when Bheem and his buddies travel to the border of Dholakpur, known for its eerie history and rumored to be haunted.</t>
  </si>
  <si>
    <t>s5357N</t>
  </si>
  <si>
    <t>Love Storm</t>
  </si>
  <si>
    <t>Chris Wu, Chen Yu, Greg Han, Esther Yeh, Yeh Chen-Ting, Deng Yu-kai</t>
  </si>
  <si>
    <t>Three grown siblings must rethink their idea of family when they learn their parents are getting divorced and have their eyes on new partners.</t>
  </si>
  <si>
    <t>s8294P</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</si>
  <si>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</si>
  <si>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</si>
  <si>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</si>
  <si>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</si>
  <si>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s7179P</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</si>
  <si>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</si>
  <si>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</si>
  <si>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</si>
  <si>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</si>
  <si>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s2026N</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</si>
  <si>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</si>
  <si>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</si>
  <si>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</si>
  <si>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</si>
  <si>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s5173P</t>
  </si>
  <si>
    <t>Saathiya</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</si>
  <si>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</si>
  <si>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</si>
  <si>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s3185N</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</si>
  <si>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</si>
  <si>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</si>
  <si>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</si>
  <si>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s5262P</t>
  </si>
  <si>
    <t>Nishabdham</t>
  </si>
  <si>
    <t>s388N</t>
  </si>
  <si>
    <t>Mimi</t>
  </si>
  <si>
    <t>Laxman Utekar</t>
  </si>
  <si>
    <t>Kriti Sanon, Pankaj Tripathi, Sai Tamhankar, Manoj Pahwa, Supriya Pathak, Evelyn Edwards</t>
  </si>
  <si>
    <t>An aspiring actress in a small town agrees to bear a child for a visiting couple seeking a surrogate mother, but her experience takes unexpected turns.</t>
  </si>
  <si>
    <t>s677P</t>
  </si>
  <si>
    <t>The Expanse</t>
  </si>
  <si>
    <t>Steven Strait, Cas Anvar, Dominique Tipper, Wes Chatham, Frankie Adams, Cara Gee, Nadine Nicole, Keon Alexander, Jasai Chase-Owens, Shohreh Aghdashloo</t>
  </si>
  <si>
    <t>In different parts of the Solar System, the crew of the Rocinante and their allies confront the sins of their past, while Marco Inaros unleashes an attack that will alter the future of Earth, Mars, the Belt, and the worlds beyond the Ring.</t>
  </si>
  <si>
    <t>s8446P</t>
  </si>
  <si>
    <t>Blippi's School Supply Scavenger Hunt</t>
  </si>
  <si>
    <t>39 min</t>
  </si>
  <si>
    <t>Blippi is an educational kids show tailored for Kids of 2-5 years. In this Back to School special, Blippi embarks on an amazing Back To School Adventure! Join Blippi in the scavenger hunt for school supplies in this educational kids video! This episode is starring Clayton Grimm as Blippi.</t>
  </si>
  <si>
    <t>s3758P</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</si>
  <si>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</si>
  <si>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</si>
  <si>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</si>
  <si>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</si>
  <si>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s6606N</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</si>
  <si>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</si>
  <si>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</si>
  <si>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</si>
  <si>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</si>
  <si>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s7257P</t>
  </si>
  <si>
    <t>Kadavul Paathi Mirugam Paathi</t>
  </si>
  <si>
    <t>Raaj Zacharias Suresh</t>
  </si>
  <si>
    <t>Raj Zacharias, Sethu, Abhishek Vinod, Swetha Vijay</t>
  </si>
  <si>
    <t>Jai and Neha, eloping to Hyderabad to get married, offer lift to a stranger on the highway not realizing that he is a murderous psychopath.</t>
  </si>
  <si>
    <t>s4582P</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</si>
  <si>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</si>
  <si>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</si>
  <si>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</si>
  <si>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</si>
  <si>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s2854P</t>
  </si>
  <si>
    <t>Chris Harris on Cars</t>
  </si>
  <si>
    <t>Chris Harris</t>
  </si>
  <si>
    <t>Chris Harris on Cars puts you behind the wheel of the best machinery on sale, and takes you into the technical complexities of these stunning vehicles. Expect much tire smoke!</t>
  </si>
  <si>
    <t>s4826N</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</si>
  <si>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</si>
  <si>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</si>
  <si>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</si>
  <si>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</si>
  <si>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s8685P</t>
  </si>
  <si>
    <t>Little White Lies</t>
  </si>
  <si>
    <t>Philip Saville</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</si>
  <si>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</si>
  <si>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</si>
  <si>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s6457N</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</si>
  <si>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</si>
  <si>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</si>
  <si>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</si>
  <si>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</si>
  <si>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s9312P</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</si>
  <si>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</si>
  <si>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</si>
  <si>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</si>
  <si>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</si>
  <si>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s1834P</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</si>
  <si>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</si>
  <si>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</si>
  <si>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</si>
  <si>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</si>
  <si>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s2076N</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</si>
  <si>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</si>
  <si>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</si>
  <si>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</si>
  <si>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</si>
  <si>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s5993N</t>
  </si>
  <si>
    <t>16 Blocks</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</si>
  <si>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</si>
  <si>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</si>
  <si>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s3561N</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</si>
  <si>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</si>
  <si>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</si>
  <si>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</si>
  <si>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</si>
  <si>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s6377P</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</si>
  <si>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</si>
  <si>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</si>
  <si>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</si>
  <si>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</si>
  <si>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s4993P</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</si>
  <si>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</si>
  <si>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</si>
  <si>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</si>
  <si>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</si>
  <si>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s4466N</t>
  </si>
  <si>
    <t>Yeh Hai Bakrapur</t>
  </si>
  <si>
    <t>Janaki Vishwanathan</t>
  </si>
  <si>
    <t>Amit Sial, Yoshika Verma, Anshuman Jha, Asif Basra, Suruchi Aulakh</t>
  </si>
  <si>
    <t>A poor family’s goat suddenly acquires divine status, sparking a widespread frenzy as everyone clamors to benefit from its unexpected celebrity.</t>
  </si>
  <si>
    <t>s8069N</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</si>
  <si>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</si>
  <si>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</si>
  <si>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</si>
  <si>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</si>
  <si>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s7316N</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</si>
  <si>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</si>
  <si>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</si>
  <si>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</si>
  <si>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</si>
  <si>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</si>
  <si>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s5961N</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</si>
  <si>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</si>
  <si>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</si>
  <si>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</si>
  <si>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</si>
  <si>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s518P</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</si>
  <si>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</si>
  <si>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</si>
  <si>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</si>
  <si>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</si>
  <si>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s4989P</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</si>
  <si>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</si>
  <si>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</si>
  <si>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</si>
  <si>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s1736N</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</si>
  <si>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</si>
  <si>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</si>
  <si>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</si>
  <si>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</si>
  <si>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s5827P</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</si>
  <si>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</si>
  <si>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</si>
  <si>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</si>
  <si>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</si>
  <si>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s6590N</t>
  </si>
  <si>
    <t>Defying the Nazis: The Sharps' War</t>
  </si>
  <si>
    <t>Ken Burns, Artemis Joukowsky</t>
  </si>
  <si>
    <t>Tom Hanks, Marina Goldman</t>
  </si>
  <si>
    <t>This film documents the story of minister Waitstill Sharp and his wife, Martha, who risked everything to save thousands of refugees fleeing the Nazis.</t>
  </si>
  <si>
    <t>s3604P</t>
  </si>
  <si>
    <t>Snap Decision</t>
  </si>
  <si>
    <t>Alan Metzger</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</si>
  <si>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</si>
  <si>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</si>
  <si>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s8329N</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</si>
  <si>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</si>
  <si>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</si>
  <si>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</si>
  <si>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s8895P</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</si>
  <si>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</si>
  <si>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</si>
  <si>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</si>
  <si>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</si>
  <si>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s282N</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</si>
  <si>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</si>
  <si>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</si>
  <si>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</si>
  <si>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</si>
  <si>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s539N</t>
  </si>
  <si>
    <t>The A List</t>
  </si>
  <si>
    <t>Dan Berlinka, Patrick Robinson</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</si>
  <si>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</si>
  <si>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</si>
  <si>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s4717N</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</si>
  <si>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</si>
  <si>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</si>
  <si>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</si>
  <si>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s8525P</t>
  </si>
  <si>
    <t>I'm Not Him</t>
  </si>
  <si>
    <t>Stephen Grimaldi</t>
  </si>
  <si>
    <t>John Palladino, Annie Heise, Kelly Deadmon, Rocco Sisto, Leigh-Ann Rose, Nancy De Mayo</t>
  </si>
  <si>
    <t>A man's quest to discover if he was saved by a miracle.</t>
  </si>
  <si>
    <t>s9532P</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</si>
  <si>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</si>
  <si>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</si>
  <si>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</si>
  <si>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s5657P</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</si>
  <si>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</si>
  <si>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</si>
  <si>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</si>
  <si>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s2946P</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</si>
  <si>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</si>
  <si>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</si>
  <si>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</si>
  <si>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s3253P</t>
  </si>
  <si>
    <t>Angels in the Snow</t>
  </si>
  <si>
    <t>George Erschbamer</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</si>
  <si>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</si>
  <si>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</si>
  <si>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s3910P</t>
  </si>
  <si>
    <t>Bottle Shock</t>
  </si>
  <si>
    <t>Randall Miller</t>
  </si>
  <si>
    <t>Alan Rickman, Chris Pine, Bill Pullman, Rachel Taylor, Eliza Dushku, Dennis Farina</t>
  </si>
  <si>
    <t>The story of the early days of California wine making featuring the now infamous, blind Paris wine tasting of 1976 that has come to be known as "Judgment of Paris".</t>
  </si>
  <si>
    <t>s6078P</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</si>
  <si>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</si>
  <si>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</si>
  <si>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</si>
  <si>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</si>
  <si>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s6679P</t>
  </si>
  <si>
    <t>PasiÃ³n Que Redime</t>
  </si>
  <si>
    <t>Hedy Lamarr, John Loder, Denis O'Keefe</t>
  </si>
  <si>
    <t>The director of an art magazine refuses to testify when accused of the murder of her former lover.</t>
  </si>
  <si>
    <t>s228N</t>
  </si>
  <si>
    <t>Really Love</t>
  </si>
  <si>
    <t>Angel Kristi Williams</t>
  </si>
  <si>
    <t>Kofi Siriboe, Yootha Wong-Loi-Sing, Michael Ealy, Uzo Aduba</t>
  </si>
  <si>
    <t>A rising Black painter tries to break into a competitive art world while balancing an unexpected romance with an ambitious law student.</t>
  </si>
  <si>
    <t>s5718P</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</si>
  <si>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</si>
  <si>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</si>
  <si>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Kids and battle the new monster Guiron, whose entire body is a deadly living weapon.</t>
  </si>
  <si>
    <t>s1140N</t>
  </si>
  <si>
    <t>The Stepfather</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</si>
  <si>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</si>
  <si>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</si>
  <si>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s357N</t>
  </si>
  <si>
    <t>The Losers</t>
  </si>
  <si>
    <t>Sylvain White</t>
  </si>
  <si>
    <t>Jeffrey Dean Morgan, Zoe Saldana, Chris Evans, Idris Elba, Columbus Short, Óscar Jaenada, Jason Patric, Holt McCallany, Peter Macdissi, Peter Francis James</t>
  </si>
  <si>
    <t>After a search-and-destroy mission leads to betrayal, an elite black ops squad seeks revenge. But they must remain deep undercover to even the score.</t>
  </si>
  <si>
    <t>s45P</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</si>
  <si>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</si>
  <si>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</si>
  <si>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s5215P</t>
  </si>
  <si>
    <t>Black Screen Ocean Waves for Sleep 9 hours</t>
  </si>
  <si>
    <t>541 min</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</si>
  <si>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</si>
  <si>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s4361N</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</si>
  <si>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</si>
  <si>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</si>
  <si>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</si>
  <si>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</si>
  <si>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s696N</t>
  </si>
  <si>
    <t>Besieged Bread</t>
  </si>
  <si>
    <t>Lama Hakeim, Gabriel Malki, Ehab Shaaban</t>
  </si>
  <si>
    <t>12 min</t>
  </si>
  <si>
    <t>In battle-ridden Syria, a woman trying to smuggle bread into a blockaded area crosses paths with a soldier who has deserted the regime's forces.</t>
  </si>
  <si>
    <t>s7722N</t>
  </si>
  <si>
    <t>Pee-wee's Playhouse</t>
  </si>
  <si>
    <t>Paul Reubens</t>
  </si>
  <si>
    <t>Pee-wee Herman brings his stage show to the masses with this innovative live-action kids series that invites viewers into his quirky, childlike world.</t>
  </si>
  <si>
    <t>s2176N</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</si>
  <si>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</si>
  <si>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</si>
  <si>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</si>
  <si>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s3247P</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</si>
  <si>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</si>
  <si>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</si>
  <si>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</si>
  <si>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s2852P</t>
  </si>
  <si>
    <t>Chris Ramsey Approval Needed (4K UHD)</t>
  </si>
  <si>
    <t>The critically acclaimed comedian Chris Ramsey brings his latest stand-up show exclusively to Amazon this summer</t>
  </si>
  <si>
    <t>s986P</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</si>
  <si>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</si>
  <si>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</si>
  <si>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</si>
  <si>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</si>
  <si>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s255P</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</si>
  <si>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</si>
  <si>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</si>
  <si>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</si>
  <si>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</si>
  <si>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</si>
  <si>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s9104P</t>
  </si>
  <si>
    <t>She Never Died</t>
  </si>
  <si>
    <t>Audrey Cummings</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</si>
  <si>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</si>
  <si>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</si>
  <si>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s7939N</t>
  </si>
  <si>
    <t>Sarivar Sari</t>
  </si>
  <si>
    <t>Gajendra Ahire</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</si>
  <si>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</si>
  <si>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</si>
  <si>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s9143P</t>
  </si>
  <si>
    <t>Mysteries of the Superstition Mountains</t>
  </si>
  <si>
    <t>Larry Hedrick, Hank Sheffer</t>
  </si>
  <si>
    <t>The Mysteries continue to grow in season 4 of Mysteries of the Superstition Mountains</t>
  </si>
  <si>
    <t>s6729N</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</si>
  <si>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</si>
  <si>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</si>
  <si>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</si>
  <si>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s7452P</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</si>
  <si>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</si>
  <si>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</si>
  <si>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</si>
  <si>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</si>
  <si>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s6200N</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</si>
  <si>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</si>
  <si>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</si>
  <si>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</si>
  <si>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</si>
  <si>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</si>
  <si>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s1784P</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</si>
  <si>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</si>
  <si>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</si>
  <si>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</si>
  <si>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</si>
  <si>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s3713P</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</si>
  <si>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</si>
  <si>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</si>
  <si>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</si>
  <si>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</si>
  <si>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s1904P</t>
  </si>
  <si>
    <t>Lake Effects</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</si>
  <si>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</si>
  <si>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</si>
  <si>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s3535P</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</si>
  <si>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</si>
  <si>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</si>
  <si>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s4678N</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</si>
  <si>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</si>
  <si>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</si>
  <si>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Competitors representing countries from around the world battle it out on a grueling obstacle course. Luis Ernesto Franco and Inés Sainz host.</t>
  </si>
  <si>
    <t>s2574P</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</si>
  <si>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</si>
  <si>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</si>
  <si>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s4008N</t>
  </si>
  <si>
    <t>Jeff Dunham: Arguing with Myself</t>
  </si>
  <si>
    <t>Jeff Dunham</t>
  </si>
  <si>
    <t>Playing straight man to partners half his size, ventriloquist Jeff Dunham – one of America's funniest comics – slays audiences across the country.</t>
  </si>
  <si>
    <t>s9661P</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</si>
  <si>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</si>
  <si>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</si>
  <si>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</si>
  <si>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</si>
  <si>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s6415P</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</si>
  <si>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</si>
  <si>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</si>
  <si>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</si>
  <si>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</si>
  <si>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s527N</t>
  </si>
  <si>
    <t>Orange Is the New Black</t>
  </si>
  <si>
    <t>Michael Trim, Uta Briesewitz, Jodie Foster, and others</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</si>
  <si>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</si>
  <si>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</si>
  <si>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s5687N</t>
  </si>
  <si>
    <t>The Cuba Libre Story</t>
  </si>
  <si>
    <t>France, Germany</t>
  </si>
  <si>
    <t>This documentary series recounts the tumultuous history of Cuba, a nation of foreign conquest, freedom fighters and Cold War political machinations.</t>
  </si>
  <si>
    <t>s5727P</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</si>
  <si>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</si>
  <si>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</si>
  <si>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s2418N</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</si>
  <si>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</si>
  <si>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</si>
  <si>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</si>
  <si>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s3840P</t>
  </si>
  <si>
    <t>Jim Breuer: And Laughter For All</t>
  </si>
  <si>
    <t>Jim Breuer</t>
  </si>
  <si>
    <t>Die-hard metalhead comedian Jim Breuer talks marriage and parenthood recounting stories of accidental bomb threats and fighting an ostrich in front of his Kids.</t>
  </si>
  <si>
    <t>s7610N</t>
  </si>
  <si>
    <t>NOVA: Holocaust Escape Tunnel</t>
  </si>
  <si>
    <t>Paula Apsell, Kirk Wolfinger</t>
  </si>
  <si>
    <t>At a former Nazi execution site in Lithuania, an international team of archaeologists searches for a lost escape tunnel dug by Jewish prisoners.</t>
  </si>
  <si>
    <t>s7234P</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</si>
  <si>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</si>
  <si>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</si>
  <si>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</si>
  <si>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s7374N</t>
  </si>
  <si>
    <t>Maddman: The Steve Madden Story</t>
  </si>
  <si>
    <t>Ben Patterson</t>
  </si>
  <si>
    <t>Steve Madden</t>
  </si>
  <si>
    <t>This documentary chronicles the rise of the footwear designer behind a billion-dollar empire and his subsequent comeback after a financial scandal.</t>
  </si>
  <si>
    <t>s2135P</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</si>
  <si>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</si>
  <si>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</si>
  <si>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s4881N</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</si>
  <si>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</si>
  <si>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</si>
  <si>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</si>
  <si>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</si>
  <si>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s6515N</t>
  </si>
  <si>
    <t>Cold Case Files Classic</t>
  </si>
  <si>
    <t>Bill Kurtis</t>
  </si>
  <si>
    <t>Through forensic science and criminal psychology, an elite breed of detectives reexamine long-unsolved crimes to deliver justice and the truth.</t>
  </si>
  <si>
    <t>s5885N</t>
  </si>
  <si>
    <t>John Mulaney: The Comeback Kid</t>
  </si>
  <si>
    <t>Rhys Thomas</t>
  </si>
  <si>
    <t>Armed with boyish charm and a sharp wit, the former "SNL" writer offers sly takes on marriage, his beef with babies and the time he met Bill Clinton.</t>
  </si>
  <si>
    <t>s8305N</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</si>
  <si>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</si>
  <si>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</si>
  <si>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</si>
  <si>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</si>
  <si>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s379N</t>
  </si>
  <si>
    <t>Fantastic Fungi</t>
  </si>
  <si>
    <t>Louie Schwartzberg</t>
  </si>
  <si>
    <t>Delve into the magical world of fungi, from mushrooms that clear oil spills to underground fungal networks that help trees communicate.</t>
  </si>
  <si>
    <t>s668N</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</si>
  <si>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</si>
  <si>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</si>
  <si>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</si>
  <si>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s2644N</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</si>
  <si>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</si>
  <si>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</si>
  <si>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</si>
  <si>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s8611N</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</si>
  <si>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</si>
  <si>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</si>
  <si>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s5816N</t>
  </si>
  <si>
    <t>Jim Gaffigan: Beyond the Pale</t>
  </si>
  <si>
    <t>Comedian Jim Gaffigan cuts loose on a variety of topics, including Hot Pockets, holidays, Catholicism and his favorite activity: doing nothing.</t>
  </si>
  <si>
    <t>s8210P</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</si>
  <si>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</si>
  <si>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</si>
  <si>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</si>
  <si>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</si>
  <si>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s4033P</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</si>
  <si>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</si>
  <si>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</si>
  <si>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</si>
  <si>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</si>
  <si>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s5478N</t>
  </si>
  <si>
    <t>Highland: Thailand's Marijuana Awakening</t>
  </si>
  <si>
    <t>Sebastian Perry</t>
  </si>
  <si>
    <t>Thailand's complicated history with marijuana continues to play a role in its policies and laws, as well as the health and security of its citizens.</t>
  </si>
  <si>
    <t>s2688P</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</si>
  <si>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</si>
  <si>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</si>
  <si>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</si>
  <si>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s3031N</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</si>
  <si>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</si>
  <si>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</si>
  <si>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</si>
  <si>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s2644P</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</si>
  <si>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</si>
  <si>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</si>
  <si>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</si>
  <si>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s139N</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</si>
  <si>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</si>
  <si>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</si>
  <si>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</si>
  <si>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s7496N</t>
  </si>
  <si>
    <t>Monster High: Frights, Camera, Action!</t>
  </si>
  <si>
    <t>William Lau</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</si>
  <si>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</si>
  <si>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</si>
  <si>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s672P</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</si>
  <si>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</si>
  <si>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</si>
  <si>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</si>
  <si>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s4099P</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</si>
  <si>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</si>
  <si>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</si>
  <si>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</si>
  <si>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Kids atÂ the final stage of cancer,Â veteransÂ of war or natural disasters ignored orÂ abandoned by the state.</t>
  </si>
  <si>
    <t>s5101N</t>
  </si>
  <si>
    <t>Dave Chappelle: Equanimity &amp; The Bird Revelation</t>
  </si>
  <si>
    <t>Stan Lathan</t>
  </si>
  <si>
    <t>Dave Chappelle</t>
  </si>
  <si>
    <t>Comedy titan Dave Chappelle caps a wild year with two stand-up specials packed with scorching new material, self-reflection and tough love.</t>
  </si>
  <si>
    <t>s6951P</t>
  </si>
  <si>
    <t>Maussan's UFO Files</t>
  </si>
  <si>
    <t>Darcy Weir</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</si>
  <si>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</si>
  <si>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</si>
  <si>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s4260N</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</si>
  <si>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</si>
  <si>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</si>
  <si>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</si>
  <si>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</si>
  <si>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s2337N</t>
  </si>
  <si>
    <t>Thackeray (Hindi)</t>
  </si>
  <si>
    <t>From controversial cartoonist to powerful Mumbai politician, this biopic maps the meteoric rise of far-right Shiv Sena party founder, Bal Thackeray.</t>
  </si>
  <si>
    <t>s116N</t>
  </si>
  <si>
    <t>Bright Star</t>
  </si>
  <si>
    <t>Jane Campion</t>
  </si>
  <si>
    <t>Abbie Cornish, Ben Whishaw, Paul Schneider, Kerry Fox, Edie Martin, Thomas Brodie-Sangster, Claudie Blakley, Gerard Monaco, Antonia Campbell-Hughes, Samuel Roukin</t>
  </si>
  <si>
    <t>United Kingdom, Australia, France</t>
  </si>
  <si>
    <t>This drama details the passionate three-year romance between Romantic poet John Keats – who died tragically at age 25 – and his great love and muse.</t>
  </si>
  <si>
    <t>s3153P</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</si>
  <si>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</si>
  <si>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</si>
  <si>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</si>
  <si>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s4869P</t>
  </si>
  <si>
    <t>The Husband's Lethal Intentions</t>
  </si>
  <si>
    <t>Sandra N. Farrell</t>
  </si>
  <si>
    <t>Stan J. Adams, Angelique Chapman, Emperor Kaioyus</t>
  </si>
  <si>
    <t>A woman and her son fall under the spell of a seemingly perfect man with a dark side.</t>
  </si>
  <si>
    <t>s9003P</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</si>
  <si>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</si>
  <si>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</si>
  <si>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s1412N</t>
  </si>
  <si>
    <t>What Would Sophia Loren Do?</t>
  </si>
  <si>
    <t>Ross Kauffman</t>
  </si>
  <si>
    <t>Nancy "Vincenza Careri" Kulik, Sophia Loren</t>
  </si>
  <si>
    <t>In this delightful short documentary, an Italian American grandmother and film buff finds strength and joy in the life of her screen idol, Sophia Loren.</t>
  </si>
  <si>
    <t>s2548N</t>
  </si>
  <si>
    <t>Have a Good Trip: Adventures in Psychedelics</t>
  </si>
  <si>
    <t>Donick Cary</t>
  </si>
  <si>
    <t>Nick Offerman, Adam Scott</t>
  </si>
  <si>
    <t>Explore hallucinogenic highs and lows as celebrities share funny, mind-blowing tales via animations, reenactments and more in this documentary.</t>
  </si>
  <si>
    <t>s8783N</t>
  </si>
  <si>
    <t>Yoga Hosers</t>
  </si>
  <si>
    <t>Kevin Smith</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</si>
  <si>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</si>
  <si>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</si>
  <si>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s2546N</t>
  </si>
  <si>
    <t>Andaz Apna Apna</t>
  </si>
  <si>
    <t>Rajkumar Santoshi</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</si>
  <si>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</si>
  <si>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</si>
  <si>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</si>
  <si>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s8649N</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</si>
  <si>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</si>
  <si>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</si>
  <si>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</si>
  <si>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</si>
  <si>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s8156N</t>
  </si>
  <si>
    <t>Teach Us All</t>
  </si>
  <si>
    <t>Sonia Lowman</t>
  </si>
  <si>
    <t>It's been decades since Brown v. Board of Education, yet American schools remain largely segregated. Some leaders are working to change that.</t>
  </si>
  <si>
    <t>s1893N</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</si>
  <si>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</si>
  <si>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</si>
  <si>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</si>
  <si>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</si>
  <si>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s4989N</t>
  </si>
  <si>
    <t>Kids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</si>
  <si>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</si>
  <si>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</si>
  <si>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s4411N</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</si>
  <si>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</si>
  <si>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</si>
  <si>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</si>
  <si>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s1027N</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</si>
  <si>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</si>
  <si>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</si>
  <si>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</si>
  <si>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</si>
  <si>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s6426P</t>
  </si>
  <si>
    <t>Darling Nikki</t>
  </si>
  <si>
    <t>Gregory Hatanaka</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</si>
  <si>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</si>
  <si>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</si>
  <si>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s253P</t>
  </si>
  <si>
    <t>Tuff Turf</t>
  </si>
  <si>
    <t>Bill Bixby, Charles Braverman, Jackie Cooper</t>
  </si>
  <si>
    <t>James Spader, Robert Downey Jr., Kim Richards, Paul Mones</t>
  </si>
  <si>
    <t>Morgan Hiller (James Spader), recently transplanted from an East Coast prep school where he was a known troublemaker, hopes to make a fresh start at his new school in Los Angeles.</t>
  </si>
  <si>
    <t>s1627P</t>
  </si>
  <si>
    <t>Money Kings</t>
  </si>
  <si>
    <t>Peter Falk, Lauren Holly, Timothy Hutton, Freddie Prinze Jr.</t>
  </si>
  <si>
    <t>Frankie Peterson (Timothy Hutton) has taken money from the mob. Now they want it back.</t>
  </si>
  <si>
    <t>s4489N</t>
  </si>
  <si>
    <t>Ask the Doctor</t>
  </si>
  <si>
    <t>Shalin Naik, Renee Lim, Sandro Demaio</t>
  </si>
  <si>
    <t>From allergies to diet to sleep, three friendly doctors share expert advice, bust medical myths and test the latest treatments.</t>
  </si>
  <si>
    <t>s7533N</t>
  </si>
  <si>
    <t>My Brother ... Nikhil</t>
  </si>
  <si>
    <t>Onir</t>
  </si>
  <si>
    <t>Juhi Chawla, Sanjay Suri, Victor Banerjee, Lillete Dubey, Purab Kohli, Dipannita Sharma, Gautam Kapoor</t>
  </si>
  <si>
    <t>After being diagnosed HIV-positive, a champion swimmer is disowned and harassed by all except his loving sister and loyal boyfriend.</t>
  </si>
  <si>
    <t>s4170N</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</si>
  <si>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</si>
  <si>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</si>
  <si>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</si>
  <si>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</si>
  <si>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s354P</t>
  </si>
  <si>
    <t>Thomasine and Bushrod</t>
  </si>
  <si>
    <t>Max Julien, Vonetta McGee, George Murdock</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</si>
  <si>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</si>
  <si>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s8419P</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</si>
  <si>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</si>
  <si>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</si>
  <si>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</si>
  <si>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</si>
  <si>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s2849P</t>
  </si>
  <si>
    <t>Christian Finnegan: The Fun Part</t>
  </si>
  <si>
    <t>Christian Finnegan</t>
  </si>
  <si>
    <t>Disarmingly honest and brutally charming, Christian Finnegan discusses every aspect of life in this comedy special. From traveling the globe to inconvenient bodily functions.</t>
  </si>
  <si>
    <t>s3682P</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</si>
  <si>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</si>
  <si>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</si>
  <si>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</si>
  <si>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</si>
  <si>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s7334N</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</si>
  <si>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</si>
  <si>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</si>
  <si>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</si>
  <si>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</si>
  <si>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s1135N</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</si>
  <si>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</si>
  <si>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</si>
  <si>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</si>
  <si>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</si>
  <si>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s1830N</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</si>
  <si>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</si>
  <si>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</si>
  <si>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</si>
  <si>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</si>
  <si>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</si>
  <si>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s3354N</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</si>
  <si>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</si>
  <si>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</si>
  <si>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</si>
  <si>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</si>
  <si>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s6331P</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</si>
  <si>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</si>
  <si>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</si>
  <si>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</si>
  <si>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</si>
  <si>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s3860P</t>
  </si>
  <si>
    <t>Greg Warren: Where the Field Corn Grows</t>
  </si>
  <si>
    <t>Greg Warren</t>
  </si>
  <si>
    <t>Greg Warren is smart enough to understand what he doesn't know, and it's in his common-sense attempt to understand basic agriculture, home repair, or finances that he harvests the ridiculous and absurd.</t>
  </si>
  <si>
    <t>s6608N</t>
  </si>
  <si>
    <t>Diana: In Her Own Words</t>
  </si>
  <si>
    <t>Tom Jennings</t>
  </si>
  <si>
    <t>Featuring archival footage and personal recordings, this documentary offers candid insight into the life of the beloved princess.</t>
  </si>
  <si>
    <t>s3386N</t>
  </si>
  <si>
    <t>Breakfast, Lunch &amp; Dinner</t>
  </si>
  <si>
    <t>David Chang, Seth Rogen, Chrissy Teigen, Lena Waithe, Kate McKinnon</t>
  </si>
  <si>
    <t>Chef David Chang takes his insatiable curiosity about food, culture and identity on the road, in the convivial company of fun-loving celebrity guests.</t>
  </si>
  <si>
    <t>s3050N</t>
  </si>
  <si>
    <t>Sex, Explained</t>
  </si>
  <si>
    <t>Janelle Monáe</t>
  </si>
  <si>
    <t>From the biology of attraction to the history of birth control, explore the ins and outs of sex in this entertaining and enlightening series.</t>
  </si>
  <si>
    <t>s3582P</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</si>
  <si>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</si>
  <si>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</si>
  <si>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</si>
  <si>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s8350P</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</si>
  <si>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</si>
  <si>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</si>
  <si>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</si>
  <si>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</si>
  <si>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s6371N</t>
  </si>
  <si>
    <t>Bratz: The Movie</t>
  </si>
  <si>
    <t>Sean McNamara</t>
  </si>
  <si>
    <t>Logan Browning, Janel Parrish, Nathalia Ramos, Skyler Shaye, Chelsea Kane</t>
  </si>
  <si>
    <t>When high school hierarchy divides four best friends into different cliques, the girls defy expectations and try to bring their groups together.</t>
  </si>
  <si>
    <t>s2044N</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</si>
  <si>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</si>
  <si>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</si>
  <si>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</si>
  <si>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</si>
  <si>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s4268P</t>
  </si>
  <si>
    <t>Two Friends</t>
  </si>
  <si>
    <t>Louis Garrel</t>
  </si>
  <si>
    <t>Golshifteh Farahan, Vincent Macaigne, Louis Garrel, Mahaut Adam</t>
  </si>
  <si>
    <t>Two best friends have their relationship tested when Abel tries to help his friend Clement with the latter's love interest Mona.</t>
  </si>
  <si>
    <t>s4326P</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</si>
  <si>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</si>
  <si>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</si>
  <si>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</si>
  <si>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s7068N</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</si>
  <si>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</si>
  <si>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</si>
  <si>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</si>
  <si>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</si>
  <si>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s6128N</t>
  </si>
  <si>
    <t>AlphaGo</t>
  </si>
  <si>
    <t>Greg Kohs</t>
  </si>
  <si>
    <t>Seemingly simple but deceptively complex, the game of "Go" serves as the backdrop for this battle between artificial intelligence and man.</t>
  </si>
  <si>
    <t>s4011N</t>
  </si>
  <si>
    <t>Jeff Dunham's Very Special Christmas Special</t>
  </si>
  <si>
    <t>Jeff Dunham, Brian Haner</t>
  </si>
  <si>
    <t>Politically incorrect, sometimes raunchy ventriloquist Jeff Dunham is joined by his irreverent cast of characters in this hilarious Christmas special.</t>
  </si>
  <si>
    <t>s909P</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</si>
  <si>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</si>
  <si>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</si>
  <si>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</si>
  <si>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s6728N</t>
  </si>
  <si>
    <t>Eyyvah Eyyvah 3</t>
  </si>
  <si>
    <t>Hakan Algül</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</si>
  <si>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</si>
  <si>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</si>
  <si>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s2547P</t>
  </si>
  <si>
    <t>Ephraim's Rescue</t>
  </si>
  <si>
    <t>T.C. Christensen</t>
  </si>
  <si>
    <t>Darin Southam, Richard Benedict, James Gaisford, Katherine Nelson</t>
  </si>
  <si>
    <t>By listening to and following his heart, Ephraim Hanks finds his way in life and eventually provides relief and rescue to the suffering Martin Handcart Company. Based on a true story.</t>
  </si>
  <si>
    <t>s5537N</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</si>
  <si>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</si>
  <si>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</si>
  <si>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</si>
  <si>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</si>
  <si>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s7212P</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</si>
  <si>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</si>
  <si>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</si>
  <si>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</si>
  <si>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</si>
  <si>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s2677P</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</si>
  <si>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</si>
  <si>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</si>
  <si>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</si>
  <si>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</si>
  <si>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s5172N</t>
  </si>
  <si>
    <t>DeRay Davis: How to Act Black</t>
  </si>
  <si>
    <t>DeRay Davis</t>
  </si>
  <si>
    <t>Dynamic comic DeRay Davis hits the stage like a ball of fire, nailing the finer points of living, dating and handling show business as a black man.</t>
  </si>
  <si>
    <t>s5368P</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</si>
  <si>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</si>
  <si>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</si>
  <si>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s231P</t>
  </si>
  <si>
    <t>Uncharted Waters with Peter Miller</t>
  </si>
  <si>
    <t>Peter Miller</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</si>
  <si>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</si>
  <si>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s7921N</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</si>
  <si>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</si>
  <si>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</si>
  <si>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</si>
  <si>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</si>
  <si>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s7000N</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</si>
  <si>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</si>
  <si>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</si>
  <si>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</si>
  <si>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</si>
  <si>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s4551N</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</si>
  <si>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</si>
  <si>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</si>
  <si>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</si>
  <si>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</si>
  <si>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s2743P</t>
  </si>
  <si>
    <t>Cyber Bully</t>
  </si>
  <si>
    <t>Charles BinamÃ©</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</si>
  <si>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</si>
  <si>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</si>
  <si>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s64N</t>
  </si>
  <si>
    <t>Naruto the Movie: Ninja Clash in the Land of Snow</t>
  </si>
  <si>
    <t>Junko Takeuchi, Noriaki Sugiyama, Chie Nakamura, Kazuhiko Inoue, Yuhko Kaida, Tsutomu Isobe, Hirotaka Suzuoki, Jun Karasawa, Harii Kaneko, Ikuo Nishikawa</t>
  </si>
  <si>
    <t>Naruto, Sasuke and Sakura learn they'll be protecting an actress from being hurt while making her next film, but it turns out she's a princess.</t>
  </si>
  <si>
    <t>s8888P</t>
  </si>
  <si>
    <t>Tuck Jagadish (Kannada)</t>
  </si>
  <si>
    <t>Nani, Ritu Varma, Aishwarya Rajesh, Jagapathi Babu, Daniel Balaji, Parvathi T, Rohini, Rao Ramesh, Naresh, Nasser</t>
  </si>
  <si>
    <t>s4963N</t>
  </si>
  <si>
    <t>Sofía Niño de Rivera: Selección Natural</t>
  </si>
  <si>
    <t>Sofía Niño de Rivera</t>
  </si>
  <si>
    <t>Mexico's Sofía Niño de Rivera brings her dark humor to the stage with jokes about marriage traps, sexually attractive leopards and funny funerals.</t>
  </si>
  <si>
    <t>s1380P</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</si>
  <si>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</si>
  <si>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</si>
  <si>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s5668N</t>
  </si>
  <si>
    <t>Goodbye My Wife</t>
  </si>
  <si>
    <t>Soo-hyun Hong, Si Won Ryu, Ji-yoon Park, Min-soo Kim, Julien Kang, Joo-eun Oh, Seong-mo Jeong</t>
  </si>
  <si>
    <t>A couple’s five-year marriage is put on the line when each of their first loves comes back hoping for another shot at romance.</t>
  </si>
  <si>
    <t>s4107N</t>
  </si>
  <si>
    <t>Neevevaro</t>
  </si>
  <si>
    <t>Hari Nath</t>
  </si>
  <si>
    <t>Aadhi, Tapsee Pannu, Ritika Singh, Vennela Kishore, Sapthagiri</t>
  </si>
  <si>
    <t>When a blind chef’s girlfriend goes missing, his unnerving search for her leads him to find there's more to her disappearance than what meets the eye.</t>
  </si>
  <si>
    <t>s7037P</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</si>
  <si>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</si>
  <si>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</si>
  <si>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</si>
  <si>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s3475P</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</si>
  <si>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</si>
  <si>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</si>
  <si>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s4532P</t>
  </si>
  <si>
    <t>Raasi</t>
  </si>
  <si>
    <t>Muraliappas</t>
  </si>
  <si>
    <t>Ajith Kumar, Rambha, Prakash Raj, Vadivelu</t>
  </si>
  <si>
    <t>Kumar, a young man, falls in love with Meena, his uncle's daughter. Complications come to light when he is unable to shell out enough money for an important occasion.</t>
  </si>
  <si>
    <t>s8380P</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</si>
  <si>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</si>
  <si>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</si>
  <si>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</si>
  <si>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</si>
  <si>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s6237N</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</si>
  <si>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</si>
  <si>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</si>
  <si>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</si>
  <si>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</si>
  <si>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s6057P</t>
  </si>
  <si>
    <t>Jacob Two-Two</t>
  </si>
  <si>
    <t>Billy Rosemberg, Dwayne Hill, Jeff Berg, Harvey Atkin</t>
  </si>
  <si>
    <t>The adventures of a precocious young boy in Montreal who has a habit of repeating himself.</t>
  </si>
  <si>
    <t>s2667P</t>
  </si>
  <si>
    <t>Dick Winters: "Hang Tough"</t>
  </si>
  <si>
    <t>Tim Gray</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</si>
  <si>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</si>
  <si>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</si>
  <si>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s7225N</t>
  </si>
  <si>
    <t>Koshish</t>
  </si>
  <si>
    <t>Gulzar</t>
  </si>
  <si>
    <t>Sanjeev Kumar, Jaya Bhaduri, Asrani, Seema, Om Shivpuri, Dina Pathak</t>
  </si>
  <si>
    <t>A speech and hearing-impaired couple persists through unforgiving obstacles to be accepted by society and live a life of dignity.</t>
  </si>
  <si>
    <t>s3189P</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</si>
  <si>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</si>
  <si>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</si>
  <si>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</si>
  <si>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s5840N</t>
  </si>
  <si>
    <t>Sofía Niño de Rivera: Exposed</t>
  </si>
  <si>
    <t>Self-deprecating comic Sofía Niño de Rivera puts her sarcasm on full display in this stand-up special filmed live at Guadalajara's Degollado Theater.</t>
  </si>
  <si>
    <t>s1640N</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</si>
  <si>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</si>
  <si>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</si>
  <si>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</si>
  <si>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s8613N</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</si>
  <si>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</si>
  <si>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</si>
  <si>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</si>
  <si>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</si>
  <si>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s5944N</t>
  </si>
  <si>
    <t>Adam: His Song Continues</t>
  </si>
  <si>
    <t>Robert Markowitz</t>
  </si>
  <si>
    <t>Daniel J. Travanti, JoBeth Williams, Richard Masur, Martha Scott, Paul Regina</t>
  </si>
  <si>
    <t>After their child was abducted and murdered, John and Reve Walsh fought to raise national awareness of the problem of missing Kids.</t>
  </si>
  <si>
    <t>s8240N</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</si>
  <si>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</si>
  <si>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</si>
  <si>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</si>
  <si>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</si>
  <si>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s4680N</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</si>
  <si>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</si>
  <si>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</si>
  <si>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</si>
  <si>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</si>
  <si>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s6600N</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</si>
  <si>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</si>
  <si>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</si>
  <si>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</si>
  <si>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</si>
  <si>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</si>
  <si>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s3207P</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</si>
  <si>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</si>
  <si>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</si>
  <si>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</si>
  <si>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</si>
  <si>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s1766P</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</si>
  <si>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</si>
  <si>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</si>
  <si>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</si>
  <si>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s2100N</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</si>
  <si>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</si>
  <si>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</si>
  <si>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</si>
  <si>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s7439P</t>
  </si>
  <si>
    <t>Sing Along with Pinkfong &amp; Hogi</t>
  </si>
  <si>
    <t>If you want to sing and dance join Pinkfong and Hogi in their newest collection of the most upbeat songs to twist and twirl! Come sing-along Pinkfong and Hogi!</t>
  </si>
  <si>
    <t>s88P</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</si>
  <si>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</si>
  <si>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</si>
  <si>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</si>
  <si>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s2419P</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</si>
  <si>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</si>
  <si>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</si>
  <si>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</si>
  <si>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s5760N</t>
  </si>
  <si>
    <t>StoryBots Super Songs</t>
  </si>
  <si>
    <t>Judy Greer, Jeff Gill, Erin Fitzgerald, Fred Tatasciore, Gregg Spiridellis</t>
  </si>
  <si>
    <t>Characters from the popular StoryBots apps for early childhood education give musical lessons on math, science, history, behaviors, emotions and more.</t>
  </si>
  <si>
    <t>s5055P</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</si>
  <si>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</si>
  <si>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</si>
  <si>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</si>
  <si>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</si>
  <si>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s5289P</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</si>
  <si>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</si>
  <si>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</si>
  <si>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</si>
  <si>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</si>
  <si>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s3944N</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</si>
  <si>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</si>
  <si>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</si>
  <si>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</si>
  <si>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s2686N</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</si>
  <si>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</si>
  <si>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</si>
  <si>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</si>
  <si>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</si>
  <si>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s3044P</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</si>
  <si>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</si>
  <si>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</si>
  <si>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</si>
  <si>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s6542N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</si>
  <si>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</si>
  <si>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</si>
  <si>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</si>
  <si>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</si>
  <si>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s4770N</t>
  </si>
  <si>
    <t>GODZILLA City on the Edge of Battle</t>
  </si>
  <si>
    <t>On Earth, Haruo and his companions make contact with the indigenous Houtua tribe. To defeat Godzilla, they set out for the old Mechagodzilla facility.</t>
  </si>
  <si>
    <t>s5203P</t>
  </si>
  <si>
    <t>Muffin Socks</t>
  </si>
  <si>
    <t>Muffin socks features educational songs for kids. Sing along with Chloe as she learns new things, and makes up games for you to play at home.</t>
  </si>
  <si>
    <t>s9016P</t>
  </si>
  <si>
    <t>Killer Kids</t>
  </si>
  <si>
    <t>Killer Kids provides an in-depth examination of kids who kill. What were the warning signs? What drives a young person to commit criminal acts and even murder?</t>
  </si>
  <si>
    <t>s3585P</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</si>
  <si>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</si>
  <si>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</si>
  <si>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</si>
  <si>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</si>
  <si>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s4483N</t>
  </si>
  <si>
    <t>ADAM SANDLER 100% FRESH</t>
  </si>
  <si>
    <t>Steve Brill</t>
  </si>
  <si>
    <t>Adam Sandler</t>
  </si>
  <si>
    <t>From "Heroes" to "Ice Cream Ladies" – Adam Sandler's comedy special hits you with new songs and jokes in an unexpected, groundbreaking way.</t>
  </si>
  <si>
    <t>s4843P</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</si>
  <si>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</si>
  <si>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</si>
  <si>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</si>
  <si>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</si>
  <si>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s5929N</t>
  </si>
  <si>
    <t>Chelsea Handler: Uganda Be Kidding Me Live</t>
  </si>
  <si>
    <t>James Yukich</t>
  </si>
  <si>
    <t>Chelsea Handler</t>
  </si>
  <si>
    <t>In her first Netflix stand-up comedy special, Chelsea Handler recounts her African adventures (and provides hilarious photographic evidence).</t>
  </si>
  <si>
    <t>s5430N</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</si>
  <si>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</si>
  <si>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</si>
  <si>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</si>
  <si>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</si>
  <si>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s5786P</t>
  </si>
  <si>
    <t>Seven Days In Utopia</t>
  </si>
  <si>
    <t>Matt Russell</t>
  </si>
  <si>
    <t>Robert Duvall, Lucas Black, Melissa Leo, Deborah Ann Woll, Madison Burge</t>
  </si>
  <si>
    <t>After a disastrous debut on the pro circuit, a young golfer finds himself unexpectedly stranded in Utopia, Texas and welcomed by an eccentric rancher.</t>
  </si>
  <si>
    <t>s9132P</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</si>
  <si>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</si>
  <si>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</si>
  <si>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</si>
  <si>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</si>
  <si>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s4299P</t>
  </si>
  <si>
    <t>A Wife's Nightmare</t>
  </si>
  <si>
    <t>Vic Sarin</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</si>
  <si>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</si>
  <si>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</si>
  <si>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s2633P</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</si>
  <si>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</si>
  <si>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</si>
  <si>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s8134P</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</si>
  <si>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</si>
  <si>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</si>
  <si>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</si>
  <si>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</si>
  <si>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s7365P</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</si>
  <si>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</si>
  <si>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</si>
  <si>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</si>
  <si>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s4162P</t>
  </si>
  <si>
    <t>Calendar Girl</t>
  </si>
  <si>
    <t>Allan Dwan</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</si>
  <si>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</si>
  <si>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</si>
  <si>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s75N</t>
  </si>
  <si>
    <t>The World's Most Amazing Vacation Rentals</t>
  </si>
  <si>
    <t>No single director listed</t>
  </si>
  <si>
    <t>With an eye for every budget, three travelers visit vacation rentals around the globe and share their expert tips and tricks in this reality series.</t>
  </si>
  <si>
    <t>s3009N</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</si>
  <si>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</si>
  <si>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</si>
  <si>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</si>
  <si>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</si>
  <si>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</si>
  <si>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s6453N</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</si>
  <si>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</si>
  <si>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</si>
  <si>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</si>
  <si>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</si>
  <si>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s2026P</t>
  </si>
  <si>
    <t>Jim Gaffigan: The Pale Tourist</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</si>
  <si>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</si>
  <si>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s860N</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</si>
  <si>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</si>
  <si>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</si>
  <si>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</si>
  <si>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</si>
  <si>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s1319P</t>
  </si>
  <si>
    <t>Pinkfong! Car Songs</t>
  </si>
  <si>
    <t>Sing along to fun Kids's songs and learn the names of various vehicles. Meet Pinkfong's fun, educational videos that captured the hearts of millions of Kids around the world. Enjoy hundreds of kids' favorite songs and stories created by Pinkfong, the official creator of global hit Baby Shark behind #BabySharkChallenge.</t>
  </si>
  <si>
    <t>s6362N</t>
  </si>
  <si>
    <t>Borderline</t>
  </si>
  <si>
    <t>David Avery, Jackie Clune, David Elms, Liz Kingsman, Jamie Michie</t>
  </si>
  <si>
    <t>A team of inept border agents tackles immigration issues at the fictional Northend Airport in this improvised mockumentary series.</t>
  </si>
  <si>
    <t>s3233N</t>
  </si>
  <si>
    <t>Zona Rosa</t>
  </si>
  <si>
    <t>Manu NNa, Ana Julia Yeyé, Ray Contreras, Pablo Morán</t>
  </si>
  <si>
    <t>An assortment of talent takes the stage for a night of honest stand-up featuring four of Mexico's funniest LGBTQ comedians.</t>
  </si>
  <si>
    <t>s7879N</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</si>
  <si>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</si>
  <si>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</si>
  <si>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</si>
  <si>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s2879P</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</si>
  <si>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</si>
  <si>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</si>
  <si>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</si>
  <si>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s5963P</t>
  </si>
  <si>
    <t>Craig Ferguson: I'm Here To Help</t>
  </si>
  <si>
    <t>Craig Ferguson</t>
  </si>
  <si>
    <t>Craig Ferguson unleashes his trademark stream-of-consciousness comedy before a sold-out crowd, riffing on fatherhood, Helen of Troy and shark penises. His show's not safe for kids - or the easily offended!</t>
  </si>
  <si>
    <t>s9319P</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</si>
  <si>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</si>
  <si>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</si>
  <si>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</si>
  <si>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s4044N</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</si>
  <si>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</si>
  <si>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</si>
  <si>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</si>
  <si>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s7837P</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</si>
  <si>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</si>
  <si>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</si>
  <si>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</si>
  <si>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s4443P</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</si>
  <si>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</si>
  <si>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</si>
  <si>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</si>
  <si>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</si>
  <si>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s7179N</t>
  </si>
  <si>
    <t>Kevin Hart: Laugh at My Pain</t>
  </si>
  <si>
    <t>Leslie Small, Tim Story</t>
  </si>
  <si>
    <t>Kevin Hart</t>
  </si>
  <si>
    <t>Sometimes edgy and always hilarious, comedian Kevin Hart shines in this theatrical version of his record-breaking 2011 live tour.</t>
  </si>
  <si>
    <t>s7723P</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</si>
  <si>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</si>
  <si>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</si>
  <si>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</si>
  <si>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s694N</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</si>
  <si>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</si>
  <si>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</si>
  <si>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</si>
  <si>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</si>
  <si>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s8710P</t>
  </si>
  <si>
    <t>Chaotic</t>
  </si>
  <si>
    <t>Marc Thompson, Rebecca Soler</t>
  </si>
  <si>
    <t>A group of friends find a portal to Perim, another worldly dimension, where Chaotic, a popular card game, is real.</t>
  </si>
  <si>
    <t>s713N</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</si>
  <si>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</si>
  <si>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</si>
  <si>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</si>
  <si>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</si>
  <si>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s7727P</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</si>
  <si>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</si>
  <si>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</si>
  <si>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</si>
  <si>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</si>
  <si>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s4034P</t>
  </si>
  <si>
    <t>Bejeweled Fishes</t>
  </si>
  <si>
    <t>Howard Hall Productions</t>
  </si>
  <si>
    <t>Bejeweled Fishes captures the spectacular beauty of fishes inhabiting the coral reefs of the Tropical Pacific.</t>
  </si>
  <si>
    <t>s1760P</t>
  </si>
  <si>
    <t>Make Believe</t>
  </si>
  <si>
    <t>Make Believe, the musicians behind Joan of Arc, challenge their audience with rhythmic, off-kilter rock.</t>
  </si>
  <si>
    <t>s8714N</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</si>
  <si>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</si>
  <si>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</si>
  <si>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</si>
  <si>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</si>
  <si>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s8764P</t>
  </si>
  <si>
    <t>ACT 2 - Series 10</t>
  </si>
  <si>
    <t>s7266P</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</si>
  <si>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</si>
  <si>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</si>
  <si>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</si>
  <si>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</si>
  <si>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s1608N</t>
  </si>
  <si>
    <t>Hazel Brugger: Tropical</t>
  </si>
  <si>
    <t>J. Patrick Arbeiter</t>
  </si>
  <si>
    <t>Hazel Brugger</t>
  </si>
  <si>
    <t>In this stand-up special, comedian Hazel Brugger offers her breezy takes on unruly geese, chatty gynecologists, German bank loans and more.</t>
  </si>
  <si>
    <t>s1859N</t>
  </si>
  <si>
    <t>Fida</t>
  </si>
  <si>
    <t>Ken Ghosh</t>
  </si>
  <si>
    <t>Fardeen Khan, Kareena Kapoor, Shahid Kapoor, Kim Sharma, Akhilendra Mishra</t>
  </si>
  <si>
    <t>An all-around nice guy finds himself in a dangerous situation after he makes the ultimate sacrifice for the woman he loves in this drama.</t>
  </si>
  <si>
    <t>s8102P</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</si>
  <si>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</si>
  <si>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</si>
  <si>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</si>
  <si>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</si>
  <si>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s384P</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</si>
  <si>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</si>
  <si>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</si>
  <si>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</si>
  <si>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</si>
  <si>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s7240P</t>
  </si>
  <si>
    <t>Clip: ACT 4 - Title after removing 1C - 2</t>
  </si>
  <si>
    <t>ACT 4 - Title after removing 1C - 2 a</t>
  </si>
  <si>
    <t>s7595N</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</si>
  <si>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</si>
  <si>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</si>
  <si>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</si>
  <si>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</si>
  <si>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s914N</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</si>
  <si>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</si>
  <si>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</si>
  <si>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</si>
  <si>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</si>
  <si>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s8181P</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</si>
  <si>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</si>
  <si>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</si>
  <si>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</si>
  <si>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</si>
  <si>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s6675P</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</si>
  <si>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</si>
  <si>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</si>
  <si>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</si>
  <si>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</si>
  <si>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s157P</t>
  </si>
  <si>
    <t>Walter</t>
  </si>
  <si>
    <t>Anna Mastro</t>
  </si>
  <si>
    <t>Andrew J. West, Peter Facinelli, Virginia Madsen, William H. Macy</t>
  </si>
  <si>
    <t>A ticket-taker at the local cinema believes he is the son of God. He has agreed to decide the eternal fate of everyone he comes in to contact with.</t>
  </si>
  <si>
    <t>s1475N</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</si>
  <si>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</si>
  <si>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</si>
  <si>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</si>
  <si>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</si>
  <si>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s504N</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</si>
  <si>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</si>
  <si>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</si>
  <si>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</si>
  <si>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</si>
  <si>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s6924P</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</si>
  <si>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</si>
  <si>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</si>
  <si>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</si>
  <si>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</si>
  <si>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s1526P</t>
  </si>
  <si>
    <t>National Lampoon's Snatched</t>
  </si>
  <si>
    <t>Joe Cacaci</t>
  </si>
  <si>
    <t>Jonathan Silverman, Andrew McCarthy, Ernest Borgnine, Kate Vernon</t>
  </si>
  <si>
    <t>A nice guy goes into the hospital for surgery and through a series of mishaps suffers every man's worst nightmare.</t>
  </si>
  <si>
    <t>s3506P</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</si>
  <si>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</si>
  <si>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</si>
  <si>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</si>
  <si>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</si>
  <si>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s7489P</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</si>
  <si>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</si>
  <si>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</si>
  <si>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s7379N</t>
  </si>
  <si>
    <t>Magnetic</t>
  </si>
  <si>
    <t>Thierry Donard</t>
  </si>
  <si>
    <t>Tom Barrer, Liam Whaley, Wille Lindberg, Sam Favret, Fabian Bodet, Jamie Lee, Lorenzo Avvenenti, Ross Clarke-Jones</t>
  </si>
  <si>
    <t>Attracted to thrills across the globe, intrepid athletes venture to remote locations in pursuit of their extreme form of bliss.</t>
  </si>
  <si>
    <t>s8666P</t>
  </si>
  <si>
    <t>Priest</t>
  </si>
  <si>
    <t>Antonia Bird</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</si>
  <si>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</si>
  <si>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</si>
  <si>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s5708N</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</si>
  <si>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</si>
  <si>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</si>
  <si>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</si>
  <si>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s2501P</t>
  </si>
  <si>
    <t>Fat City</t>
  </si>
  <si>
    <t>John Huston</t>
  </si>
  <si>
    <t>Stacy Keach, Jeff Bridges, Susan Tyrrell, Candy Clark, Nicholas Colasanto</t>
  </si>
  <si>
    <t>Two men, working as professional boxers, come to blows when their careers each begin to take opposite momentum.</t>
  </si>
  <si>
    <t>s3339N</t>
  </si>
  <si>
    <t>Holly Star</t>
  </si>
  <si>
    <t>Michael A. Nickles</t>
  </si>
  <si>
    <t>Katlyn Carlson, Brian Muller, Teya Patt, Pamela Chabora</t>
  </si>
  <si>
    <t>Home for the holidays, a broke puppeteer knows there’s treasure buried somewhere under her town. To find it, all she has to do is die – almost.</t>
  </si>
  <si>
    <t>s734P</t>
  </si>
  <si>
    <t>The Block</t>
  </si>
  <si>
    <t>Scott Cam, Shelley Craft</t>
  </si>
  <si>
    <t>The Block introduces four couples who are taking on one of the potentially most rewarding challenges they will ever face.</t>
  </si>
  <si>
    <t>s2507N</t>
  </si>
  <si>
    <t>Omar &amp; Salma 2</t>
  </si>
  <si>
    <t>Tamer Hosny, Mai Ezz El-Din, Ezzat Abou Aouf, Marwa Abdel Monem, Hussien Elgohary, Mirhan, Maysara</t>
  </si>
  <si>
    <t>Now parents, Omar and Salma hit some obstacles while raising their two Kids and staying in love after the honeymoon ends.</t>
  </si>
  <si>
    <t>s4202P</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</si>
  <si>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</si>
  <si>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</si>
  <si>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</si>
  <si>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</si>
  <si>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s1866P</t>
  </si>
  <si>
    <t>Life in Pieces</t>
  </si>
  <si>
    <t>Colin Hanks, Betsy Brandt, Thomas Sadoski</t>
  </si>
  <si>
    <t>In the hilarious fourth season of Life In Pieces, the Short/Hughes family prepares for one (or two) new members, and we follow three generations through ups, downs, milestones and mishaps!</t>
  </si>
  <si>
    <t>s1569P</t>
  </si>
  <si>
    <t>Murder with Music</t>
  </si>
  <si>
    <t>George P. Quigley</t>
  </si>
  <si>
    <t>Bob Howard, Milton Williams</t>
  </si>
  <si>
    <t>The beautiful Nellie Hill has many admirers but when one of them gets killed all the others are suspected.</t>
  </si>
  <si>
    <t>s118N</t>
  </si>
  <si>
    <t>Final Account</t>
  </si>
  <si>
    <t>Luke Holland</t>
  </si>
  <si>
    <t>This documentary stitches together never-before-seen interviews with the last living generation of people who participated in Hitler's Third Reich.</t>
  </si>
  <si>
    <t>s6130P</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</si>
  <si>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</si>
  <si>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</si>
  <si>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</si>
  <si>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</si>
  <si>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s1649P</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</si>
  <si>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</si>
  <si>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</si>
  <si>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</si>
  <si>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</si>
  <si>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s5146P</t>
  </si>
  <si>
    <t>Queen Victoria: Secrets of a Queen</t>
  </si>
  <si>
    <t>Christian Schidlowski, Peter Bardehle</t>
  </si>
  <si>
    <t>Victoria gave birth to nine Kids, and survived seven assassination attempts. (ROYAL HISTORY)</t>
  </si>
  <si>
    <t>s8329P</t>
  </si>
  <si>
    <t>Countrycide</t>
  </si>
  <si>
    <t>Brett Kelly</t>
  </si>
  <si>
    <t>Robin Hodge, Joel Elliott, Peter Whittaker, Andrew Galligan, Trevor Payer</t>
  </si>
  <si>
    <t>While on a road trip to a wedding, a young couple is forced to camp out for the night - and become prey to the wilderness, and something even more sinister.</t>
  </si>
  <si>
    <t>s694P</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</si>
  <si>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</si>
  <si>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</si>
  <si>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</si>
  <si>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</si>
  <si>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s7678P</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</si>
  <si>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</si>
  <si>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</si>
  <si>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</si>
  <si>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</si>
  <si>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s2359N</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</si>
  <si>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</si>
  <si>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</si>
  <si>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</si>
  <si>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</si>
  <si>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s9516P</t>
  </si>
  <si>
    <t>We Bought A Zoo: In Character with Scarlett Johansson</t>
  </si>
  <si>
    <t>Cameron Crowe</t>
  </si>
  <si>
    <t>We Bought a Zoo is now available for download! Go behind the scenes with Scarlett Johansson as she reveals what it took to "get into character" for her role in We Bought a Zoo.</t>
  </si>
  <si>
    <t>s2052P</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</si>
  <si>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</si>
  <si>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</si>
  <si>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</si>
  <si>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</si>
  <si>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s1670P</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</si>
  <si>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</si>
  <si>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</si>
  <si>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</si>
  <si>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s7284P</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</si>
  <si>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</si>
  <si>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</si>
  <si>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</si>
  <si>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s4885N</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</si>
  <si>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</si>
  <si>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</si>
  <si>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</si>
  <si>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</si>
  <si>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</si>
  <si>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s8581P</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</si>
  <si>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</si>
  <si>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</si>
  <si>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</si>
  <si>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</si>
  <si>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s1966P</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</si>
  <si>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</si>
  <si>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</si>
  <si>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</si>
  <si>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</si>
  <si>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s3461N</t>
  </si>
  <si>
    <t>Salam - The First ****** Nobel Laureate</t>
  </si>
  <si>
    <t>Anand Kamalakar</t>
  </si>
  <si>
    <t>Shunned by his country due to religion, Abdus Salam strives for an achievement that would define modern physics and redefine his place back home.</t>
  </si>
  <si>
    <t>s2978P</t>
  </si>
  <si>
    <t>Brash Boys Club</t>
  </si>
  <si>
    <t>Quentin Lee</t>
  </si>
  <si>
    <t>Owen Alabado, Dash Kwiatkowski, Brad Loekle</t>
  </si>
  <si>
    <t>Brash Boys Club, one-night of stand-up, gay comedy featuring three diverse comedians each doing a half-hour set.</t>
  </si>
  <si>
    <t>s3449P</t>
  </si>
  <si>
    <t>8 Hours of Gentle Soothing Surf for Sleep</t>
  </si>
  <si>
    <t>480 min</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</si>
  <si>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</si>
  <si>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s1353N</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</si>
  <si>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</si>
  <si>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</si>
  <si>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</si>
  <si>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s8669P</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</si>
  <si>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</si>
  <si>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</si>
  <si>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</si>
  <si>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</si>
  <si>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s1180P</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</si>
  <si>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</si>
  <si>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</si>
  <si>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</si>
  <si>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s3710N</t>
  </si>
  <si>
    <t>ANIMA</t>
  </si>
  <si>
    <t>Thom Yorke</t>
  </si>
  <si>
    <t>In a short musical film directed by Paul Thomas Anderson, Thom Yorke of Radiohead stars in a mind-bending visual piece. Best played loud.</t>
  </si>
  <si>
    <t>s9600P</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</si>
  <si>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</si>
  <si>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</si>
  <si>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</si>
  <si>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</si>
  <si>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s1405P</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</si>
  <si>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</si>
  <si>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</si>
  <si>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</si>
  <si>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</si>
  <si>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s143N</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</si>
  <si>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</si>
  <si>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</si>
  <si>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</si>
  <si>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</si>
  <si>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s3446N</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</si>
  <si>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</si>
  <si>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</si>
  <si>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</si>
  <si>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s2930N</t>
  </si>
  <si>
    <t>ROAD TO ROMA</t>
  </si>
  <si>
    <t>Andres Clariond</t>
  </si>
  <si>
    <t>Director Alfonso Cuarón reflects on the childhood memories, period details and creative choices that shaped his Academy Award-winning film "ROMA."</t>
  </si>
  <si>
    <t>s1520P</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</si>
  <si>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</si>
  <si>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</si>
  <si>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</si>
  <si>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s2174P</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</si>
  <si>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</si>
  <si>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</si>
  <si>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</si>
  <si>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s6885N</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</si>
  <si>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</si>
  <si>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</si>
  <si>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</si>
  <si>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</si>
  <si>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</si>
  <si>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s9343P</t>
  </si>
  <si>
    <t>Dancin: It's On</t>
  </si>
  <si>
    <t>David Winters</t>
  </si>
  <si>
    <t>David Winters, Gary Daniels, Ava Fabian, Whitney Carson, Jordan Clark</t>
  </si>
  <si>
    <t>When Beverly Hills teen, Jennifer (Witney Carson), visits her distant father at his hotel in Panama City Beach, she encounters much more than she bargained for.</t>
  </si>
  <si>
    <t>s4544N</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</si>
  <si>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</si>
  <si>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</si>
  <si>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</si>
  <si>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</si>
  <si>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s1525N</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</si>
  <si>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</si>
  <si>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</si>
  <si>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</si>
  <si>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</si>
  <si>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s4224N</t>
  </si>
  <si>
    <t>Pokémon the Movie: I Choose You!</t>
  </si>
  <si>
    <t>Ikue Otani, Sarah Natochenny, David Oliver Nelson, Mike Pollock, Kate Bristol, Suzy Myers, Rodger Parsons</t>
  </si>
  <si>
    <t>When Ash tries to pick his first Pokémon on his birthday, he ends up with a stubborn Pikachu and they embark on a journey to find the legendary Ho-Oh.</t>
  </si>
  <si>
    <t>s8327N</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</si>
  <si>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</si>
  <si>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</si>
  <si>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</si>
  <si>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</si>
  <si>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s7432N</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</si>
  <si>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</si>
  <si>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</si>
  <si>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</si>
  <si>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s1863N</t>
  </si>
  <si>
    <t>Disco Dancer</t>
  </si>
  <si>
    <t>B. Subhash</t>
  </si>
  <si>
    <t>Mithun Chakraborty, Kim, Kalpana Iyer, Om Puri, Gita Siddharth, Yusuf Khan, Bob Christo, Om Shivpuri, Karan Razdan</t>
  </si>
  <si>
    <t>A poor boy grows up to be a famous disco dancer, hoping to use his art to exact revenge on the millionaire who once framed him and his mother for theft.</t>
  </si>
  <si>
    <t>s9407P</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</si>
  <si>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</si>
  <si>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</si>
  <si>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</si>
  <si>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</si>
  <si>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s8705P</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</si>
  <si>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</si>
  <si>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</si>
  <si>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</si>
  <si>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</si>
  <si>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s4215P</t>
  </si>
  <si>
    <t>Wild Horses</t>
  </si>
  <si>
    <t>Robert Duvall</t>
  </si>
  <si>
    <t>Robert Duvall, James Franco, Josh Hartnett</t>
  </si>
  <si>
    <t>A detective opens up a fifteen-year-old missing persons case, and begins to suspect that the missing boy was murdered, and that a local rancher was involved.</t>
  </si>
  <si>
    <t>s3822P</t>
  </si>
  <si>
    <t>Mad Money</t>
  </si>
  <si>
    <t>Callie Khouri</t>
  </si>
  <si>
    <t>Diane Keaton, Katie Holmes, Queen Latifah, Ted Danson</t>
  </si>
  <si>
    <t>Deep inside the most secure bank in America, three desperate women from very different worlds cook up the most unlikely heist of the century: Smuggle out millions of dollars in worn-out currency headed for a Federal Reserve shredder every day.</t>
  </si>
  <si>
    <t>s1070P</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</si>
  <si>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</si>
  <si>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</si>
  <si>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</si>
  <si>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s5952P</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</si>
  <si>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</si>
  <si>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</si>
  <si>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</si>
  <si>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s212P</t>
  </si>
  <si>
    <t>UQ Holder!</t>
  </si>
  <si>
    <t>With his powers awakened,Tota's life gets more interesting when he joins a secret society fellow immortals: UQ Holder.</t>
  </si>
  <si>
    <t>s7767N</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</si>
  <si>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</si>
  <si>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</si>
  <si>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</si>
  <si>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</si>
  <si>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s6743P</t>
  </si>
  <si>
    <t>IKKAT</t>
  </si>
  <si>
    <t>Esham &amp; Haseen Khan</t>
  </si>
  <si>
    <t>Nagabhushana, Bhoomi Shetty, Sundar, RJ Vikki, Anand Ninasam, Naveen Chethana</t>
  </si>
  <si>
    <t>A couple on the verge of divorce have to stay together during lockdown as a nasty surprise awaits them.</t>
  </si>
  <si>
    <t>s6103P</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</si>
  <si>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</si>
  <si>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</si>
  <si>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</si>
  <si>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</si>
  <si>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s3926P</t>
  </si>
  <si>
    <t>Apple of My Eye</t>
  </si>
  <si>
    <t>Castille Landon</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</si>
  <si>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</si>
  <si>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</si>
  <si>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s4806N</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</si>
  <si>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</si>
  <si>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</si>
  <si>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</si>
  <si>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</si>
  <si>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s2002P</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</si>
  <si>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</si>
  <si>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</si>
  <si>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</si>
  <si>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</si>
  <si>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s3172P</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</si>
  <si>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</si>
  <si>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</si>
  <si>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</si>
  <si>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s3017N</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</si>
  <si>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</si>
  <si>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</si>
  <si>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</si>
  <si>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</si>
  <si>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</si>
  <si>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s1837N</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</si>
  <si>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</si>
  <si>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</si>
  <si>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</si>
  <si>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</si>
  <si>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s5533P</t>
  </si>
  <si>
    <t>RiffTrax Live: Time Chasers</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</si>
  <si>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</si>
  <si>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</si>
  <si>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s4569N</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</si>
  <si>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</si>
  <si>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</si>
  <si>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</si>
  <si>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</si>
  <si>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s8029P</t>
  </si>
  <si>
    <t>Kudiyirundha Koyil</t>
  </si>
  <si>
    <t>K. Shankar</t>
  </si>
  <si>
    <t>M. G. Ramachandran, Jayalalithaa, Rajasree, M. N. Nambiar</t>
  </si>
  <si>
    <t>Nagappan kills Ramnadhan, kidnaps one of his twin sons and raises him. Years later, when the brothers reunite under unprecedented conditions, they plan to avenge their father's death.</t>
  </si>
  <si>
    <t>s287N</t>
  </si>
  <si>
    <t>Gabby's Dollhouse</t>
  </si>
  <si>
    <t>Danielle Denicola, Jennifer Twiner McCarron</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</si>
  <si>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</si>
  <si>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</si>
  <si>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s8994P</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</si>
  <si>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</si>
  <si>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</si>
  <si>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</si>
  <si>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s2925P</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</si>
  <si>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</si>
  <si>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</si>
  <si>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</si>
  <si>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</si>
  <si>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s8829P</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</si>
  <si>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</si>
  <si>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</si>
  <si>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</si>
  <si>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</si>
  <si>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s8913P</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</si>
  <si>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</si>
  <si>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</si>
  <si>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</si>
  <si>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</si>
  <si>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s4105N</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</si>
  <si>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</si>
  <si>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</si>
  <si>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</si>
  <si>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</si>
  <si>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s627P</t>
  </si>
  <si>
    <t>The Haunting Of. . .</t>
  </si>
  <si>
    <t>Each episode of "The Haunting Of" features celebrities' real-life encounters with the paranormal as they return to the site of their experience with psychic-medium Kim Russo.</t>
  </si>
  <si>
    <t>s3251P</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</si>
  <si>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</si>
  <si>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</si>
  <si>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</si>
  <si>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</si>
  <si>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s5561P</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</si>
  <si>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</si>
  <si>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</si>
  <si>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</si>
  <si>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</si>
  <si>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s4225N</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</si>
  <si>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</si>
  <si>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</si>
  <si>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</si>
  <si>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</si>
  <si>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s1469N</t>
  </si>
  <si>
    <t>What Happened to Mr. Cha?</t>
  </si>
  <si>
    <t>Kim Dong-kyu</t>
  </si>
  <si>
    <t>Cha In-pyo, Cho Dal-hwan, Song Jae-ryong</t>
  </si>
  <si>
    <t>With the peak of his career long behind him, an actor clings to his past glory — until a sudden wake-up call forces him to face who he's become.</t>
  </si>
  <si>
    <t>s4633N</t>
  </si>
  <si>
    <t>The Good Cop</t>
  </si>
  <si>
    <t>Tony Danza, Josh Groban, Monica Barbaro, Isiah Whitlock Jr.</t>
  </si>
  <si>
    <t>When he's not solving murders, a pathologically honest detective tries to keep an eye on his crooked but kindhearted dad.</t>
  </si>
  <si>
    <t>s6307N</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</si>
  <si>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</si>
  <si>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</si>
  <si>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</si>
  <si>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</si>
  <si>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s5488N</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</si>
  <si>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</si>
  <si>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</si>
  <si>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</si>
  <si>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s8503P</t>
  </si>
  <si>
    <t>Act 5 - Title 1</t>
  </si>
  <si>
    <t>s3366P</t>
  </si>
  <si>
    <t>Ablaze</t>
  </si>
  <si>
    <t>Jim Wynorski</t>
  </si>
  <si>
    <t>John Bradley, Tom Arnold, Ice-T</t>
  </si>
  <si>
    <t>An oil refinery blows up, causing a firestorm that threatens a hospital and everyone inside.</t>
  </si>
  <si>
    <t>s3119N</t>
  </si>
  <si>
    <t>After the Raid</t>
  </si>
  <si>
    <t>Rodrigo Reyes</t>
  </si>
  <si>
    <t>A large immigration raid in a small town leaves emotional fallout and hard questions for its churchgoers about what it means to love thy neighbor.</t>
  </si>
  <si>
    <t>s1444N</t>
  </si>
  <si>
    <t>QB1: Beyond the Lights</t>
  </si>
  <si>
    <t>This riveting series follows three star high school quarterbacks as they play their final season before moving on to Division I college football.</t>
  </si>
  <si>
    <t>s1131P</t>
  </si>
  <si>
    <t>Root of the Problem</t>
  </si>
  <si>
    <t>Scott Sikma</t>
  </si>
  <si>
    <t>Sergio Di Zio, Claire Rankin, Jayson Therrien, Leslie Benn, Ty Loupelle</t>
  </si>
  <si>
    <t>When a suburban family inherits a real-life money tree, the dad thinks he has a one-way ticket to easy street. But he loses sight of the things that matter most in life and becomes more distant and secretive with his wife and Kids. Now, the family will be tested and must search within their hearts to find the answers and discover that it is better to give than receive.</t>
  </si>
  <si>
    <t>s3786N</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</si>
  <si>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</si>
  <si>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</si>
  <si>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</si>
  <si>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s3806P</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</si>
  <si>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</si>
  <si>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</si>
  <si>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</si>
  <si>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Nancy Drew, reporter for the school newspaper, clears a girl of murder charges.</t>
  </si>
  <si>
    <t>s306P</t>
  </si>
  <si>
    <t>Tom Papa: Freaked Out</t>
  </si>
  <si>
    <t>Famously upbeat comedian Tom Papa delivers a stand-up performance that includes his observations on the perils of raising daughters and more. Executive produced by Rob Zombie.</t>
  </si>
  <si>
    <t>s7863N</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</si>
  <si>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</si>
  <si>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</si>
  <si>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</si>
  <si>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s2685N</t>
  </si>
  <si>
    <t>The Innocence Files</t>
  </si>
  <si>
    <t>The Innocence Project unravels missteps and deceit in a series of wrongful convictions, exposing the injustice inflicted on victims and the accused.</t>
  </si>
  <si>
    <t>s2298N</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</si>
  <si>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</si>
  <si>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</si>
  <si>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</si>
  <si>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s4234P</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</si>
  <si>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</si>
  <si>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</si>
  <si>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s5323P</t>
  </si>
  <si>
    <t>Sharknado</t>
  </si>
  <si>
    <t>Anthony C. Ferrante</t>
  </si>
  <si>
    <t>Tara Reid, Ian Ziering, John Heard, Cassie Scerbo, Jason Simmons</t>
  </si>
  <si>
    <t>When a freak tornado swamps Los Angeles, thousands of sharks terrorize the waterlogged populace, and nature's deadliest killer rules sea, land, and air.</t>
  </si>
  <si>
    <t>s3817P</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</si>
  <si>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</si>
  <si>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</si>
  <si>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</si>
  <si>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s1708P</t>
  </si>
  <si>
    <t>MAX: Live from the Greek Theatre</t>
  </si>
  <si>
    <t>Andrew Zenn, J.D. Butler</t>
  </si>
  <si>
    <t>MAX, Cody Dear, Ryan Siegel, Allie Stamler, Benny Brown</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</si>
  <si>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</si>
  <si>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s2211P</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</si>
  <si>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</si>
  <si>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</si>
  <si>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</si>
  <si>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</si>
  <si>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s701N</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</si>
  <si>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</si>
  <si>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</si>
  <si>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</si>
  <si>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s2897P</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</si>
  <si>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</si>
  <si>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</si>
  <si>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</si>
  <si>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s2025P</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</si>
  <si>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</si>
  <si>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</si>
  <si>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</si>
  <si>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s2965P</t>
  </si>
  <si>
    <t>Brian Posehn: The Fartist</t>
  </si>
  <si>
    <t>Brian Posehn</t>
  </si>
  <si>
    <t>In Brian Posehn's new standup special, "The Fartist," he raises the questions every parent needs to ask. Like when's the right time to tell your kid about Star Wars, or how much should you tip a stripper?</t>
  </si>
  <si>
    <t>s5733N</t>
  </si>
  <si>
    <t>Love Now</t>
  </si>
  <si>
    <t>Annie Chen, George Hu, Bobby Dou, Vivi Lee, Harry Chang, Esther Yang, Mandy Wei</t>
  </si>
  <si>
    <t>When her loved ones cook up a morbid plan to make her take time off from work, Yang Yiru goes on a vacation, truly believing she has terminal cancer.</t>
  </si>
  <si>
    <t>s3919N</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</si>
  <si>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</si>
  <si>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</si>
  <si>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</si>
  <si>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</si>
  <si>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s9494P</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</si>
  <si>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</si>
  <si>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</si>
  <si>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</si>
  <si>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</si>
  <si>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s6454P</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</si>
  <si>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</si>
  <si>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</si>
  <si>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</si>
  <si>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</si>
  <si>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s8545P</t>
  </si>
  <si>
    <t>I Pray For Love</t>
  </si>
  <si>
    <t>Fada Dee</t>
  </si>
  <si>
    <t>Dan David Odion Joy Chidi Manuel</t>
  </si>
  <si>
    <t>Chioma is deeply in love with her boyfriend when Amaka made her way into their unending Love.</t>
  </si>
  <si>
    <t>s7121P</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</si>
  <si>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</si>
  <si>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</si>
  <si>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</si>
  <si>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s833P</t>
  </si>
  <si>
    <t>Sye Raa Narasimha Reddy (Hindi)</t>
  </si>
  <si>
    <t>Surrender Reddy</t>
  </si>
  <si>
    <t>s8985P</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</si>
  <si>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</si>
  <si>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</si>
  <si>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</si>
  <si>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</si>
  <si>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s5144P</t>
  </si>
  <si>
    <t>Street Dancer 3D</t>
  </si>
  <si>
    <t>Remo D'Souza</t>
  </si>
  <si>
    <t>Varun Dhawan, Shraddha Kapoor, Prabhu Deva, Nora Fatehi</t>
  </si>
  <si>
    <t>United Kingdom, India</t>
  </si>
  <si>
    <t>A coming-of-age story based on the lives of street dancers.</t>
  </si>
  <si>
    <t>s1361N</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</si>
  <si>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</si>
  <si>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</si>
  <si>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</si>
  <si>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</si>
  <si>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s8011P</t>
  </si>
  <si>
    <t>Sahodari</t>
  </si>
  <si>
    <t>A. Bhimsingh</t>
  </si>
  <si>
    <t>K. Balaji, Devika, Rajasulochana, Prem Nazir, J. P. Chandrababu</t>
  </si>
  <si>
    <t>175 min</t>
  </si>
  <si>
    <t>Pazhani has two Kids - Chandiran and Meena. Meena is married. Chandiran loves Pankajam. His father and grandmother want him to marry a relative girl, Thangam, who is very helpful to the family. But Chandiran marries Pankajam defying them</t>
  </si>
  <si>
    <t>s6661N</t>
  </si>
  <si>
    <t>Earth's Natural Wonders: Life at the Extremes</t>
  </si>
  <si>
    <t>Corey Johnson</t>
  </si>
  <si>
    <t>From the Arctic to the Outback, humans battle the elements and use their ingenuity to survive in the most extreme environments in the world.</t>
  </si>
  <si>
    <t>s1947N</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</si>
  <si>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</si>
  <si>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</si>
  <si>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</si>
  <si>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s7074P</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</si>
  <si>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</si>
  <si>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</si>
  <si>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</si>
  <si>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</si>
  <si>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s1007P</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</si>
  <si>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</si>
  <si>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</si>
  <si>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</si>
  <si>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s6060P</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</si>
  <si>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</si>
  <si>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</si>
  <si>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</si>
  <si>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s7027P</t>
  </si>
  <si>
    <t>Hills Of Utah</t>
  </si>
  <si>
    <t>Gene Autry, Champion, Elaine Riley</t>
  </si>
  <si>
    <t>Gene Autry returns to the town where his father was murdered and finds a mine owner and cattleman feuding. Things get complicated when a boy dies and the mine owner comes gunning for Gene.</t>
  </si>
  <si>
    <t>s1448P</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</si>
  <si>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</si>
  <si>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</si>
  <si>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</si>
  <si>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s7725P</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</si>
  <si>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</si>
  <si>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</si>
  <si>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</si>
  <si>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</si>
  <si>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s3632N</t>
  </si>
  <si>
    <t>Manu</t>
  </si>
  <si>
    <t>Phanindra Narsetti</t>
  </si>
  <si>
    <t>Raja Goutham, Chandini Chowdary, Bomma Sreedhar, John Kottoly, Srikanth Mullagiri, Ravi Teja</t>
  </si>
  <si>
    <t>177 min</t>
  </si>
  <si>
    <t>The relationship between a painter and his admirer unfolds as an abstract, twist-filled hide-and-seek game against the backdrop of murder and revenge.</t>
  </si>
  <si>
    <t>s692N</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</si>
  <si>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</si>
  <si>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</si>
  <si>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</si>
  <si>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s584N</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</si>
  <si>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</si>
  <si>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</si>
  <si>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</si>
  <si>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</si>
  <si>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s1804P</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</si>
  <si>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</si>
  <si>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</si>
  <si>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</si>
  <si>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s6540N</t>
  </si>
  <si>
    <t>Covered: Alive in Asia</t>
  </si>
  <si>
    <t>Micah Bickham, Galley Molina</t>
  </si>
  <si>
    <t>Israel Houghton</t>
  </si>
  <si>
    <t>Christian musician Israel Houghton leads his band Israel &amp; New Breed on a tour supporting their newest album of multicultural, hybrid-genre songs.</t>
  </si>
  <si>
    <t>s9206P</t>
  </si>
  <si>
    <t>EVA</t>
  </si>
  <si>
    <t>DANIEL IMASUEN</t>
  </si>
  <si>
    <t>PEGGY OVIRE</t>
  </si>
  <si>
    <t>Eva is a story of a girl in her 20s who lives with her supposedly parents but never knew they were not her biological parents. It is intriguing, suspenseful filled with morals for all family to watch</t>
  </si>
  <si>
    <t>s6096P</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</si>
  <si>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</si>
  <si>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</si>
  <si>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</si>
  <si>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</si>
  <si>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s8654N</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</si>
  <si>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</si>
  <si>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</si>
  <si>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</si>
  <si>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s7861N</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</si>
  <si>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</si>
  <si>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</si>
  <si>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</si>
  <si>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s1221N</t>
  </si>
  <si>
    <t>Coven of Sisters</t>
  </si>
  <si>
    <t>Pablo Agüero</t>
  </si>
  <si>
    <t>Alex Brendemühl,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</si>
  <si>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</si>
  <si>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</si>
  <si>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s1069P</t>
  </si>
  <si>
    <t>Secret State</t>
  </si>
  <si>
    <t>Gabriel Byrne, Charles Dance, Gina McKee, Ralph Ineson</t>
  </si>
  <si>
    <t>This is a proper political thriller, where democracy and its relationship with industry is laid bare. Starring Gabriel Byrne Charles Dance and Gina McKee.</t>
  </si>
  <si>
    <t>s5227N</t>
  </si>
  <si>
    <t>The Babysitter</t>
  </si>
  <si>
    <t>McG</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</si>
  <si>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</si>
  <si>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</si>
  <si>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s5606N</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</si>
  <si>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</si>
  <si>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</si>
  <si>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</si>
  <si>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</si>
  <si>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</si>
  <si>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s7348P</t>
  </si>
  <si>
    <t>Bazukuru</t>
  </si>
  <si>
    <t>Derek Dj Noxolo Daphne Jo</t>
  </si>
  <si>
    <t>Derek is an old retired man who used to be in the army. His only son Derry and his wife have just moved to the united states of America, leaving behind their two Kids Dj who is in his late twenties and Noxolo a student. The family manage a successful restaurant that Derry and his wife left behind. watch more as the story unfolds</t>
  </si>
  <si>
    <t>s361P</t>
  </si>
  <si>
    <t>Thomas &amp; Friends Classic</t>
  </si>
  <si>
    <t>Michael Brandon</t>
  </si>
  <si>
    <t>Watch these track stars! Percy gets it right, as Gordon steams over Spencer. Salty saves the day, while Thomas deserves a medal. Join in the adventure and fun with Thomas and Friends.</t>
  </si>
  <si>
    <t>s1295N</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</si>
  <si>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</si>
  <si>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</si>
  <si>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</si>
  <si>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s5951P</t>
  </si>
  <si>
    <t>Gretchen - The Tragedy</t>
  </si>
  <si>
    <t>Michael Junghanns</t>
  </si>
  <si>
    <t>Franziska Fritsch, Axel MÃ¼ller, Melissa Nobis</t>
  </si>
  <si>
    <t>Gretchen, a prisoner of an insane asylum, describes in flashbacks her path from a loving woman to a murderer. Obsessed with the devil.</t>
  </si>
  <si>
    <t>s8465P</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</si>
  <si>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</si>
  <si>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</si>
  <si>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</si>
  <si>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</si>
  <si>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s2380P</t>
  </si>
  <si>
    <t>Gecko's Garage - Trucks Cartoon for Kids</t>
  </si>
  <si>
    <t>Join Gecko's Garage as he introduces you to his truck friends Max the monster truck, Fiona the fire truck, Rebecca the recycling truck, and more!</t>
  </si>
  <si>
    <t>s5937N</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</si>
  <si>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</si>
  <si>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</si>
  <si>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</si>
  <si>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</si>
  <si>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s2331P</t>
  </si>
  <si>
    <t>Go Buster - Awesome Songs</t>
  </si>
  <si>
    <t>Come and enjoy the hilarious and fun adventures of Buster the Bus! This collection of Go Buster videos includes "Stuck In The Mud", "Buster's New Tires" and more.</t>
  </si>
  <si>
    <t>s2707P</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</si>
  <si>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</si>
  <si>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</si>
  <si>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</si>
  <si>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s265P</t>
  </si>
  <si>
    <t>Trilogy of Terror</t>
  </si>
  <si>
    <t>Dan Curtis</t>
  </si>
  <si>
    <t>Karen Black, Robert Burton, John Karlen, George Gaynes, Jim Storm, Gregory Harrison, Kathryn Reynolds, Tracy Curtis, Orin Cannon, Walker Edmiston</t>
  </si>
  <si>
    <t>Three bizarre horror stories all of which star Karen Black in four different roles playing tormented women. Written by Richard Matheson (The Twilight Zone, Night Gallery, The Outer Limits, The Alfred Hitchcock Hour et al.).</t>
  </si>
  <si>
    <t>s2602P</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</si>
  <si>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</si>
  <si>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</si>
  <si>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</si>
  <si>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s7303P</t>
  </si>
  <si>
    <t>Single White Female 2: The Psycho</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</si>
  <si>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</si>
  <si>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</si>
  <si>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s5152N</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</si>
  <si>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</si>
  <si>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</si>
  <si>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</si>
  <si>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</si>
  <si>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s824P</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</si>
  <si>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</si>
  <si>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</si>
  <si>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</si>
  <si>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</si>
  <si>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s8111P</t>
  </si>
  <si>
    <t>Nick Cannon: Mr. Showbiz</t>
  </si>
  <si>
    <t>Nick Cannon</t>
  </si>
  <si>
    <t>In his first comedy special, the popular comic actor and musician reveals edgy, honest tales of his failed attempts at being a gangster, his humble roots, marriage, fatherhood and his thoughts about Eminem.</t>
  </si>
  <si>
    <t>s5269N</t>
  </si>
  <si>
    <t>Jerry Before Seinfeld</t>
  </si>
  <si>
    <t>Michael Bonfiglio</t>
  </si>
  <si>
    <t>Jerry Seinfeld</t>
  </si>
  <si>
    <t>Jerry Seinfeld returns to the club that gave him his start in the 1970s, mixing iconic jokes with stories from his childhood and early days in comedy.</t>
  </si>
  <si>
    <t>s3190N</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</si>
  <si>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</si>
  <si>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</si>
  <si>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</si>
  <si>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</si>
  <si>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s1116P</t>
  </si>
  <si>
    <t>Ryan Bingham Live</t>
  </si>
  <si>
    <t>Ryan Bingham</t>
  </si>
  <si>
    <t>GRAMMY and Oscar award-winning Americana singer-songwriter Ryan Bingham brings his dynamic live show direct to fans. Filmed at the Whitewater Amphitheater on August 6, 2016.</t>
  </si>
  <si>
    <t>s7199N</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</si>
  <si>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</si>
  <si>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</si>
  <si>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</si>
  <si>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s8518P</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</si>
  <si>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</si>
  <si>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</si>
  <si>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</si>
  <si>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</si>
  <si>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s3556P</t>
  </si>
  <si>
    <t>15 Minute Ocean Sleep Visualization</t>
  </si>
  <si>
    <t>Ocean Sleep Visualization guided by Anne-Marie Newland.</t>
  </si>
  <si>
    <t>s8403P</t>
  </si>
  <si>
    <t>The Wave [English Subtitled]</t>
  </si>
  <si>
    <t>Roar Uthaug</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</si>
  <si>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</si>
  <si>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</si>
  <si>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s9175P</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</si>
  <si>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</si>
  <si>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</si>
  <si>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</si>
  <si>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</si>
  <si>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s372N</t>
  </si>
  <si>
    <t>Pomegranates and Myrrh</t>
  </si>
  <si>
    <t>Najwa Najjar</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</si>
  <si>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</si>
  <si>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</si>
  <si>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s9396P</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</si>
  <si>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</si>
  <si>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</si>
  <si>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</si>
  <si>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</si>
  <si>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s5494N</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</si>
  <si>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</si>
  <si>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</si>
  <si>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</si>
  <si>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</si>
  <si>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s2081P</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</si>
  <si>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</si>
  <si>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</si>
  <si>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</si>
  <si>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</si>
  <si>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s4121N</t>
  </si>
  <si>
    <t>High Flying Bird</t>
  </si>
  <si>
    <t>Steven Soderbergh</t>
  </si>
  <si>
    <t>André Holland, Zazie Beetz, Bill Duke, Kyle MacLachlan, Melvin Gregg, Sonja Sohn, Zachary Quinto</t>
  </si>
  <si>
    <t>When an NBA lockout sidelines his big rookie client, an agent hatches a bold plan to save their careers – and disrupt the league's power structure.</t>
  </si>
  <si>
    <t>s5392P</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</si>
  <si>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</si>
  <si>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</si>
  <si>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</si>
  <si>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</si>
  <si>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s3901P</t>
  </si>
  <si>
    <t>Kids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</si>
  <si>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</si>
  <si>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</si>
  <si>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</si>
  <si>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s638N</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</si>
  <si>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</si>
  <si>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</si>
  <si>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</si>
  <si>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</si>
  <si>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s9191P</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</si>
  <si>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</si>
  <si>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</si>
  <si>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</si>
  <si>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</si>
  <si>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s6785P</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</si>
  <si>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</si>
  <si>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</si>
  <si>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</si>
  <si>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</si>
  <si>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s8231P</t>
  </si>
  <si>
    <t>Thotti Jaya</t>
  </si>
  <si>
    <t>V. Z. Durai</t>
  </si>
  <si>
    <t>Silambarasan, Gopika, Pradeep Rawat, G. M. Sundar, Cochin Haneefa</t>
  </si>
  <si>
    <t>An orphan gets noticed by a local gangster and is recruited by him. However, trouble ensues as he falls in love with a girl who turns out to be the daughter of the gangster.</t>
  </si>
  <si>
    <t>s1478N</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</si>
  <si>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</si>
  <si>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</si>
  <si>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</si>
  <si>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s2126N</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</si>
  <si>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</si>
  <si>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</si>
  <si>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</si>
  <si>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s8499P</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</si>
  <si>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</si>
  <si>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</si>
  <si>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</si>
  <si>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s6268N</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</si>
  <si>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</si>
  <si>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</si>
  <si>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</si>
  <si>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s6097P</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</si>
  <si>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</si>
  <si>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</si>
  <si>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</si>
  <si>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</si>
  <si>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s4998N</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</si>
  <si>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</si>
  <si>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</si>
  <si>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</si>
  <si>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</si>
  <si>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s2638N</t>
  </si>
  <si>
    <t>The Promise</t>
  </si>
  <si>
    <t>Mohamed Yassin</t>
  </si>
  <si>
    <t>Asser Yassin, Ruby, Ghassan Massoud, Bassem Samra, Ahmed Azmy</t>
  </si>
  <si>
    <t>When his powerful crime czar boss kills the man he considered a mentor, a young gangster on the rise goes to war in order to get revenge.</t>
  </si>
  <si>
    <t>s8221N</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</si>
  <si>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</si>
  <si>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</si>
  <si>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</si>
  <si>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</si>
  <si>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s5937P</t>
  </si>
  <si>
    <t>KiiYii - Johny Johny Yes Papa &amp; More Nursery Rhymes for Kids</t>
  </si>
  <si>
    <t>s446N</t>
  </si>
  <si>
    <t>The Beguiled</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</si>
  <si>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</si>
  <si>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</si>
  <si>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s6941P</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</si>
  <si>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</si>
  <si>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</si>
  <si>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</si>
  <si>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</si>
  <si>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s3344N</t>
  </si>
  <si>
    <t>Santa Girl</t>
  </si>
  <si>
    <t>Blayne Weaver</t>
  </si>
  <si>
    <t>Barry Bostwick, Jennifer Stone, Devon Werkheiser, McKayla Witt, Joshua Cody, Hank Stone</t>
  </si>
  <si>
    <t>Fleeing the family business and an arranged marriage, Santa’s daughter chooses a magical adventure of her own: College.</t>
  </si>
  <si>
    <t>s3747N</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</si>
  <si>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</si>
  <si>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</si>
  <si>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</si>
  <si>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s5918N</t>
  </si>
  <si>
    <t>Ralphie May: Unruly</t>
  </si>
  <si>
    <t>Ralphie May</t>
  </si>
  <si>
    <t>Filmed in front of a raucous crowd, comedian Ralphie May unleashes his hilariously raunchy perspective in his first Netflix original stand-up special.</t>
  </si>
  <si>
    <t>s1530N</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</si>
  <si>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</si>
  <si>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</si>
  <si>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</si>
  <si>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</si>
  <si>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s2662P</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</si>
  <si>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</si>
  <si>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</si>
  <si>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</si>
  <si>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s5970P</t>
  </si>
  <si>
    <t>Boonie Bears: The Big Top Secret</t>
  </si>
  <si>
    <t>Leon Ding</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</si>
  <si>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</si>
  <si>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</si>
  <si>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s5169N</t>
  </si>
  <si>
    <t>Shot in the Dark</t>
  </si>
  <si>
    <t>Three rival freelance stringers scour the streets at night to film crime scenes, fires, accidents – and anything else they can sell to news outlets.</t>
  </si>
  <si>
    <t>s7405N</t>
  </si>
  <si>
    <t>Marching Orders</t>
  </si>
  <si>
    <t>A top-ranked college marching band’s members fight to keep their spots, memorize routines, tend to their social lives – and slay the competition.</t>
  </si>
  <si>
    <t>s6566N</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</si>
  <si>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</si>
  <si>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</si>
  <si>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</si>
  <si>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</si>
  <si>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</si>
  <si>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s4465N</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</si>
  <si>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</si>
  <si>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</si>
  <si>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</si>
  <si>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s6558P</t>
  </si>
  <si>
    <t>Kuzhandaiyum Deivamum</t>
  </si>
  <si>
    <t>Krishnan-Panju</t>
  </si>
  <si>
    <t>Jaishankar, Jamuna, Kutty Padmini, Nagesh</t>
  </si>
  <si>
    <t>165 min</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</si>
  <si>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</si>
  <si>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s6171N</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</si>
  <si>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</si>
  <si>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</si>
  <si>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</si>
  <si>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</si>
  <si>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</si>
  <si>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s829P</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</si>
  <si>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</si>
  <si>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</si>
  <si>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</si>
  <si>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s902N</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</si>
  <si>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</si>
  <si>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</si>
  <si>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</si>
  <si>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</si>
  <si>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s7319N</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</si>
  <si>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</si>
  <si>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</si>
  <si>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</si>
  <si>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s4662P</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</si>
  <si>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</si>
  <si>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</si>
  <si>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</si>
  <si>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</si>
  <si>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s9096P</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</si>
  <si>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</si>
  <si>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</si>
  <si>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s817P</t>
  </si>
  <si>
    <t>Tamizh Padam 2</t>
  </si>
  <si>
    <t>C S Amudhan</t>
  </si>
  <si>
    <t>Shiva, Disha Pandey, Iswarya Menon, Sathish</t>
  </si>
  <si>
    <t>A stringent cop tries all the possible ways to nab a dreaded don who poses a big threat to the society.</t>
  </si>
  <si>
    <t>s4708N</t>
  </si>
  <si>
    <t>Zion</t>
  </si>
  <si>
    <t>Floyd Russ</t>
  </si>
  <si>
    <t>Zion Clark</t>
  </si>
  <si>
    <t>Born without legs and stuck in foster care for years, teen Zion Clark finds his calling when he pursues competitive wrestling. A documentary short.</t>
  </si>
  <si>
    <t>s1876P</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</si>
  <si>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</si>
  <si>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</si>
  <si>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</si>
  <si>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</si>
  <si>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s3745N</t>
  </si>
  <si>
    <t>Unit 42</t>
  </si>
  <si>
    <t>Patrick Ridremont, Constance Gay, Tom Audenaert, Roda Fawaz, Danitza Athanassiadis</t>
  </si>
  <si>
    <t>A widowed cop tapped to lead a special cybercrimes unit teams up with a former hacker to hunt down tech-savvy criminals who are terrorizing Belgium.</t>
  </si>
  <si>
    <t>s9563P</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</si>
  <si>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</si>
  <si>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</si>
  <si>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</si>
  <si>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</si>
  <si>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s1950N</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</si>
  <si>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</si>
  <si>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</si>
  <si>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</si>
  <si>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s7345P</t>
  </si>
  <si>
    <t>En Manaivi</t>
  </si>
  <si>
    <t>Sundar Rao Nadkarni</t>
  </si>
  <si>
    <t>K. Sarangkapani, K. R. Chellam, S.R.Krishna Iyengar, Nagercoil K. Mahadevan, R. Padma</t>
  </si>
  <si>
    <t>Chellam begins to suspect her husband, Dr. Vembu, of having an extramarital affair after spotting him with another woman, Revathi.</t>
  </si>
  <si>
    <t>s8383P</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</si>
  <si>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</si>
  <si>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</si>
  <si>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</si>
  <si>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s784P</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</si>
  <si>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</si>
  <si>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</si>
  <si>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</si>
  <si>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</si>
  <si>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s4083N</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</si>
  <si>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</si>
  <si>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</si>
  <si>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</si>
  <si>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</si>
  <si>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s7026N</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</si>
  <si>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</si>
  <si>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</si>
  <si>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</si>
  <si>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</si>
  <si>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s546P</t>
  </si>
  <si>
    <t>The Man Who Knew Bush</t>
  </si>
  <si>
    <t>Marc Berlin</t>
  </si>
  <si>
    <t>The privileged life of George W. Bush, the 43rd president, told by a distant relative.</t>
  </si>
  <si>
    <t>s5083P</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</si>
  <si>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</si>
  <si>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</si>
  <si>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</si>
  <si>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</si>
  <si>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s5396N</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</si>
  <si>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</si>
  <si>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</si>
  <si>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</si>
  <si>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s6183P</t>
  </si>
  <si>
    <t>Happy Happy (English Subtitled)</t>
  </si>
  <si>
    <t>Henrika Kull</t>
  </si>
  <si>
    <t>Agnes Kittelsen, Henrik Rafaelsen, Joachim Rafaelsen, Maibritt Saerens</t>
  </si>
  <si>
    <t>Family is the most important thing in the world to Kaja. She is an eternal optimist in spite of living with a man who would rather go hunting with the boys.</t>
  </si>
  <si>
    <t>s7541N</t>
  </si>
  <si>
    <t>My Life My Story</t>
  </si>
  <si>
    <t>RJ Anmol</t>
  </si>
  <si>
    <t>Host RJ Anmol conducts in-depth interviews with prominent Indian celebrities, who share the stories that lie behind their successes and failures.</t>
  </si>
  <si>
    <t>s7700P</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</si>
  <si>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</si>
  <si>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</si>
  <si>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</si>
  <si>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</si>
  <si>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s885P</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</si>
  <si>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</si>
  <si>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</si>
  <si>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s1184P</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</si>
  <si>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</si>
  <si>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</si>
  <si>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</si>
  <si>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</si>
  <si>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s7859N</t>
  </si>
  <si>
    <t>Residente</t>
  </si>
  <si>
    <t>René Pérez Joglar</t>
  </si>
  <si>
    <t>The results of a DNA test spur Puerto Rican rap icon Residente to set out on a global voyage in search of his roots and fresh musical inspiration.</t>
  </si>
  <si>
    <t>s8935P</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</si>
  <si>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</si>
  <si>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</si>
  <si>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</si>
  <si>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</si>
  <si>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s4188P</t>
  </si>
  <si>
    <t>Technotise: Edit &amp; I</t>
  </si>
  <si>
    <t>Aleksa Gajic, Nebojsa Andric, Stevan Djordjevic</t>
  </si>
  <si>
    <t>Sanda Knezevic, Nebojsa Glogovac, Jelisaveta Sablic, Petar Kralj, Nikola Djuricko, Srdjan Todorovic</t>
  </si>
  <si>
    <t>Belgrade 2074. Edit is a student. After a few failed exams she decides to implant a memory chip, but something strange starts happening to her.</t>
  </si>
  <si>
    <t>s31N</t>
  </si>
  <si>
    <t>Ankahi Kahaniya</t>
  </si>
  <si>
    <t>Ashwiny Iyer Tiwari, Abhishek Chaubey, Saket Chaudhary</t>
  </si>
  <si>
    <t>Abhishek Banerjee, Rinku Rajguru, Delzad Hiwale, Kunal Kapoor, Zoya Hussain, Nikhil Dwivedi, Palomi Ghosh</t>
  </si>
  <si>
    <t>As big city life buzzes around them, lonely souls discover surprising sources of connection and companionship in three tales of love, loss and longing.</t>
  </si>
  <si>
    <t>s5488P</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</si>
  <si>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</si>
  <si>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</si>
  <si>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</si>
  <si>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</si>
  <si>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s5220N</t>
  </si>
  <si>
    <t>Seven and Me</t>
  </si>
  <si>
    <t>Leila Jolene, Flavio Parenti, Josefin Asplund</t>
  </si>
  <si>
    <t>A little girl discovers she’s the modern-day descendant of Snow White when seven dwarfs arrive at her suburban home to serve as her guardian angels.</t>
  </si>
  <si>
    <t>s7031P</t>
  </si>
  <si>
    <t>Father to Son</t>
  </si>
  <si>
    <t>Hsiao Ya-chuan</t>
  </si>
  <si>
    <t>Michael JQ Huang, Fu Meng-po, Aria Wang, Kaiser Chuang</t>
  </si>
  <si>
    <t>A man suffering from a serious illness decides to go to Japan to look for his father who abandoned him 50 years ago.</t>
  </si>
  <si>
    <t>s150P</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</si>
  <si>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</si>
  <si>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</si>
  <si>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s6537P</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</si>
  <si>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</si>
  <si>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</si>
  <si>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</si>
  <si>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</si>
  <si>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s79N</t>
  </si>
  <si>
    <t>Tughlaq Durbar</t>
  </si>
  <si>
    <t>Delhiprasad Deenadayalan</t>
  </si>
  <si>
    <t>Vijay Sethupathi, Parthiban, Raashi Khanna</t>
  </si>
  <si>
    <t>A budding politician has devious plans to rise in the ranks — until an unexpected new presence begins to interfere with his every crooked move.</t>
  </si>
  <si>
    <t>s9377P</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</si>
  <si>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</si>
  <si>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</si>
  <si>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</si>
  <si>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</si>
  <si>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s9512P</t>
  </si>
  <si>
    <t>Cocomelon American Sign Language - Cartoons for Kids</t>
  </si>
  <si>
    <t>Paris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</si>
  <si>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</si>
  <si>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s7785N</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</si>
  <si>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</si>
  <si>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</si>
  <si>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</si>
  <si>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</si>
  <si>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s512P</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</si>
  <si>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</si>
  <si>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</si>
  <si>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</si>
  <si>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</si>
  <si>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s865N</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</si>
  <si>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</si>
  <si>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</si>
  <si>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</si>
  <si>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s2878P</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</si>
  <si>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</si>
  <si>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</si>
  <si>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</si>
  <si>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s2926N</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</si>
  <si>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</si>
  <si>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</si>
  <si>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</si>
  <si>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</si>
  <si>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s4854P</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</si>
  <si>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</si>
  <si>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</si>
  <si>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</si>
  <si>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Kids. Winner, Best Short Documentary, Mental Health, Cinefest A.C. 2018</t>
  </si>
  <si>
    <t>s911N</t>
  </si>
  <si>
    <t>Monster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</si>
  <si>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</si>
  <si>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</si>
  <si>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s3421P</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</si>
  <si>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</si>
  <si>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</si>
  <si>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</si>
  <si>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s7534P</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</si>
  <si>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</si>
  <si>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</si>
  <si>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</si>
  <si>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</si>
  <si>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s7874P</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</si>
  <si>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</si>
  <si>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</si>
  <si>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</si>
  <si>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</si>
  <si>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s101N</t>
  </si>
  <si>
    <t>Tobot Galaxy Detectives</t>
  </si>
  <si>
    <t>Produced by Youngtoys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</si>
  <si>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</si>
  <si>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</si>
  <si>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s5860N</t>
  </si>
  <si>
    <t>Jimmy Carr: Funny Business</t>
  </si>
  <si>
    <t>Sam Wrench</t>
  </si>
  <si>
    <t>Jimmy Carr</t>
  </si>
  <si>
    <t>British comedian Jimmy Carr unleashes his deadpan delivery and wickedly funny one-liners to a sold-out audience at the UK's Hammersmith Apollo.</t>
  </si>
  <si>
    <t>s1524P</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</si>
  <si>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</si>
  <si>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Kids to go outside.</t>
  </si>
  <si>
    <t>s8066N</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</si>
  <si>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</si>
  <si>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</si>
  <si>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</si>
  <si>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</si>
  <si>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s3539P</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</si>
  <si>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</si>
  <si>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</si>
  <si>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s1217N</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</si>
  <si>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</si>
  <si>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</si>
  <si>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</si>
  <si>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</si>
  <si>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s8061N</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</si>
  <si>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</si>
  <si>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</si>
  <si>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</si>
  <si>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</si>
  <si>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s1207N</t>
  </si>
  <si>
    <t>Zero Chill</t>
  </si>
  <si>
    <t>Grace Beedie, Dakota Benjamin Taylor, Jade Ma, Jeremias Amoore, Leonardo Fontes, Anastasia Chocholatá, Sarah-Jane Potts, Doug Rao, Tanja Ribič, Oscar Skagerberg, Jerry Kwarteng</t>
  </si>
  <si>
    <t>Talented teen figure skater Kayla is forced to leave everything behind when her family follows her twin brother, Mac, to a prestigious hockey academy.</t>
  </si>
  <si>
    <t>s7223P</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</si>
  <si>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</si>
  <si>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</si>
  <si>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</si>
  <si>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</si>
  <si>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s6905N</t>
  </si>
  <si>
    <t>Hükümet Kadin</t>
  </si>
  <si>
    <t>Sermiyan Midyat</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</si>
  <si>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</si>
  <si>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</si>
  <si>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s903N</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</si>
  <si>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</si>
  <si>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</si>
  <si>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</si>
  <si>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s3732P</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</si>
  <si>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</si>
  <si>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</si>
  <si>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</si>
  <si>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s4235P</t>
  </si>
  <si>
    <t>Seagulls</t>
  </si>
  <si>
    <t>Jessica Blair, Bert Rotundo, David Alfano, Jill Crenshaw, Patrick Joseph Rieger, Matt Kirkwood, Meg McCaig</t>
  </si>
  <si>
    <t>Five people, a common interest, and a city that doesn't care about them.</t>
  </si>
  <si>
    <t>s8944P</t>
  </si>
  <si>
    <t>Red Water</t>
  </si>
  <si>
    <t>Charles Robert Carner</t>
  </si>
  <si>
    <t>Kristy Swanson, Lou Diamond Phillips</t>
  </si>
  <si>
    <t>A group of oil workers being held hostage by a group of gangsters on a small oil rig are attacked by a freshwater bull shark.</t>
  </si>
  <si>
    <t>s7040P</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</si>
  <si>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</si>
  <si>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</si>
  <si>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</si>
  <si>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s5925N</t>
  </si>
  <si>
    <t>Chelsea Peretti: One of the Greats</t>
  </si>
  <si>
    <t>Chelsea Peretti</t>
  </si>
  <si>
    <t>"Brooklyn Nine-Nine" star Chelsea Peretti showcases her diverse talents in this dark yet silly reimagining of the comedy special.</t>
  </si>
  <si>
    <t>s5964P</t>
  </si>
  <si>
    <t>Comfort: A Rising Voices Film</t>
  </si>
  <si>
    <t>Boma Iluma</t>
  </si>
  <si>
    <t>Osama Ogbeide, Lois Okoli, Joshua Ikpeama, Kemi Adeyemi</t>
  </si>
  <si>
    <t>After an ICE raid, a Nigerian immigrant father must tell his son why his mother is not coming home.</t>
  </si>
  <si>
    <t>s6483N</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</si>
  <si>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</si>
  <si>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</si>
  <si>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</si>
  <si>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</si>
  <si>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s5794P</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</si>
  <si>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</si>
  <si>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</si>
  <si>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</si>
  <si>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s1600P</t>
  </si>
  <si>
    <t>Morphle Non-Dialogue - Mila and Morphle's Magical Life</t>
  </si>
  <si>
    <t>Join Mila and her magic pet Morphle as he morphes into an ambulance, garbage truck, and many more! This is a non-spoken Morphle compilation that your kids will love and enjoy!</t>
  </si>
  <si>
    <t>s7515P</t>
  </si>
  <si>
    <t>Quarantine 2: Terminal</t>
  </si>
  <si>
    <t>John Pogue</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</si>
  <si>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</si>
  <si>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</si>
  <si>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s2110N</t>
  </si>
  <si>
    <t>John Was Trying to Contact Aliens</t>
  </si>
  <si>
    <t>A rural electronics whiz broadcasts radio signals into space and monitors for signs of aliens, but makes a more important connection here on Earth.</t>
  </si>
  <si>
    <t>s4363N</t>
  </si>
  <si>
    <t>Bumping Mics with Jeff Ross &amp; Dave Attell</t>
  </si>
  <si>
    <t>Jeff Ross, Dave Attell</t>
  </si>
  <si>
    <t>When Jeff Ross and Dave Attell take the stage, no one is safe. With the help of special guests, they're packing a lot of laughs into one epic weekend.</t>
  </si>
  <si>
    <t>s7480N</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</si>
  <si>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</si>
  <si>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</si>
  <si>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</si>
  <si>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</si>
  <si>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</si>
  <si>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s7821P</t>
  </si>
  <si>
    <t>Cocktail</t>
  </si>
  <si>
    <t>Ra.Vijaya Murugan</t>
  </si>
  <si>
    <t>Yogi Babu, Niviksha Naidu, Mithun Maheswaran</t>
  </si>
  <si>
    <t>Four friends discover a corpse and decide to get rid of it. However, they soon get entangled in a sticky situation involving a sacred idol and an exotic bird.</t>
  </si>
  <si>
    <t>s4358P</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</si>
  <si>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</si>
  <si>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</si>
  <si>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</si>
  <si>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</si>
  <si>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s5167N</t>
  </si>
  <si>
    <t>Luna Petunia</t>
  </si>
  <si>
    <t>Ciara Alexys, Katie Griffin, Cory Doran, Jonah Wineberg</t>
  </si>
  <si>
    <t>With help from her magic toy chest, fun-loving Luna Petunia enters the fantastic land of Amazia, where adventures, friendship and learning await.</t>
  </si>
  <si>
    <t>s8808N</t>
  </si>
  <si>
    <t>Parasyte: The Grey</t>
  </si>
  <si>
    <t>Yeon Sang-ho</t>
  </si>
  <si>
    <t>Shin Hyun-been, Jeon Yeo-bin, Goo Kyo-hwan</t>
  </si>
  <si>
    <t>A new breed of parasitic aliens arrive on Earth and infiltrate human bodies, leaving a trail of terror in their wake.</t>
  </si>
  <si>
    <t>s5361N</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</si>
  <si>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</si>
  <si>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</si>
  <si>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</si>
  <si>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s5504N</t>
  </si>
  <si>
    <t>JFK: The Making of a President</t>
  </si>
  <si>
    <t>Edward Cotterill</t>
  </si>
  <si>
    <t>Explore how John F. Kennedy's worldview was influenced by his younger years, when he endured poor health, family tragedy and a demanding father.</t>
  </si>
  <si>
    <t>Added_year</t>
  </si>
  <si>
    <t>Added_month</t>
  </si>
  <si>
    <t>content_age</t>
  </si>
  <si>
    <t>Duration_category</t>
  </si>
  <si>
    <t>DATA QUALITY CHECK</t>
  </si>
  <si>
    <t>Total Records</t>
  </si>
  <si>
    <t>Missing Date Added</t>
  </si>
  <si>
    <t>Unknown Directors</t>
  </si>
  <si>
    <t>Unknown Ratings</t>
  </si>
  <si>
    <t>Column1</t>
  </si>
  <si>
    <t>OTT Content Overview</t>
  </si>
  <si>
    <t>Netflix vs Prime Video - Content Composition and key metrices</t>
  </si>
  <si>
    <t>PLATFORM OVERVIEW</t>
  </si>
  <si>
    <t>Metric</t>
  </si>
  <si>
    <t>Total</t>
  </si>
  <si>
    <t>Total Content</t>
  </si>
  <si>
    <t>prime video</t>
  </si>
  <si>
    <t>METRIC</t>
  </si>
  <si>
    <t>CONTENT MIX</t>
  </si>
  <si>
    <t>Percentage</t>
  </si>
  <si>
    <t>Content Type</t>
  </si>
  <si>
    <t>RATING ANALYSIS</t>
  </si>
  <si>
    <t>Rating</t>
  </si>
  <si>
    <t>AVERAGE DURATION ANALYSIS</t>
  </si>
  <si>
    <t>Overall</t>
  </si>
  <si>
    <t>Average Movie Duration</t>
  </si>
  <si>
    <t>Short Movies</t>
  </si>
  <si>
    <t>Medium Movies</t>
  </si>
  <si>
    <t>Long Movies</t>
  </si>
  <si>
    <t>PLATFORM CONTENT COMPOSITION</t>
  </si>
  <si>
    <t>Netflix %</t>
  </si>
  <si>
    <t>Prime Video%</t>
  </si>
  <si>
    <t>KEY PLATFORM METRICS</t>
  </si>
  <si>
    <t>Total Titles</t>
  </si>
  <si>
    <t>Netflix Titles</t>
  </si>
  <si>
    <t>Prime Video Titles</t>
  </si>
  <si>
    <t>Total Movies</t>
  </si>
  <si>
    <t>Total TV Shows</t>
  </si>
  <si>
    <t>3000</t>
  </si>
  <si>
    <t>Netflix vs Prime Video — Content Type</t>
  </si>
  <si>
    <t>Rating Distribution by Platform</t>
  </si>
  <si>
    <t>OTT CONTENT TRENDS</t>
  </si>
  <si>
    <t>Year-wise analysis of content added across Netflix and Prime Video</t>
  </si>
  <si>
    <t>CONTENT ADDED BY YEAR</t>
  </si>
  <si>
    <t>Year</t>
  </si>
  <si>
    <t>DATE AVAILABILITY</t>
  </si>
  <si>
    <t>Total Netflix Titles</t>
  </si>
  <si>
    <t>Netflix without Added Year</t>
  </si>
  <si>
    <t>Total Prime Video Titles</t>
  </si>
  <si>
    <t>Prime Video with Added Year</t>
  </si>
  <si>
    <t>Prime Video without Added Year</t>
  </si>
  <si>
    <t>Counts</t>
  </si>
  <si>
    <t>Netflix with Added Year</t>
  </si>
  <si>
    <t>Netflix Content Added by Year</t>
  </si>
  <si>
    <t>Availability of Added Year Data</t>
  </si>
  <si>
    <t>OTT CONTENT ANALYSIS</t>
  </si>
  <si>
    <t>Movie, TV Show, Duration and Content Age Analysis</t>
  </si>
  <si>
    <t>CONTENT TYPE ANALYSIS</t>
  </si>
  <si>
    <t>MOVIE DURATION ANALYSIS</t>
  </si>
  <si>
    <t>CONTENT AGE ANALYSIS</t>
  </si>
  <si>
    <t>Modern</t>
  </si>
  <si>
    <t xml:space="preserve">Recent </t>
  </si>
  <si>
    <t xml:space="preserve">Older </t>
  </si>
  <si>
    <t>Movies vs TV Shows by Platform</t>
  </si>
  <si>
    <t>Movie Duration Category Comparison</t>
  </si>
  <si>
    <t>Content Age Distribution by Platform</t>
  </si>
  <si>
    <t>OTT COUNTRY ANALYSIS</t>
  </si>
  <si>
    <t>Country</t>
  </si>
  <si>
    <t>Row Labels</t>
  </si>
  <si>
    <t>Grand Total</t>
  </si>
  <si>
    <t>Country-wise OTT Content Distribution</t>
  </si>
  <si>
    <t>NETFLIX VS PRIME VIDEO — COUNTRY COMPARISON</t>
  </si>
  <si>
    <t>COUNTRY-WISE CONTENT DISTRIBUTION ACROSS NETFLIX AND PRIME VIDEO</t>
  </si>
  <si>
    <t>Netflix vs Prime Video — Country Comparison</t>
  </si>
  <si>
    <t>OTT GENRE ANALYSIS</t>
  </si>
  <si>
    <t>Genre Distribution and Platform-wise Content Comparison</t>
  </si>
  <si>
    <t>Genre</t>
  </si>
  <si>
    <t>Family</t>
  </si>
  <si>
    <t>Crime</t>
  </si>
  <si>
    <t>Genre Lookup using INDEX + MATCH</t>
  </si>
  <si>
    <t>comedy</t>
  </si>
  <si>
    <t>Genre-wise OTT Content Distribution</t>
  </si>
  <si>
    <t>Netflix vs Prime Video Genre Comparison</t>
  </si>
  <si>
    <t>OTT Pivot Table Analysis</t>
  </si>
  <si>
    <t>Count of show_id</t>
  </si>
  <si>
    <t>Count of type</t>
  </si>
  <si>
    <t>Count of title</t>
  </si>
  <si>
    <t>Column Labels</t>
  </si>
  <si>
    <t>Movies vs TV Shows</t>
  </si>
  <si>
    <t>Pivot 1:Platform-wise Content</t>
  </si>
  <si>
    <t>Pivot 2:Platform vs Genre</t>
  </si>
  <si>
    <t>Pivot 4:Genre-wise Content</t>
  </si>
  <si>
    <t>Pivot 3:Year-wise Content</t>
  </si>
  <si>
    <t>Pivot  5:Movies vs TV Shows</t>
  </si>
  <si>
    <t>OTT CONTENT ANALYSIS DASHBOARD</t>
  </si>
  <si>
    <t>Platform Distribution</t>
  </si>
  <si>
    <t>Netflix vs Prime Video by Genre</t>
  </si>
  <si>
    <t>Insight</t>
  </si>
  <si>
    <t>Finding</t>
  </si>
  <si>
    <t>3,000 titles are available across both OTT platforms.</t>
  </si>
  <si>
    <t>Platform Leader</t>
  </si>
  <si>
    <t>Prime Video has 1,569 titles, slightly more than Netflix's 1,431.</t>
  </si>
  <si>
    <t>Movies dominate with 2,264 titles, while TV Shows have 736.</t>
  </si>
  <si>
    <t>Top Genre</t>
  </si>
  <si>
    <t>Drama is the largest genre with 656 titles.</t>
  </si>
  <si>
    <t>Second Largest Genre</t>
  </si>
  <si>
    <t>Comedy has 470 titles.</t>
  </si>
  <si>
    <t>Action Content</t>
  </si>
  <si>
    <t>Action has 266 titles.</t>
  </si>
  <si>
    <t>Content Growth</t>
  </si>
  <si>
    <t>Content increases significantly from 2014 onward, with 2020–2021 having the highest yearly counts in your data.</t>
  </si>
  <si>
    <t>Platform Comparison</t>
  </si>
  <si>
    <t>Prime Video has more total titles than Netflix, but the distribution varies by genre.</t>
  </si>
  <si>
    <t>KEY INSIGHTS /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</si>
</sst>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1"/>
      <color theme="1"/>
      <name val="Calibri"/>
      <family val="2"/>
      <scheme val="minor"/>
    </font>
    <font>
      <b/>
      <sz val="11"/>
      <color rgb="FFFFFFFF"/>
      <name val="Calibri"/>
      <family val="2"/>
    </font>
    <font>
      <sz val="11"/>
      <color theme="1"/>
      <name val="Calibri"/>
      <family val="2"/>
      <scheme val="minor"/>
    </font>
    <font>
      <b/>
      <sz val="11"/>
      <color theme="1"/>
      <name val="Calibri"/>
      <family val="2"/>
      <scheme val="minor"/>
    </font>
    <font>
      <sz val="11"/>
      <color theme="0"/>
      <name val="Calibri"/>
      <family val="2"/>
      <scheme val="minor"/>
    </font>
  </fonts>
  <fills count="15">
    <fill>
      <patternFill patternType="none"/>
    </fill>
    <fill>
      <patternFill patternType="gray125"/>
    </fill>
    <fill>
      <patternFill patternType="solid">
        <fgColor rgb="FF1F4E78"/>
      </patternFill>
    </fill>
    <fill>
      <patternFill patternType="solid">
        <fgColor theme="3"/>
        <bgColor indexed="64"/>
      </patternFill>
    </fill>
    <fill>
      <patternFill patternType="solid">
        <fgColor theme="5" tint="0.59999389629810485"/>
        <bgColor indexed="64"/>
      </patternFill>
    </fill>
    <fill>
      <patternFill patternType="solid">
        <fgColor theme="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6" tint="-0.249977111117893"/>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0" fontId="1" fillId="2" borderId="1" xfId="0" applyFont="1" applyFill="1" applyBorder="1" applyAlignment="1">
      <alignment horizontal="center" vertical="center"/>
    </xf>
    <xf numFmtId="164" fontId="0" fillId="0" borderId="0" xfId="0" applyNumberFormat="1"/>
    <xf numFmtId="0" fontId="1" fillId="2" borderId="2" xfId="0" applyFont="1" applyFill="1" applyBorder="1" applyAlignment="1">
      <alignment horizontal="center" vertical="center"/>
    </xf>
    <xf numFmtId="0" fontId="4" fillId="3" borderId="0" xfId="0" applyFont="1" applyFill="1"/>
    <xf numFmtId="0" fontId="3"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3" fillId="4" borderId="0" xfId="0" applyFont="1" applyFill="1"/>
    <xf numFmtId="0" fontId="3" fillId="5" borderId="0" xfId="0" applyFont="1" applyFill="1"/>
    <xf numFmtId="9" fontId="0" fillId="0" borderId="0" xfId="1" applyFont="1"/>
    <xf numFmtId="0" fontId="0" fillId="4" borderId="0" xfId="0" applyFill="1"/>
    <xf numFmtId="9" fontId="0" fillId="0" borderId="0" xfId="0" applyNumberFormat="1"/>
    <xf numFmtId="0" fontId="3" fillId="4" borderId="0" xfId="0" applyFont="1" applyFill="1" applyAlignment="1">
      <alignment vertical="center" wrapText="1"/>
    </xf>
    <xf numFmtId="0" fontId="0" fillId="5" borderId="0" xfId="0" applyFill="1"/>
    <xf numFmtId="0" fontId="3" fillId="6" borderId="0" xfId="0" applyFont="1" applyFill="1"/>
    <xf numFmtId="0" fontId="3" fillId="7" borderId="0" xfId="0" applyFont="1" applyFill="1"/>
    <xf numFmtId="0" fontId="3" fillId="0" borderId="0" xfId="0" applyFont="1" applyAlignment="1">
      <alignment vertical="center" wrapText="1"/>
    </xf>
    <xf numFmtId="2" fontId="0" fillId="0" borderId="0" xfId="0" applyNumberFormat="1"/>
    <xf numFmtId="2" fontId="0" fillId="0" borderId="0" xfId="1" applyNumberFormat="1" applyFont="1"/>
    <xf numFmtId="0" fontId="0" fillId="8" borderId="0" xfId="0" applyFill="1"/>
    <xf numFmtId="0" fontId="0" fillId="0" borderId="0" xfId="0" pivotButton="1"/>
    <xf numFmtId="0" fontId="0" fillId="0" borderId="0" xfId="0" applyAlignment="1">
      <alignment horizontal="left"/>
    </xf>
    <xf numFmtId="0" fontId="0" fillId="0" borderId="0" xfId="0" applyAlignment="1">
      <alignment horizontal="right" vertical="center" wrapText="1"/>
    </xf>
    <xf numFmtId="0" fontId="3" fillId="0" borderId="0" xfId="0" applyFont="1" applyAlignment="1">
      <alignment horizontal="right" vertical="center" wrapText="1"/>
    </xf>
    <xf numFmtId="0" fontId="3" fillId="9" borderId="0" xfId="0" applyFont="1" applyFill="1"/>
    <xf numFmtId="0" fontId="0" fillId="9" borderId="0" xfId="0" applyFill="1"/>
    <xf numFmtId="0" fontId="3" fillId="8" borderId="0" xfId="0" applyFont="1" applyFill="1"/>
    <xf numFmtId="0" fontId="3" fillId="10" borderId="0" xfId="0" applyFont="1" applyFill="1"/>
    <xf numFmtId="0" fontId="0" fillId="10" borderId="0" xfId="0" applyFill="1"/>
    <xf numFmtId="0" fontId="0" fillId="11" borderId="0" xfId="0" applyFill="1"/>
    <xf numFmtId="0" fontId="0" fillId="7" borderId="0" xfId="0" applyFill="1"/>
    <xf numFmtId="0" fontId="3" fillId="12" borderId="0" xfId="0" applyFont="1" applyFill="1"/>
    <xf numFmtId="0" fontId="3" fillId="13" borderId="0" xfId="0" applyFont="1" applyFill="1"/>
    <xf numFmtId="0" fontId="3" fillId="14" borderId="0" xfId="0" applyFont="1" applyFill="1"/>
    <xf numFmtId="0" fontId="3" fillId="11" borderId="0" xfId="0" applyFont="1" applyFill="1"/>
    <xf numFmtId="0" fontId="0" fillId="0" borderId="0" xfId="0" applyNumberFormat="1"/>
  </cellXfs>
  <cellStyles count="2">
    <cellStyle name="Normal" xfId="0" builtinId="0"/>
    <cellStyle name="Percent" xfId="1" builtinId="5"/>
  </cellStyles>
  <dxfs count="45">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rgb="FFFFC7CE"/>
        </patternFill>
      </fill>
    </dxf>
    <dxf>
      <font>
        <color rgb="FF9C5700"/>
      </font>
      <fill>
        <patternFill>
          <bgColor rgb="FFFFEB9C"/>
        </patternFill>
      </fill>
    </dxf>
    <dxf>
      <fill>
        <patternFill>
          <bgColor theme="9" tint="0.39994506668294322"/>
        </patternFill>
      </fill>
    </dxf>
    <dxf>
      <border>
        <left style="thin">
          <color rgb="FF9C0006"/>
        </left>
        <right style="thin">
          <color rgb="FF9C0006"/>
        </right>
        <top style="thin">
          <color rgb="FF9C0006"/>
        </top>
        <bottom style="thin">
          <color rgb="FF9C0006"/>
        </bottom>
      </border>
    </dxf>
    <dxf>
      <fill>
        <patternFill>
          <bgColor theme="7" tint="0.39994506668294322"/>
        </patternFill>
      </fill>
    </dxf>
    <dxf>
      <fill>
        <patternFill>
          <bgColor theme="2" tint="-0.24994659260841701"/>
        </patternFill>
      </fill>
    </dxf>
    <dxf>
      <fill>
        <patternFill>
          <bgColor rgb="FFFFC000"/>
        </patternFill>
      </fill>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Netflix vs Prime Video — Content Type</a:t>
            </a:r>
            <a:r>
              <a:rPr lang="en-IN" sz="1400" b="0" i="0" u="none" strike="noStrike" baseline="0">
                <a:effectLst/>
              </a:rPr>
              <a:t> </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Content_Overview!$B$5</c:f>
              <c:strCache>
                <c:ptCount val="1"/>
                <c:pt idx="0">
                  <c:v>Netflix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Content_Overview!$A$6:$A$8</c:f>
              <c:strCache>
                <c:ptCount val="3"/>
                <c:pt idx="0">
                  <c:v>Total Content</c:v>
                </c:pt>
                <c:pt idx="1">
                  <c:v>Movies</c:v>
                </c:pt>
                <c:pt idx="2">
                  <c:v>TV Shows</c:v>
                </c:pt>
              </c:strCache>
            </c:strRef>
          </c:cat>
          <c:val>
            <c:numRef>
              <c:f>Content_Overview!$B$6:$B$8</c:f>
              <c:numCache>
                <c:formatCode>General</c:formatCode>
                <c:ptCount val="3"/>
                <c:pt idx="0">
                  <c:v>1431</c:v>
                </c:pt>
                <c:pt idx="1">
                  <c:v>996</c:v>
                </c:pt>
                <c:pt idx="2">
                  <c:v>435</c:v>
                </c:pt>
              </c:numCache>
            </c:numRef>
          </c:val>
          <c:extLst>
            <c:ext xmlns:c16="http://schemas.microsoft.com/office/drawing/2014/chart" uri="{C3380CC4-5D6E-409C-BE32-E72D297353CC}">
              <c16:uniqueId val="{00000000-C374-4866-AF1D-7D7CED96A309}"/>
            </c:ext>
          </c:extLst>
        </c:ser>
        <c:ser>
          <c:idx val="1"/>
          <c:order val="1"/>
          <c:tx>
            <c:strRef>
              <c:f>Content_Overview!$C$5</c:f>
              <c:strCache>
                <c:ptCount val="1"/>
                <c:pt idx="0">
                  <c:v>prime video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Content_Overview!$A$6:$A$8</c:f>
              <c:strCache>
                <c:ptCount val="3"/>
                <c:pt idx="0">
                  <c:v>Total Content</c:v>
                </c:pt>
                <c:pt idx="1">
                  <c:v>Movies</c:v>
                </c:pt>
                <c:pt idx="2">
                  <c:v>TV Shows</c:v>
                </c:pt>
              </c:strCache>
            </c:strRef>
          </c:cat>
          <c:val>
            <c:numRef>
              <c:f>Content_Overview!$C$6:$C$8</c:f>
              <c:numCache>
                <c:formatCode>General</c:formatCode>
                <c:ptCount val="3"/>
                <c:pt idx="0">
                  <c:v>1569</c:v>
                </c:pt>
                <c:pt idx="1">
                  <c:v>1268</c:v>
                </c:pt>
                <c:pt idx="2">
                  <c:v>301</c:v>
                </c:pt>
              </c:numCache>
            </c:numRef>
          </c:val>
          <c:extLst>
            <c:ext xmlns:c16="http://schemas.microsoft.com/office/drawing/2014/chart" uri="{C3380CC4-5D6E-409C-BE32-E72D297353CC}">
              <c16:uniqueId val="{00000001-C374-4866-AF1D-7D7CED96A309}"/>
            </c:ext>
          </c:extLst>
        </c:ser>
        <c:dLbls>
          <c:dLblPos val="outEnd"/>
          <c:showLegendKey val="0"/>
          <c:showVal val="1"/>
          <c:showCatName val="0"/>
          <c:showSerName val="0"/>
          <c:showPercent val="0"/>
          <c:showBubbleSize val="0"/>
        </c:dLbls>
        <c:gapWidth val="219"/>
        <c:overlap val="-27"/>
        <c:axId val="1781647423"/>
        <c:axId val="589917903"/>
      </c:barChart>
      <c:catAx>
        <c:axId val="178164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17903"/>
        <c:crosses val="autoZero"/>
        <c:auto val="1"/>
        <c:lblAlgn val="ctr"/>
        <c:lblOffset val="100"/>
        <c:noMultiLvlLbl val="0"/>
      </c:catAx>
      <c:valAx>
        <c:axId val="58991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16474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Average Movie Duration</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Content_Overview!$B$5</c:f>
              <c:strCache>
                <c:ptCount val="1"/>
                <c:pt idx="0">
                  <c:v>Netflix</c:v>
                </c:pt>
              </c:strCache>
            </c:strRef>
          </c:tx>
          <c:spPr>
            <a:solidFill>
              <a:schemeClr val="accent1"/>
            </a:solidFill>
            <a:ln>
              <a:noFill/>
            </a:ln>
            <a:effectLst/>
          </c:spPr>
          <c:invertIfNegative val="0"/>
          <c:cat>
            <c:strRef>
              <c:f>Content_Overview!$A$6:$A$8</c:f>
              <c:strCache>
                <c:ptCount val="3"/>
                <c:pt idx="0">
                  <c:v>Total Content</c:v>
                </c:pt>
                <c:pt idx="1">
                  <c:v>Movies</c:v>
                </c:pt>
                <c:pt idx="2">
                  <c:v>TV Shows</c:v>
                </c:pt>
              </c:strCache>
            </c:strRef>
          </c:cat>
          <c:val>
            <c:numRef>
              <c:f>Content_Overview!$B$6:$B$8</c:f>
              <c:numCache>
                <c:formatCode>General</c:formatCode>
                <c:ptCount val="3"/>
                <c:pt idx="0">
                  <c:v>1431</c:v>
                </c:pt>
                <c:pt idx="1">
                  <c:v>996</c:v>
                </c:pt>
                <c:pt idx="2">
                  <c:v>435</c:v>
                </c:pt>
              </c:numCache>
            </c:numRef>
          </c:val>
          <c:extLst>
            <c:ext xmlns:c16="http://schemas.microsoft.com/office/drawing/2014/chart" uri="{C3380CC4-5D6E-409C-BE32-E72D297353CC}">
              <c16:uniqueId val="{00000000-E85D-4FF3-A39B-7CA012AF9F4E}"/>
            </c:ext>
          </c:extLst>
        </c:ser>
        <c:ser>
          <c:idx val="1"/>
          <c:order val="1"/>
          <c:tx>
            <c:strRef>
              <c:f>Content_Overview!$C$5</c:f>
              <c:strCache>
                <c:ptCount val="1"/>
                <c:pt idx="0">
                  <c:v>prime video</c:v>
                </c:pt>
              </c:strCache>
            </c:strRef>
          </c:tx>
          <c:spPr>
            <a:solidFill>
              <a:schemeClr val="accent2"/>
            </a:solidFill>
            <a:ln>
              <a:noFill/>
            </a:ln>
            <a:effectLst/>
          </c:spPr>
          <c:invertIfNegative val="0"/>
          <c:cat>
            <c:strRef>
              <c:f>Content_Overview!$A$6:$A$8</c:f>
              <c:strCache>
                <c:ptCount val="3"/>
                <c:pt idx="0">
                  <c:v>Total Content</c:v>
                </c:pt>
                <c:pt idx="1">
                  <c:v>Movies</c:v>
                </c:pt>
                <c:pt idx="2">
                  <c:v>TV Shows</c:v>
                </c:pt>
              </c:strCache>
            </c:strRef>
          </c:cat>
          <c:val>
            <c:numRef>
              <c:f>Content_Overview!$C$6:$C$8</c:f>
              <c:numCache>
                <c:formatCode>General</c:formatCode>
                <c:ptCount val="3"/>
                <c:pt idx="0">
                  <c:v>1569</c:v>
                </c:pt>
                <c:pt idx="1">
                  <c:v>1268</c:v>
                </c:pt>
                <c:pt idx="2">
                  <c:v>301</c:v>
                </c:pt>
              </c:numCache>
            </c:numRef>
          </c:val>
          <c:extLst>
            <c:ext xmlns:c16="http://schemas.microsoft.com/office/drawing/2014/chart" uri="{C3380CC4-5D6E-409C-BE32-E72D297353CC}">
              <c16:uniqueId val="{00000001-E85D-4FF3-A39B-7CA012AF9F4E}"/>
            </c:ext>
          </c:extLst>
        </c:ser>
        <c:dLbls>
          <c:showLegendKey val="0"/>
          <c:showVal val="0"/>
          <c:showCatName val="0"/>
          <c:showSerName val="0"/>
          <c:showPercent val="0"/>
          <c:showBubbleSize val="0"/>
        </c:dLbls>
        <c:gapWidth val="219"/>
        <c:overlap val="-27"/>
        <c:axId val="84756079"/>
        <c:axId val="589925103"/>
      </c:barChart>
      <c:catAx>
        <c:axId val="84756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925103"/>
        <c:crosses val="autoZero"/>
        <c:auto val="1"/>
        <c:lblAlgn val="ctr"/>
        <c:lblOffset val="100"/>
        <c:noMultiLvlLbl val="0"/>
      </c:catAx>
      <c:valAx>
        <c:axId val="589925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07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Rating Distribution by Platform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Content_Overview!$B$11</c:f>
              <c:strCache>
                <c:ptCount val="1"/>
                <c:pt idx="0">
                  <c:v>Netflix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Content_Overview!$A$12:$A$22</c:f>
              <c:strCache>
                <c:ptCount val="11"/>
                <c:pt idx="0">
                  <c:v>16+</c:v>
                </c:pt>
                <c:pt idx="1">
                  <c:v>18+</c:v>
                </c:pt>
                <c:pt idx="2">
                  <c:v>13+</c:v>
                </c:pt>
                <c:pt idx="3">
                  <c:v>TV-14</c:v>
                </c:pt>
                <c:pt idx="4">
                  <c:v>TV-MA</c:v>
                </c:pt>
                <c:pt idx="5">
                  <c:v>PG-13</c:v>
                </c:pt>
                <c:pt idx="6">
                  <c:v>PG</c:v>
                </c:pt>
                <c:pt idx="7">
                  <c:v>TV-PG</c:v>
                </c:pt>
                <c:pt idx="8">
                  <c:v>TV-G</c:v>
                </c:pt>
                <c:pt idx="9">
                  <c:v>G</c:v>
                </c:pt>
                <c:pt idx="10">
                  <c:v>Not Rated</c:v>
                </c:pt>
              </c:strCache>
            </c:strRef>
          </c:cat>
          <c:val>
            <c:numRef>
              <c:f>Content_Overview!$B$12:$B$22</c:f>
              <c:numCache>
                <c:formatCode>General</c:formatCode>
                <c:ptCount val="11"/>
                <c:pt idx="0">
                  <c:v>0</c:v>
                </c:pt>
                <c:pt idx="1">
                  <c:v>0</c:v>
                </c:pt>
                <c:pt idx="2">
                  <c:v>0</c:v>
                </c:pt>
                <c:pt idx="3">
                  <c:v>351</c:v>
                </c:pt>
                <c:pt idx="4">
                  <c:v>518</c:v>
                </c:pt>
                <c:pt idx="5">
                  <c:v>101</c:v>
                </c:pt>
                <c:pt idx="6">
                  <c:v>51</c:v>
                </c:pt>
                <c:pt idx="7">
                  <c:v>136</c:v>
                </c:pt>
                <c:pt idx="8">
                  <c:v>36</c:v>
                </c:pt>
                <c:pt idx="9">
                  <c:v>2</c:v>
                </c:pt>
                <c:pt idx="10">
                  <c:v>18</c:v>
                </c:pt>
              </c:numCache>
            </c:numRef>
          </c:val>
          <c:extLst>
            <c:ext xmlns:c16="http://schemas.microsoft.com/office/drawing/2014/chart" uri="{C3380CC4-5D6E-409C-BE32-E72D297353CC}">
              <c16:uniqueId val="{00000000-AA6D-4FF6-A834-00278777528F}"/>
            </c:ext>
          </c:extLst>
        </c:ser>
        <c:ser>
          <c:idx val="1"/>
          <c:order val="1"/>
          <c:tx>
            <c:strRef>
              <c:f>Content_Overview!$C$11</c:f>
              <c:strCache>
                <c:ptCount val="1"/>
                <c:pt idx="0">
                  <c:v>Prime Video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Content_Overview!$A$12:$A$22</c:f>
              <c:strCache>
                <c:ptCount val="11"/>
                <c:pt idx="0">
                  <c:v>16+</c:v>
                </c:pt>
                <c:pt idx="1">
                  <c:v>18+</c:v>
                </c:pt>
                <c:pt idx="2">
                  <c:v>13+</c:v>
                </c:pt>
                <c:pt idx="3">
                  <c:v>TV-14</c:v>
                </c:pt>
                <c:pt idx="4">
                  <c:v>TV-MA</c:v>
                </c:pt>
                <c:pt idx="5">
                  <c:v>PG-13</c:v>
                </c:pt>
                <c:pt idx="6">
                  <c:v>PG</c:v>
                </c:pt>
                <c:pt idx="7">
                  <c:v>TV-PG</c:v>
                </c:pt>
                <c:pt idx="8">
                  <c:v>TV-G</c:v>
                </c:pt>
                <c:pt idx="9">
                  <c:v>G</c:v>
                </c:pt>
                <c:pt idx="10">
                  <c:v>Not Rated</c:v>
                </c:pt>
              </c:strCache>
            </c:strRef>
          </c:cat>
          <c:val>
            <c:numRef>
              <c:f>Content_Overview!$C$12:$C$22</c:f>
              <c:numCache>
                <c:formatCode>General</c:formatCode>
                <c:ptCount val="11"/>
                <c:pt idx="0">
                  <c:v>258</c:v>
                </c:pt>
                <c:pt idx="1">
                  <c:v>216</c:v>
                </c:pt>
                <c:pt idx="2">
                  <c:v>350</c:v>
                </c:pt>
                <c:pt idx="3">
                  <c:v>42</c:v>
                </c:pt>
                <c:pt idx="4">
                  <c:v>8</c:v>
                </c:pt>
                <c:pt idx="5">
                  <c:v>56</c:v>
                </c:pt>
                <c:pt idx="6">
                  <c:v>33</c:v>
                </c:pt>
                <c:pt idx="7">
                  <c:v>33</c:v>
                </c:pt>
                <c:pt idx="8">
                  <c:v>13</c:v>
                </c:pt>
                <c:pt idx="9">
                  <c:v>19</c:v>
                </c:pt>
                <c:pt idx="10">
                  <c:v>96</c:v>
                </c:pt>
              </c:numCache>
            </c:numRef>
          </c:val>
          <c:extLst>
            <c:ext xmlns:c16="http://schemas.microsoft.com/office/drawing/2014/chart" uri="{C3380CC4-5D6E-409C-BE32-E72D297353CC}">
              <c16:uniqueId val="{00000001-AA6D-4FF6-A834-00278777528F}"/>
            </c:ext>
          </c:extLst>
        </c:ser>
        <c:dLbls>
          <c:dLblPos val="outEnd"/>
          <c:showLegendKey val="0"/>
          <c:showVal val="1"/>
          <c:showCatName val="0"/>
          <c:showSerName val="0"/>
          <c:showPercent val="0"/>
          <c:showBubbleSize val="0"/>
        </c:dLbls>
        <c:gapWidth val="219"/>
        <c:overlap val="-27"/>
        <c:axId val="27183071"/>
        <c:axId val="590029263"/>
      </c:barChart>
      <c:catAx>
        <c:axId val="27183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0029263"/>
        <c:crosses val="autoZero"/>
        <c:auto val="1"/>
        <c:lblAlgn val="ctr"/>
        <c:lblOffset val="100"/>
        <c:noMultiLvlLbl val="0"/>
      </c:catAx>
      <c:valAx>
        <c:axId val="59002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83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Netflix Content Added by Year</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strRef>
              <c:f>Content_Trends!$A$6</c:f>
              <c:strCache>
                <c:ptCount val="1"/>
                <c:pt idx="0">
                  <c:v>Year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Content_Trends!$A$7:$A$17</c:f>
              <c:numCache>
                <c:formatCode>General</c:formatCode>
                <c:ptCount val="11"/>
                <c:pt idx="0">
                  <c:v>2011</c:v>
                </c:pt>
                <c:pt idx="1">
                  <c:v>2013</c:v>
                </c:pt>
                <c:pt idx="2">
                  <c:v>2014</c:v>
                </c:pt>
                <c:pt idx="3">
                  <c:v>2015</c:v>
                </c:pt>
                <c:pt idx="4">
                  <c:v>2016</c:v>
                </c:pt>
                <c:pt idx="5">
                  <c:v>2017</c:v>
                </c:pt>
                <c:pt idx="6">
                  <c:v>2018</c:v>
                </c:pt>
                <c:pt idx="7">
                  <c:v>2019</c:v>
                </c:pt>
                <c:pt idx="8">
                  <c:v>2020</c:v>
                </c:pt>
                <c:pt idx="9">
                  <c:v>2021</c:v>
                </c:pt>
                <c:pt idx="10">
                  <c:v>2024</c:v>
                </c:pt>
              </c:numCache>
            </c:numRef>
          </c:val>
          <c:smooth val="0"/>
          <c:extLst>
            <c:ext xmlns:c16="http://schemas.microsoft.com/office/drawing/2014/chart" uri="{C3380CC4-5D6E-409C-BE32-E72D297353CC}">
              <c16:uniqueId val="{00000000-9646-49EA-83ED-2F0BFE5A93CA}"/>
            </c:ext>
          </c:extLst>
        </c:ser>
        <c:ser>
          <c:idx val="1"/>
          <c:order val="1"/>
          <c:tx>
            <c:strRef>
              <c:f>Content_Trends!$B$6</c:f>
              <c:strCache>
                <c:ptCount val="1"/>
                <c:pt idx="0">
                  <c:v>Netflix</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Content_Trends!$B$7:$B$17</c:f>
              <c:numCache>
                <c:formatCode>General</c:formatCode>
                <c:ptCount val="11"/>
                <c:pt idx="0">
                  <c:v>0</c:v>
                </c:pt>
                <c:pt idx="1">
                  <c:v>0</c:v>
                </c:pt>
                <c:pt idx="2">
                  <c:v>2</c:v>
                </c:pt>
                <c:pt idx="3">
                  <c:v>3</c:v>
                </c:pt>
                <c:pt idx="4">
                  <c:v>8</c:v>
                </c:pt>
                <c:pt idx="5">
                  <c:v>11</c:v>
                </c:pt>
                <c:pt idx="6">
                  <c:v>78</c:v>
                </c:pt>
                <c:pt idx="7">
                  <c:v>171</c:v>
                </c:pt>
                <c:pt idx="8">
                  <c:v>255</c:v>
                </c:pt>
                <c:pt idx="9">
                  <c:v>334</c:v>
                </c:pt>
                <c:pt idx="10">
                  <c:v>309</c:v>
                </c:pt>
              </c:numCache>
            </c:numRef>
          </c:val>
          <c:smooth val="0"/>
          <c:extLst>
            <c:ext xmlns:c16="http://schemas.microsoft.com/office/drawing/2014/chart" uri="{C3380CC4-5D6E-409C-BE32-E72D297353CC}">
              <c16:uniqueId val="{00000001-9646-49EA-83ED-2F0BFE5A93CA}"/>
            </c:ext>
          </c:extLst>
        </c:ser>
        <c:dLbls>
          <c:dLblPos val="t"/>
          <c:showLegendKey val="0"/>
          <c:showVal val="1"/>
          <c:showCatName val="0"/>
          <c:showSerName val="0"/>
          <c:showPercent val="0"/>
          <c:showBubbleSize val="0"/>
        </c:dLbls>
        <c:marker val="1"/>
        <c:smooth val="0"/>
        <c:axId val="1316510223"/>
        <c:axId val="696335823"/>
      </c:lineChart>
      <c:catAx>
        <c:axId val="13165102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335823"/>
        <c:crosses val="autoZero"/>
        <c:auto val="1"/>
        <c:lblAlgn val="ctr"/>
        <c:lblOffset val="100"/>
        <c:noMultiLvlLbl val="0"/>
      </c:catAx>
      <c:valAx>
        <c:axId val="69633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5102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Availability of Added Year Data</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Content_Trends!$A$22:$A$27</c:f>
              <c:strCache>
                <c:ptCount val="6"/>
                <c:pt idx="0">
                  <c:v>Total Netflix Titles</c:v>
                </c:pt>
                <c:pt idx="1">
                  <c:v>Netflix with Added Year</c:v>
                </c:pt>
                <c:pt idx="2">
                  <c:v>Netflix without Added Year</c:v>
                </c:pt>
                <c:pt idx="3">
                  <c:v>Total Prime Video Titles</c:v>
                </c:pt>
                <c:pt idx="4">
                  <c:v>Prime Video with Added Year</c:v>
                </c:pt>
                <c:pt idx="5">
                  <c:v>Prime Video without Added Year</c:v>
                </c:pt>
              </c:strCache>
            </c:strRef>
          </c:cat>
          <c:val>
            <c:numRef>
              <c:f>Content_Trends!$B$22:$B$27</c:f>
              <c:numCache>
                <c:formatCode>General</c:formatCode>
                <c:ptCount val="6"/>
                <c:pt idx="0">
                  <c:v>1431</c:v>
                </c:pt>
                <c:pt idx="1">
                  <c:v>1429</c:v>
                </c:pt>
                <c:pt idx="2">
                  <c:v>2</c:v>
                </c:pt>
                <c:pt idx="3">
                  <c:v>1569</c:v>
                </c:pt>
                <c:pt idx="4">
                  <c:v>17</c:v>
                </c:pt>
                <c:pt idx="5">
                  <c:v>1552</c:v>
                </c:pt>
              </c:numCache>
            </c:numRef>
          </c:val>
          <c:extLst>
            <c:ext xmlns:c16="http://schemas.microsoft.com/office/drawing/2014/chart" uri="{C3380CC4-5D6E-409C-BE32-E72D297353CC}">
              <c16:uniqueId val="{00000000-74EE-447A-90FA-EF75C2526384}"/>
            </c:ext>
          </c:extLst>
        </c:ser>
        <c:dLbls>
          <c:dLblPos val="outEnd"/>
          <c:showLegendKey val="0"/>
          <c:showVal val="1"/>
          <c:showCatName val="0"/>
          <c:showSerName val="0"/>
          <c:showPercent val="0"/>
          <c:showBubbleSize val="0"/>
        </c:dLbls>
        <c:gapWidth val="219"/>
        <c:overlap val="-27"/>
        <c:axId val="1046918063"/>
        <c:axId val="1069577039"/>
      </c:barChart>
      <c:catAx>
        <c:axId val="104691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77039"/>
        <c:crosses val="autoZero"/>
        <c:auto val="1"/>
        <c:lblAlgn val="ctr"/>
        <c:lblOffset val="100"/>
        <c:noMultiLvlLbl val="0"/>
      </c:catAx>
      <c:valAx>
        <c:axId val="1069577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1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Movies vs TV Shows by Platform</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content_country_genre_analysis!$A$6</c:f>
              <c:strCache>
                <c:ptCount val="1"/>
                <c:pt idx="0">
                  <c:v>Movies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content_country_genre_analysis!$B$5:$D$5</c:f>
              <c:strCache>
                <c:ptCount val="3"/>
                <c:pt idx="0">
                  <c:v>Netflix</c:v>
                </c:pt>
                <c:pt idx="1">
                  <c:v>Prime Video</c:v>
                </c:pt>
                <c:pt idx="2">
                  <c:v>Total</c:v>
                </c:pt>
              </c:strCache>
            </c:strRef>
          </c:cat>
          <c:val>
            <c:numRef>
              <c:f>content_country_genre_analysis!$B$6:$D$6</c:f>
              <c:numCache>
                <c:formatCode>General</c:formatCode>
                <c:ptCount val="3"/>
                <c:pt idx="0">
                  <c:v>996</c:v>
                </c:pt>
                <c:pt idx="1">
                  <c:v>1268</c:v>
                </c:pt>
                <c:pt idx="2">
                  <c:v>2264</c:v>
                </c:pt>
              </c:numCache>
            </c:numRef>
          </c:val>
          <c:extLst>
            <c:ext xmlns:c16="http://schemas.microsoft.com/office/drawing/2014/chart" uri="{C3380CC4-5D6E-409C-BE32-E72D297353CC}">
              <c16:uniqueId val="{00000000-C22F-4FD2-9EA7-A2BE0834B8D9}"/>
            </c:ext>
          </c:extLst>
        </c:ser>
        <c:ser>
          <c:idx val="1"/>
          <c:order val="1"/>
          <c:tx>
            <c:strRef>
              <c:f>content_country_genre_analysis!$A$7</c:f>
              <c:strCache>
                <c:ptCount val="1"/>
                <c:pt idx="0">
                  <c:v>TV Shows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content_country_genre_analysis!$B$5:$D$5</c:f>
              <c:strCache>
                <c:ptCount val="3"/>
                <c:pt idx="0">
                  <c:v>Netflix</c:v>
                </c:pt>
                <c:pt idx="1">
                  <c:v>Prime Video</c:v>
                </c:pt>
                <c:pt idx="2">
                  <c:v>Total</c:v>
                </c:pt>
              </c:strCache>
            </c:strRef>
          </c:cat>
          <c:val>
            <c:numRef>
              <c:f>content_country_genre_analysis!$B$7:$D$7</c:f>
              <c:numCache>
                <c:formatCode>General</c:formatCode>
                <c:ptCount val="3"/>
                <c:pt idx="0">
                  <c:v>435</c:v>
                </c:pt>
                <c:pt idx="1">
                  <c:v>301</c:v>
                </c:pt>
                <c:pt idx="2">
                  <c:v>736</c:v>
                </c:pt>
              </c:numCache>
            </c:numRef>
          </c:val>
          <c:extLst>
            <c:ext xmlns:c16="http://schemas.microsoft.com/office/drawing/2014/chart" uri="{C3380CC4-5D6E-409C-BE32-E72D297353CC}">
              <c16:uniqueId val="{00000001-C22F-4FD2-9EA7-A2BE0834B8D9}"/>
            </c:ext>
          </c:extLst>
        </c:ser>
        <c:dLbls>
          <c:dLblPos val="outEnd"/>
          <c:showLegendKey val="0"/>
          <c:showVal val="1"/>
          <c:showCatName val="0"/>
          <c:showSerName val="0"/>
          <c:showPercent val="0"/>
          <c:showBubbleSize val="0"/>
        </c:dLbls>
        <c:gapWidth val="219"/>
        <c:overlap val="-27"/>
        <c:axId val="1127777375"/>
        <c:axId val="1069614959"/>
      </c:barChart>
      <c:catAx>
        <c:axId val="112777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614959"/>
        <c:crosses val="autoZero"/>
        <c:auto val="1"/>
        <c:lblAlgn val="ctr"/>
        <c:lblOffset val="100"/>
        <c:noMultiLvlLbl val="0"/>
      </c:catAx>
      <c:valAx>
        <c:axId val="1069614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777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Movie Duration Category Comparison </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content_country_genre_analysis!$B$11</c:f>
              <c:strCache>
                <c:ptCount val="1"/>
                <c:pt idx="0">
                  <c:v>Netflix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content_country_genre_analysis!$A$13:$A$15</c:f>
              <c:strCache>
                <c:ptCount val="3"/>
                <c:pt idx="0">
                  <c:v>Short Movies</c:v>
                </c:pt>
                <c:pt idx="1">
                  <c:v>Medium Movies</c:v>
                </c:pt>
                <c:pt idx="2">
                  <c:v>Long Movies</c:v>
                </c:pt>
              </c:strCache>
            </c:strRef>
          </c:cat>
          <c:val>
            <c:numRef>
              <c:f>content_country_genre_analysis!$B$13:$B$15</c:f>
              <c:numCache>
                <c:formatCode>General</c:formatCode>
                <c:ptCount val="3"/>
                <c:pt idx="0">
                  <c:v>274</c:v>
                </c:pt>
                <c:pt idx="1">
                  <c:v>508</c:v>
                </c:pt>
                <c:pt idx="2">
                  <c:v>213</c:v>
                </c:pt>
              </c:numCache>
            </c:numRef>
          </c:val>
          <c:extLst>
            <c:ext xmlns:c16="http://schemas.microsoft.com/office/drawing/2014/chart" uri="{C3380CC4-5D6E-409C-BE32-E72D297353CC}">
              <c16:uniqueId val="{00000000-4BFB-4C19-B9DB-B7DE5E795A69}"/>
            </c:ext>
          </c:extLst>
        </c:ser>
        <c:dLbls>
          <c:showLegendKey val="0"/>
          <c:showVal val="1"/>
          <c:showCatName val="0"/>
          <c:showSerName val="0"/>
          <c:showPercent val="0"/>
          <c:showBubbleSize val="0"/>
        </c:dLbls>
        <c:gapWidth val="150"/>
        <c:axId val="1125179631"/>
        <c:axId val="1069568879"/>
        <c:extLst>
          <c:ext xmlns:c15="http://schemas.microsoft.com/office/drawing/2012/chart" uri="{02D57815-91ED-43cb-92C2-25804820EDAC}">
            <c15:filteredBarSeries>
              <c15:ser>
                <c:idx val="2"/>
                <c:order val="2"/>
                <c:tx>
                  <c:strRef>
                    <c:extLst>
                      <c:ext uri="{02D57815-91ED-43cb-92C2-25804820EDAC}">
                        <c15:formulaRef>
                          <c15:sqref>content_country_genre_analysis!$D$11</c15:sqref>
                        </c15:formulaRef>
                      </c:ext>
                    </c:extLst>
                    <c:strCache>
                      <c:ptCount val="1"/>
                      <c:pt idx="0">
                        <c:v>Overall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content_country_genre_analysis!$A$13:$A$15</c15:sqref>
                        </c15:formulaRef>
                      </c:ext>
                    </c:extLst>
                    <c:strCache>
                      <c:ptCount val="3"/>
                      <c:pt idx="0">
                        <c:v>Short Movies</c:v>
                      </c:pt>
                      <c:pt idx="1">
                        <c:v>Medium Movies</c:v>
                      </c:pt>
                      <c:pt idx="2">
                        <c:v>Long Movies</c:v>
                      </c:pt>
                    </c:strCache>
                  </c:strRef>
                </c:cat>
                <c:val>
                  <c:numRef>
                    <c:extLst>
                      <c:ext uri="{02D57815-91ED-43cb-92C2-25804820EDAC}">
                        <c15:formulaRef>
                          <c15:sqref>content_country_genre_analysis!$D$13:$D$15</c15:sqref>
                        </c15:formulaRef>
                      </c:ext>
                    </c:extLst>
                    <c:numCache>
                      <c:formatCode>General</c:formatCode>
                      <c:ptCount val="3"/>
                      <c:pt idx="0" formatCode="0.00">
                        <c:v>857</c:v>
                      </c:pt>
                      <c:pt idx="1">
                        <c:v>1025</c:v>
                      </c:pt>
                      <c:pt idx="2">
                        <c:v>378</c:v>
                      </c:pt>
                    </c:numCache>
                  </c:numRef>
                </c:val>
                <c:extLst>
                  <c:ext xmlns:c16="http://schemas.microsoft.com/office/drawing/2014/chart" uri="{C3380CC4-5D6E-409C-BE32-E72D297353CC}">
                    <c16:uniqueId val="{00000002-4BFB-4C19-B9DB-B7DE5E795A69}"/>
                  </c:ext>
                </c:extLst>
              </c15:ser>
            </c15:filteredBarSeries>
          </c:ext>
        </c:extLst>
      </c:barChart>
      <c:lineChart>
        <c:grouping val="standard"/>
        <c:varyColors val="0"/>
        <c:ser>
          <c:idx val="1"/>
          <c:order val="1"/>
          <c:tx>
            <c:strRef>
              <c:f>content_country_genre_analysis!$C$11</c:f>
              <c:strCache>
                <c:ptCount val="1"/>
                <c:pt idx="0">
                  <c:v>Prime Video</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content_country_genre_analysis!$A$13:$A$15</c:f>
              <c:strCache>
                <c:ptCount val="3"/>
                <c:pt idx="0">
                  <c:v>Short Movies</c:v>
                </c:pt>
                <c:pt idx="1">
                  <c:v>Medium Movies</c:v>
                </c:pt>
                <c:pt idx="2">
                  <c:v>Long Movies</c:v>
                </c:pt>
              </c:strCache>
            </c:strRef>
          </c:cat>
          <c:val>
            <c:numRef>
              <c:f>content_country_genre_analysis!$C$13:$C$15</c:f>
              <c:numCache>
                <c:formatCode>General</c:formatCode>
                <c:ptCount val="3"/>
                <c:pt idx="0">
                  <c:v>583</c:v>
                </c:pt>
                <c:pt idx="1">
                  <c:v>517</c:v>
                </c:pt>
                <c:pt idx="2">
                  <c:v>165</c:v>
                </c:pt>
              </c:numCache>
            </c:numRef>
          </c:val>
          <c:smooth val="0"/>
          <c:extLst>
            <c:ext xmlns:c16="http://schemas.microsoft.com/office/drawing/2014/chart" uri="{C3380CC4-5D6E-409C-BE32-E72D297353CC}">
              <c16:uniqueId val="{00000001-4BFB-4C19-B9DB-B7DE5E795A69}"/>
            </c:ext>
          </c:extLst>
        </c:ser>
        <c:dLbls>
          <c:showLegendKey val="0"/>
          <c:showVal val="0"/>
          <c:showCatName val="0"/>
          <c:showSerName val="0"/>
          <c:showPercent val="0"/>
          <c:showBubbleSize val="0"/>
        </c:dLbls>
        <c:marker val="1"/>
        <c:smooth val="0"/>
        <c:axId val="1046900895"/>
        <c:axId val="1069639439"/>
      </c:lineChart>
      <c:catAx>
        <c:axId val="112517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68879"/>
        <c:crosses val="autoZero"/>
        <c:auto val="1"/>
        <c:lblAlgn val="ctr"/>
        <c:lblOffset val="100"/>
        <c:noMultiLvlLbl val="0"/>
      </c:catAx>
      <c:valAx>
        <c:axId val="106956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179631"/>
        <c:crosses val="autoZero"/>
        <c:crossBetween val="between"/>
      </c:valAx>
      <c:valAx>
        <c:axId val="10696394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900895"/>
        <c:crosses val="max"/>
        <c:crossBetween val="between"/>
      </c:valAx>
      <c:catAx>
        <c:axId val="1046900895"/>
        <c:scaling>
          <c:orientation val="minMax"/>
        </c:scaling>
        <c:delete val="1"/>
        <c:axPos val="b"/>
        <c:numFmt formatCode="General" sourceLinked="1"/>
        <c:majorTickMark val="out"/>
        <c:minorTickMark val="none"/>
        <c:tickLblPos val="nextTo"/>
        <c:crossAx val="10696394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Content Age Distribution by Platform</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602559055118112"/>
          <c:y val="0.1902314814814815"/>
          <c:w val="0.82086329833770777"/>
          <c:h val="0.61498432487605714"/>
        </c:manualLayout>
      </c:layout>
      <c:barChart>
        <c:barDir val="bar"/>
        <c:grouping val="clustered"/>
        <c:varyColors val="0"/>
        <c:ser>
          <c:idx val="0"/>
          <c:order val="0"/>
          <c:tx>
            <c:strRef>
              <c:f>content_country_genre_analysis!$B$18</c:f>
              <c:strCache>
                <c:ptCount val="1"/>
                <c:pt idx="0">
                  <c:v>Netflix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content_country_genre_analysis!$A$19:$A$21</c:f>
              <c:strCache>
                <c:ptCount val="3"/>
                <c:pt idx="0">
                  <c:v>Recent </c:v>
                </c:pt>
                <c:pt idx="1">
                  <c:v>Modern</c:v>
                </c:pt>
                <c:pt idx="2">
                  <c:v>Older </c:v>
                </c:pt>
              </c:strCache>
            </c:strRef>
          </c:cat>
          <c:val>
            <c:numRef>
              <c:f>content_country_genre_analysis!$B$19:$B$21</c:f>
              <c:numCache>
                <c:formatCode>General</c:formatCode>
                <c:ptCount val="3"/>
                <c:pt idx="0">
                  <c:v>264</c:v>
                </c:pt>
                <c:pt idx="1">
                  <c:v>937</c:v>
                </c:pt>
                <c:pt idx="2">
                  <c:v>230</c:v>
                </c:pt>
              </c:numCache>
            </c:numRef>
          </c:val>
          <c:extLst>
            <c:ext xmlns:c16="http://schemas.microsoft.com/office/drawing/2014/chart" uri="{C3380CC4-5D6E-409C-BE32-E72D297353CC}">
              <c16:uniqueId val="{00000000-FFEC-4F60-852A-18BCF467BBAD}"/>
            </c:ext>
          </c:extLst>
        </c:ser>
        <c:ser>
          <c:idx val="1"/>
          <c:order val="1"/>
          <c:tx>
            <c:strRef>
              <c:f>content_country_genre_analysis!$C$18</c:f>
              <c:strCache>
                <c:ptCount val="1"/>
                <c:pt idx="0">
                  <c:v>Prime Video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content_country_genre_analysis!$A$19:$A$21</c:f>
              <c:strCache>
                <c:ptCount val="3"/>
                <c:pt idx="0">
                  <c:v>Recent </c:v>
                </c:pt>
                <c:pt idx="1">
                  <c:v>Modern</c:v>
                </c:pt>
                <c:pt idx="2">
                  <c:v>Older </c:v>
                </c:pt>
              </c:strCache>
            </c:strRef>
          </c:cat>
          <c:val>
            <c:numRef>
              <c:f>content_country_genre_analysis!$C$19:$C$21</c:f>
              <c:numCache>
                <c:formatCode>General</c:formatCode>
                <c:ptCount val="3"/>
                <c:pt idx="0">
                  <c:v>407</c:v>
                </c:pt>
                <c:pt idx="1">
                  <c:v>692</c:v>
                </c:pt>
                <c:pt idx="2">
                  <c:v>470</c:v>
                </c:pt>
              </c:numCache>
            </c:numRef>
          </c:val>
          <c:extLst>
            <c:ext xmlns:c16="http://schemas.microsoft.com/office/drawing/2014/chart" uri="{C3380CC4-5D6E-409C-BE32-E72D297353CC}">
              <c16:uniqueId val="{00000001-FFEC-4F60-852A-18BCF467BBAD}"/>
            </c:ext>
          </c:extLst>
        </c:ser>
        <c:dLbls>
          <c:dLblPos val="outEnd"/>
          <c:showLegendKey val="0"/>
          <c:showVal val="1"/>
          <c:showCatName val="0"/>
          <c:showSerName val="0"/>
          <c:showPercent val="0"/>
          <c:showBubbleSize val="0"/>
        </c:dLbls>
        <c:gapWidth val="182"/>
        <c:axId val="1125188447"/>
        <c:axId val="1069561199"/>
      </c:barChart>
      <c:catAx>
        <c:axId val="1125188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61199"/>
        <c:crosses val="autoZero"/>
        <c:auto val="1"/>
        <c:lblAlgn val="ctr"/>
        <c:lblOffset val="100"/>
        <c:noMultiLvlLbl val="0"/>
      </c:catAx>
      <c:valAx>
        <c:axId val="1069561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188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Country-wise OTT Content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content_country_genre_analysis!$B$27</c:f>
              <c:strCache>
                <c:ptCount val="1"/>
                <c:pt idx="0">
                  <c:v>Total Titles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content_country_genre_analysis!$A$28:$A$37</c:f>
              <c:strCache>
                <c:ptCount val="10"/>
                <c:pt idx="0">
                  <c:v>United States</c:v>
                </c:pt>
                <c:pt idx="1">
                  <c:v>India</c:v>
                </c:pt>
                <c:pt idx="2">
                  <c:v>United Kingdom</c:v>
                </c:pt>
                <c:pt idx="3">
                  <c:v>France</c:v>
                </c:pt>
                <c:pt idx="4">
                  <c:v>Canada</c:v>
                </c:pt>
                <c:pt idx="5">
                  <c:v>Japan</c:v>
                </c:pt>
                <c:pt idx="6">
                  <c:v>Germany</c:v>
                </c:pt>
                <c:pt idx="7">
                  <c:v>Spain</c:v>
                </c:pt>
                <c:pt idx="8">
                  <c:v>Australia</c:v>
                </c:pt>
                <c:pt idx="9">
                  <c:v>Mexico</c:v>
                </c:pt>
              </c:strCache>
            </c:strRef>
          </c:cat>
          <c:val>
            <c:numRef>
              <c:f>content_country_genre_analysis!$B$28:$B$37</c:f>
              <c:numCache>
                <c:formatCode>General</c:formatCode>
                <c:ptCount val="10"/>
                <c:pt idx="0">
                  <c:v>748</c:v>
                </c:pt>
                <c:pt idx="1">
                  <c:v>216</c:v>
                </c:pt>
                <c:pt idx="2">
                  <c:v>167</c:v>
                </c:pt>
                <c:pt idx="3">
                  <c:v>79</c:v>
                </c:pt>
                <c:pt idx="4">
                  <c:v>67</c:v>
                </c:pt>
                <c:pt idx="5">
                  <c:v>60</c:v>
                </c:pt>
                <c:pt idx="6">
                  <c:v>50</c:v>
                </c:pt>
                <c:pt idx="7">
                  <c:v>44</c:v>
                </c:pt>
                <c:pt idx="8">
                  <c:v>35</c:v>
                </c:pt>
                <c:pt idx="9">
                  <c:v>26</c:v>
                </c:pt>
              </c:numCache>
            </c:numRef>
          </c:val>
          <c:extLst>
            <c:ext xmlns:c16="http://schemas.microsoft.com/office/drawing/2014/chart" uri="{C3380CC4-5D6E-409C-BE32-E72D297353CC}">
              <c16:uniqueId val="{00000000-5EAA-4EE9-9B6B-5518921DD2C1}"/>
            </c:ext>
          </c:extLst>
        </c:ser>
        <c:dLbls>
          <c:dLblPos val="outEnd"/>
          <c:showLegendKey val="0"/>
          <c:showVal val="1"/>
          <c:showCatName val="0"/>
          <c:showSerName val="0"/>
          <c:showPercent val="0"/>
          <c:showBubbleSize val="0"/>
        </c:dLbls>
        <c:gapWidth val="115"/>
        <c:overlap val="-20"/>
        <c:axId val="1127973183"/>
        <c:axId val="1069625519"/>
      </c:barChart>
      <c:catAx>
        <c:axId val="112797318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625519"/>
        <c:crosses val="autoZero"/>
        <c:auto val="1"/>
        <c:lblAlgn val="ctr"/>
        <c:lblOffset val="100"/>
        <c:noMultiLvlLbl val="0"/>
      </c:catAx>
      <c:valAx>
        <c:axId val="10696255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7973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200" b="1" i="0" u="none" strike="noStrike" baseline="0">
                <a:effectLst>
                  <a:outerShdw blurRad="50800" dist="38100" dir="5400000" algn="t" rotWithShape="0">
                    <a:prstClr val="black">
                      <a:alpha val="40000"/>
                    </a:prstClr>
                  </a:outerShdw>
                </a:effectLst>
              </a:rPr>
              <a:t>Netflix vs Prime Video — Country Comparison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content_country_genre_analysis!$B$40</c:f>
              <c:strCache>
                <c:ptCount val="1"/>
                <c:pt idx="0">
                  <c:v>Netflix</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content_country_genre_analysis!$A$41:$A$50</c:f>
              <c:strCache>
                <c:ptCount val="10"/>
                <c:pt idx="0">
                  <c:v>United States</c:v>
                </c:pt>
                <c:pt idx="1">
                  <c:v>India</c:v>
                </c:pt>
                <c:pt idx="2">
                  <c:v>United Kingdom</c:v>
                </c:pt>
                <c:pt idx="3">
                  <c:v>France</c:v>
                </c:pt>
                <c:pt idx="4">
                  <c:v>Canada</c:v>
                </c:pt>
                <c:pt idx="5">
                  <c:v>Japan</c:v>
                </c:pt>
                <c:pt idx="6">
                  <c:v>Germany</c:v>
                </c:pt>
                <c:pt idx="7">
                  <c:v>Spain</c:v>
                </c:pt>
                <c:pt idx="8">
                  <c:v>Australia</c:v>
                </c:pt>
                <c:pt idx="9">
                  <c:v>Mexico</c:v>
                </c:pt>
              </c:strCache>
            </c:strRef>
          </c:cat>
          <c:val>
            <c:numRef>
              <c:f>content_country_genre_analysis!$B$41:$B$50</c:f>
              <c:numCache>
                <c:formatCode>General</c:formatCode>
                <c:ptCount val="10"/>
                <c:pt idx="0">
                  <c:v>629</c:v>
                </c:pt>
                <c:pt idx="1">
                  <c:v>172</c:v>
                </c:pt>
                <c:pt idx="2">
                  <c:v>134</c:v>
                </c:pt>
                <c:pt idx="3">
                  <c:v>74</c:v>
                </c:pt>
                <c:pt idx="4">
                  <c:v>56</c:v>
                </c:pt>
                <c:pt idx="5">
                  <c:v>53</c:v>
                </c:pt>
                <c:pt idx="6">
                  <c:v>46</c:v>
                </c:pt>
                <c:pt idx="7">
                  <c:v>39</c:v>
                </c:pt>
                <c:pt idx="8">
                  <c:v>28</c:v>
                </c:pt>
                <c:pt idx="9">
                  <c:v>23</c:v>
                </c:pt>
              </c:numCache>
            </c:numRef>
          </c:val>
          <c:extLst>
            <c:ext xmlns:c16="http://schemas.microsoft.com/office/drawing/2014/chart" uri="{C3380CC4-5D6E-409C-BE32-E72D297353CC}">
              <c16:uniqueId val="{00000000-7508-4479-B550-B9228AF1C34F}"/>
            </c:ext>
          </c:extLst>
        </c:ser>
        <c:ser>
          <c:idx val="1"/>
          <c:order val="1"/>
          <c:tx>
            <c:strRef>
              <c:f>content_country_genre_analysis!$C$40</c:f>
              <c:strCache>
                <c:ptCount val="1"/>
                <c:pt idx="0">
                  <c:v>Prime Video</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content_country_genre_analysis!$A$41:$A$50</c:f>
              <c:strCache>
                <c:ptCount val="10"/>
                <c:pt idx="0">
                  <c:v>United States</c:v>
                </c:pt>
                <c:pt idx="1">
                  <c:v>India</c:v>
                </c:pt>
                <c:pt idx="2">
                  <c:v>United Kingdom</c:v>
                </c:pt>
                <c:pt idx="3">
                  <c:v>France</c:v>
                </c:pt>
                <c:pt idx="4">
                  <c:v>Canada</c:v>
                </c:pt>
                <c:pt idx="5">
                  <c:v>Japan</c:v>
                </c:pt>
                <c:pt idx="6">
                  <c:v>Germany</c:v>
                </c:pt>
                <c:pt idx="7">
                  <c:v>Spain</c:v>
                </c:pt>
                <c:pt idx="8">
                  <c:v>Australia</c:v>
                </c:pt>
                <c:pt idx="9">
                  <c:v>Mexico</c:v>
                </c:pt>
              </c:strCache>
            </c:strRef>
          </c:cat>
          <c:val>
            <c:numRef>
              <c:f>content_country_genre_analysis!$C$41:$C$50</c:f>
              <c:numCache>
                <c:formatCode>General</c:formatCode>
                <c:ptCount val="10"/>
                <c:pt idx="0">
                  <c:v>119</c:v>
                </c:pt>
                <c:pt idx="1">
                  <c:v>44</c:v>
                </c:pt>
                <c:pt idx="2">
                  <c:v>33</c:v>
                </c:pt>
                <c:pt idx="3">
                  <c:v>5</c:v>
                </c:pt>
                <c:pt idx="4">
                  <c:v>11</c:v>
                </c:pt>
                <c:pt idx="5">
                  <c:v>7</c:v>
                </c:pt>
                <c:pt idx="6">
                  <c:v>4</c:v>
                </c:pt>
                <c:pt idx="7">
                  <c:v>5</c:v>
                </c:pt>
                <c:pt idx="8">
                  <c:v>7</c:v>
                </c:pt>
                <c:pt idx="9">
                  <c:v>3</c:v>
                </c:pt>
              </c:numCache>
            </c:numRef>
          </c:val>
          <c:extLst>
            <c:ext xmlns:c16="http://schemas.microsoft.com/office/drawing/2014/chart" uri="{C3380CC4-5D6E-409C-BE32-E72D297353CC}">
              <c16:uniqueId val="{00000001-7508-4479-B550-B9228AF1C34F}"/>
            </c:ext>
          </c:extLst>
        </c:ser>
        <c:dLbls>
          <c:dLblPos val="inEnd"/>
          <c:showLegendKey val="0"/>
          <c:showVal val="1"/>
          <c:showCatName val="0"/>
          <c:showSerName val="0"/>
          <c:showPercent val="0"/>
          <c:showBubbleSize val="0"/>
        </c:dLbls>
        <c:gapWidth val="100"/>
        <c:overlap val="-24"/>
        <c:axId val="1127949055"/>
        <c:axId val="1069673999"/>
      </c:barChart>
      <c:catAx>
        <c:axId val="1127949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69673999"/>
        <c:crosses val="autoZero"/>
        <c:auto val="1"/>
        <c:lblAlgn val="ctr"/>
        <c:lblOffset val="100"/>
        <c:noMultiLvlLbl val="0"/>
      </c:catAx>
      <c:valAx>
        <c:axId val="10696739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7949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Genre-wise OTT Content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content_country_genre_analysis!$W$56</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content_country_genre_analysis!$V$57:$V$66</c:f>
              <c:strCache>
                <c:ptCount val="10"/>
                <c:pt idx="0">
                  <c:v>Drama</c:v>
                </c:pt>
                <c:pt idx="1">
                  <c:v>Comedy</c:v>
                </c:pt>
                <c:pt idx="2">
                  <c:v>Action</c:v>
                </c:pt>
                <c:pt idx="3">
                  <c:v>Documentary</c:v>
                </c:pt>
                <c:pt idx="4">
                  <c:v>Thriller</c:v>
                </c:pt>
                <c:pt idx="5">
                  <c:v>Romance</c:v>
                </c:pt>
                <c:pt idx="6">
                  <c:v>Horror</c:v>
                </c:pt>
                <c:pt idx="7">
                  <c:v>Family</c:v>
                </c:pt>
                <c:pt idx="8">
                  <c:v>Crime</c:v>
                </c:pt>
                <c:pt idx="9">
                  <c:v>Animation</c:v>
                </c:pt>
              </c:strCache>
            </c:strRef>
          </c:cat>
          <c:val>
            <c:numRef>
              <c:f>content_country_genre_analysis!$W$57:$W$66</c:f>
              <c:numCache>
                <c:formatCode>General</c:formatCode>
                <c:ptCount val="10"/>
                <c:pt idx="0">
                  <c:v>656</c:v>
                </c:pt>
                <c:pt idx="1">
                  <c:v>533</c:v>
                </c:pt>
                <c:pt idx="2">
                  <c:v>421</c:v>
                </c:pt>
                <c:pt idx="3">
                  <c:v>50</c:v>
                </c:pt>
                <c:pt idx="4">
                  <c:v>16</c:v>
                </c:pt>
                <c:pt idx="5">
                  <c:v>22</c:v>
                </c:pt>
                <c:pt idx="6">
                  <c:v>137</c:v>
                </c:pt>
                <c:pt idx="7">
                  <c:v>86</c:v>
                </c:pt>
                <c:pt idx="8">
                  <c:v>50</c:v>
                </c:pt>
                <c:pt idx="9">
                  <c:v>95</c:v>
                </c:pt>
              </c:numCache>
            </c:numRef>
          </c:val>
          <c:extLst>
            <c:ext xmlns:c16="http://schemas.microsoft.com/office/drawing/2014/chart" uri="{C3380CC4-5D6E-409C-BE32-E72D297353CC}">
              <c16:uniqueId val="{00000000-2264-48BF-9149-44F5B88CF085}"/>
            </c:ext>
          </c:extLst>
        </c:ser>
        <c:dLbls>
          <c:dLblPos val="inEnd"/>
          <c:showLegendKey val="0"/>
          <c:showVal val="1"/>
          <c:showCatName val="0"/>
          <c:showSerName val="0"/>
          <c:showPercent val="0"/>
          <c:showBubbleSize val="0"/>
        </c:dLbls>
        <c:gapWidth val="65"/>
        <c:axId val="1191671439"/>
        <c:axId val="1069633679"/>
      </c:barChart>
      <c:catAx>
        <c:axId val="11916714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9633679"/>
        <c:crosses val="autoZero"/>
        <c:auto val="1"/>
        <c:lblAlgn val="ctr"/>
        <c:lblOffset val="100"/>
        <c:noMultiLvlLbl val="0"/>
      </c:catAx>
      <c:valAx>
        <c:axId val="106963367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9167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400" b="1"/>
              <a:t>Netflix vs Prime Video — Genre Comparison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content_country_genre_analysis!$B$56</c:f>
              <c:strCache>
                <c:ptCount val="1"/>
                <c:pt idx="0">
                  <c:v>Netflix</c:v>
                </c:pt>
              </c:strCache>
            </c:strRef>
          </c:tx>
          <c:spPr>
            <a:solidFill>
              <a:schemeClr val="accent1">
                <a:alpha val="85000"/>
              </a:schemeClr>
            </a:solidFill>
            <a:ln w="9525" cap="flat" cmpd="sng" algn="ctr">
              <a:solidFill>
                <a:schemeClr val="lt1">
                  <a:alpha val="50000"/>
                </a:schemeClr>
              </a:solidFill>
              <a:round/>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content_country_genre_analysis!$A$57:$A$66</c:f>
              <c:strCache>
                <c:ptCount val="10"/>
                <c:pt idx="0">
                  <c:v>Drama</c:v>
                </c:pt>
                <c:pt idx="1">
                  <c:v>Comedy</c:v>
                </c:pt>
                <c:pt idx="2">
                  <c:v>Action</c:v>
                </c:pt>
                <c:pt idx="3">
                  <c:v>Documentary</c:v>
                </c:pt>
                <c:pt idx="4">
                  <c:v>Thriller</c:v>
                </c:pt>
                <c:pt idx="5">
                  <c:v>Romance</c:v>
                </c:pt>
                <c:pt idx="6">
                  <c:v>Horror</c:v>
                </c:pt>
                <c:pt idx="7">
                  <c:v>Family</c:v>
                </c:pt>
                <c:pt idx="8">
                  <c:v>Crime</c:v>
                </c:pt>
                <c:pt idx="9">
                  <c:v>Animation</c:v>
                </c:pt>
              </c:strCache>
            </c:strRef>
          </c:cat>
          <c:val>
            <c:numRef>
              <c:f>content_country_genre_analysis!$B$57:$B$66</c:f>
              <c:numCache>
                <c:formatCode>General</c:formatCode>
                <c:ptCount val="10"/>
                <c:pt idx="0">
                  <c:v>303</c:v>
                </c:pt>
                <c:pt idx="1">
                  <c:v>295</c:v>
                </c:pt>
                <c:pt idx="2">
                  <c:v>155</c:v>
                </c:pt>
                <c:pt idx="3">
                  <c:v>8</c:v>
                </c:pt>
                <c:pt idx="4">
                  <c:v>16</c:v>
                </c:pt>
                <c:pt idx="5">
                  <c:v>5</c:v>
                </c:pt>
                <c:pt idx="6">
                  <c:v>50</c:v>
                </c:pt>
                <c:pt idx="7">
                  <c:v>86</c:v>
                </c:pt>
                <c:pt idx="8">
                  <c:v>50</c:v>
                </c:pt>
                <c:pt idx="9">
                  <c:v>0</c:v>
                </c:pt>
              </c:numCache>
            </c:numRef>
          </c:val>
          <c:extLst>
            <c:ext xmlns:c16="http://schemas.microsoft.com/office/drawing/2014/chart" uri="{C3380CC4-5D6E-409C-BE32-E72D297353CC}">
              <c16:uniqueId val="{00000000-3ACF-43F0-BD90-7327BB495ABA}"/>
            </c:ext>
          </c:extLst>
        </c:ser>
        <c:ser>
          <c:idx val="1"/>
          <c:order val="1"/>
          <c:tx>
            <c:strRef>
              <c:f>content_country_genre_analysis!$C$56</c:f>
              <c:strCache>
                <c:ptCount val="1"/>
                <c:pt idx="0">
                  <c:v>Prime Video</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tx1">
                  <a:lumMod val="50000"/>
                  <a:lumOff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content_country_genre_analysis!$A$57:$A$66</c:f>
              <c:strCache>
                <c:ptCount val="10"/>
                <c:pt idx="0">
                  <c:v>Drama</c:v>
                </c:pt>
                <c:pt idx="1">
                  <c:v>Comedy</c:v>
                </c:pt>
                <c:pt idx="2">
                  <c:v>Action</c:v>
                </c:pt>
                <c:pt idx="3">
                  <c:v>Documentary</c:v>
                </c:pt>
                <c:pt idx="4">
                  <c:v>Thriller</c:v>
                </c:pt>
                <c:pt idx="5">
                  <c:v>Romance</c:v>
                </c:pt>
                <c:pt idx="6">
                  <c:v>Horror</c:v>
                </c:pt>
                <c:pt idx="7">
                  <c:v>Family</c:v>
                </c:pt>
                <c:pt idx="8">
                  <c:v>Crime</c:v>
                </c:pt>
                <c:pt idx="9">
                  <c:v>Animation</c:v>
                </c:pt>
              </c:strCache>
            </c:strRef>
          </c:cat>
          <c:val>
            <c:numRef>
              <c:f>content_country_genre_analysis!$C$57:$C$66</c:f>
              <c:numCache>
                <c:formatCode>General</c:formatCode>
                <c:ptCount val="10"/>
                <c:pt idx="0">
                  <c:v>353</c:v>
                </c:pt>
                <c:pt idx="1">
                  <c:v>238</c:v>
                </c:pt>
                <c:pt idx="2">
                  <c:v>266</c:v>
                </c:pt>
                <c:pt idx="3">
                  <c:v>42</c:v>
                </c:pt>
                <c:pt idx="4">
                  <c:v>0</c:v>
                </c:pt>
                <c:pt idx="5">
                  <c:v>17</c:v>
                </c:pt>
                <c:pt idx="6">
                  <c:v>87</c:v>
                </c:pt>
                <c:pt idx="7">
                  <c:v>0</c:v>
                </c:pt>
                <c:pt idx="8">
                  <c:v>0</c:v>
                </c:pt>
                <c:pt idx="9">
                  <c:v>95</c:v>
                </c:pt>
              </c:numCache>
            </c:numRef>
          </c:val>
          <c:extLst>
            <c:ext xmlns:c16="http://schemas.microsoft.com/office/drawing/2014/chart" uri="{C3380CC4-5D6E-409C-BE32-E72D297353CC}">
              <c16:uniqueId val="{00000001-3ACF-43F0-BD90-7327BB495ABA}"/>
            </c:ext>
          </c:extLst>
        </c:ser>
        <c:dLbls>
          <c:dLblPos val="inEnd"/>
          <c:showLegendKey val="0"/>
          <c:showVal val="1"/>
          <c:showCatName val="0"/>
          <c:showSerName val="0"/>
          <c:showPercent val="0"/>
          <c:showBubbleSize val="0"/>
        </c:dLbls>
        <c:gapWidth val="65"/>
        <c:axId val="1046916671"/>
        <c:axId val="1069657679"/>
      </c:barChart>
      <c:catAx>
        <c:axId val="104691667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9657679"/>
        <c:crosses val="autoZero"/>
        <c:auto val="1"/>
        <c:lblAlgn val="ctr"/>
        <c:lblOffset val="100"/>
        <c:noMultiLvlLbl val="0"/>
      </c:catAx>
      <c:valAx>
        <c:axId val="1069657679"/>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46916671"/>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[Dharani_OTT_Platform_Content_Trend_Analysis_Starter.xlsx]pivot_table_analysis!PivotTable8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Platform Distribution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pivot_table_analysis!$B$4</c:f>
              <c:strCache>
                <c:ptCount val="1"/>
                <c:pt idx="0">
                  <c:v>Count of type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pivot_table_analysis!$A$5:$A$6</c:f>
              <c:strCache>
                <c:ptCount val="1"/>
                <c:pt idx="0">
                  <c:v>Prime Video</c:v>
                </c:pt>
              </c:strCache>
            </c:strRef>
          </c:cat>
          <c:val>
            <c:numRef>
              <c:f>pivot_table_analysis!$B$5:$B$6</c:f>
              <c:numCache>
                <c:formatCode>General</c:formatCode>
                <c:ptCount val="1"/>
                <c:pt idx="0">
                  <c:v>17</c:v>
                </c:pt>
              </c:numCache>
            </c:numRef>
          </c:val>
          <c:extLst>
            <c:ext xmlns:c16="http://schemas.microsoft.com/office/drawing/2014/chart" uri="{C3380CC4-5D6E-409C-BE32-E72D297353CC}">
              <c16:uniqueId val="{00000000-9FB2-41F8-B782-CFE5239D73CE}"/>
            </c:ext>
          </c:extLst>
        </c:ser>
        <c:ser>
          <c:idx val="1"/>
          <c:order val="1"/>
          <c:tx>
            <c:strRef>
              <c:f>pivot_table_analysis!$C$4</c:f>
              <c:strCache>
                <c:ptCount val="1"/>
                <c:pt idx="0">
                  <c:v>Count of show_id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pivot_table_analysis!$A$5:$A$6</c:f>
              <c:strCache>
                <c:ptCount val="1"/>
                <c:pt idx="0">
                  <c:v>Prime Video</c:v>
                </c:pt>
              </c:strCache>
            </c:strRef>
          </c:cat>
          <c:val>
            <c:numRef>
              <c:f>pivot_table_analysis!$C$5:$C$6</c:f>
              <c:numCache>
                <c:formatCode>General</c:formatCode>
                <c:ptCount val="1"/>
                <c:pt idx="0">
                  <c:v>17</c:v>
                </c:pt>
              </c:numCache>
            </c:numRef>
          </c:val>
          <c:extLst>
            <c:ext xmlns:c16="http://schemas.microsoft.com/office/drawing/2014/chart" uri="{C3380CC4-5D6E-409C-BE32-E72D297353CC}">
              <c16:uniqueId val="{00000001-9FB2-41F8-B782-CFE5239D73CE}"/>
            </c:ext>
          </c:extLst>
        </c:ser>
        <c:dLbls>
          <c:dLblPos val="outEnd"/>
          <c:showLegendKey val="0"/>
          <c:showVal val="1"/>
          <c:showCatName val="0"/>
          <c:showSerName val="0"/>
          <c:showPercent val="0"/>
          <c:showBubbleSize val="0"/>
        </c:dLbls>
        <c:gapWidth val="219"/>
        <c:axId val="1191779087"/>
        <c:axId val="1069600559"/>
      </c:barChart>
      <c:catAx>
        <c:axId val="1191779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600559"/>
        <c:crosses val="autoZero"/>
        <c:auto val="1"/>
        <c:lblAlgn val="ctr"/>
        <c:lblOffset val="100"/>
        <c:noMultiLvlLbl val="0"/>
      </c:catAx>
      <c:valAx>
        <c:axId val="106960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77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[Dharani_OTT_Platform_Content_Trend_Analysis_Starter.xlsx]pivot_table_analysis!PivotTable12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Movies vs TV Shows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pivot_table_analysis!$F$62</c:f>
              <c:strCache>
                <c:ptCount val="1"/>
                <c:pt idx="0">
                  <c:v>Total</c:v>
                </c:pt>
              </c:strCache>
            </c:strRef>
          </c:tx>
          <c:dPt>
            <c:idx val="0"/>
            <c:bubble3D val="0"/>
            <c:explosion val="22"/>
            <c:spPr>
              <a:solidFill>
                <a:schemeClr val="accent1"/>
              </a:solidFill>
              <a:ln w="19050">
                <a:solidFill>
                  <a:schemeClr val="lt1"/>
                </a:solidFill>
              </a:ln>
              <a:effectLst/>
            </c:spPr>
            <c:extLst>
              <c:ext xmlns:c16="http://schemas.microsoft.com/office/drawing/2014/chart" uri="{C3380CC4-5D6E-409C-BE32-E72D297353CC}">
                <c16:uniqueId val="{00000001-9AFA-48EF-BB8A-2378CCA31C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68-4024-BA2A-F5744D2D72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pivot_table_analysis!$E$63:$E$65</c:f>
              <c:strCache>
                <c:ptCount val="2"/>
                <c:pt idx="0">
                  <c:v>Movie</c:v>
                </c:pt>
                <c:pt idx="1">
                  <c:v>TV Show</c:v>
                </c:pt>
              </c:strCache>
            </c:strRef>
          </c:cat>
          <c:val>
            <c:numRef>
              <c:f>pivot_table_analysis!$F$63:$F$65</c:f>
              <c:numCache>
                <c:formatCode>General</c:formatCode>
                <c:ptCount val="2"/>
                <c:pt idx="0">
                  <c:v>13</c:v>
                </c:pt>
                <c:pt idx="1">
                  <c:v>4</c:v>
                </c:pt>
              </c:numCache>
            </c:numRef>
          </c:val>
          <c:extLst>
            <c:ext xmlns:c16="http://schemas.microsoft.com/office/drawing/2014/chart" uri="{C3380CC4-5D6E-409C-BE32-E72D297353CC}">
              <c16:uniqueId val="{0000000F-ED49-4415-BEB8-4CACF8AA90B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[Dharani_OTT_Platform_Content_Trend_Analysis_Starter.xlsx]pivot_table_analysis!PivotTable9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Genre-wise OTT Content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pivot_table_analysis!$B$10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pivot_table_analysis!$A$11:$A$15</c:f>
              <c:strCache>
                <c:ptCount val="4"/>
                <c:pt idx="0">
                  <c:v>Action</c:v>
                </c:pt>
                <c:pt idx="1">
                  <c:v>Drama</c:v>
                </c:pt>
                <c:pt idx="2">
                  <c:v>Romance</c:v>
                </c:pt>
                <c:pt idx="3">
                  <c:v>Young Adult Audience</c:v>
                </c:pt>
              </c:strCache>
            </c:strRef>
          </c:cat>
          <c:val>
            <c:numRef>
              <c:f>pivot_table_analysis!$B$11:$B$15</c:f>
              <c:numCache>
                <c:formatCode>General</c:formatCode>
                <c:ptCount val="4"/>
                <c:pt idx="0">
                  <c:v>8</c:v>
                </c:pt>
                <c:pt idx="1">
                  <c:v>7</c:v>
                </c:pt>
                <c:pt idx="2">
                  <c:v>1</c:v>
                </c:pt>
                <c:pt idx="3">
                  <c:v>1</c:v>
                </c:pt>
              </c:numCache>
            </c:numRef>
          </c:val>
          <c:extLst>
            <c:ext xmlns:c16="http://schemas.microsoft.com/office/drawing/2014/chart" uri="{C3380CC4-5D6E-409C-BE32-E72D297353CC}">
              <c16:uniqueId val="{00000001-7DA8-401C-8734-2A78F73266B4}"/>
            </c:ext>
          </c:extLst>
        </c:ser>
        <c:dLbls>
          <c:dLblPos val="outEnd"/>
          <c:showLegendKey val="0"/>
          <c:showVal val="1"/>
          <c:showCatName val="0"/>
          <c:showSerName val="0"/>
          <c:showPercent val="0"/>
          <c:showBubbleSize val="0"/>
        </c:dLbls>
        <c:gapWidth val="182"/>
        <c:axId val="1068743135"/>
        <c:axId val="1069649519"/>
      </c:barChart>
      <c:catAx>
        <c:axId val="106874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649519"/>
        <c:crosses val="autoZero"/>
        <c:auto val="1"/>
        <c:lblAlgn val="ctr"/>
        <c:lblOffset val="100"/>
        <c:noMultiLvlLbl val="0"/>
      </c:catAx>
      <c:valAx>
        <c:axId val="1069649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87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[Dharani_OTT_Platform_Content_Trend_Analysis_Starter.xlsx]pivot_table_analysis!PivotTable10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Netflix vs Prime Video by Genre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pivot_table_analysis!$F$4:$F$5</c:f>
              <c:strCache>
                <c:ptCount val="1"/>
                <c:pt idx="0">
                  <c:v>Prime Video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pivot_table_analysis!$E$6:$E$10</c:f>
              <c:strCache>
                <c:ptCount val="4"/>
                <c:pt idx="0">
                  <c:v>Action</c:v>
                </c:pt>
                <c:pt idx="1">
                  <c:v>Drama</c:v>
                </c:pt>
                <c:pt idx="2">
                  <c:v>Romance</c:v>
                </c:pt>
                <c:pt idx="3">
                  <c:v>Young Adult Audience</c:v>
                </c:pt>
              </c:strCache>
            </c:strRef>
          </c:cat>
          <c:val>
            <c:numRef>
              <c:f>pivot_table_analysis!$F$6:$F$10</c:f>
              <c:numCache>
                <c:formatCode>General</c:formatCode>
                <c:ptCount val="4"/>
                <c:pt idx="0">
                  <c:v>8</c:v>
                </c:pt>
                <c:pt idx="1">
                  <c:v>7</c:v>
                </c:pt>
                <c:pt idx="2">
                  <c:v>1</c:v>
                </c:pt>
                <c:pt idx="3">
                  <c:v>1</c:v>
                </c:pt>
              </c:numCache>
            </c:numRef>
          </c:val>
          <c:extLst>
            <c:ext xmlns:c16="http://schemas.microsoft.com/office/drawing/2014/chart" uri="{C3380CC4-5D6E-409C-BE32-E72D297353CC}">
              <c16:uniqueId val="{00000000-5AED-46E1-BDC8-C3D6A39A8BB0}"/>
            </c:ext>
          </c:extLst>
        </c:ser>
        <c:dLbls>
          <c:dLblPos val="outEnd"/>
          <c:showLegendKey val="0"/>
          <c:showVal val="1"/>
          <c:showCatName val="0"/>
          <c:showSerName val="0"/>
          <c:showPercent val="0"/>
          <c:showBubbleSize val="0"/>
        </c:dLbls>
        <c:gapWidth val="219"/>
        <c:overlap val="-27"/>
        <c:axId val="1224156447"/>
        <c:axId val="1069586639"/>
      </c:barChart>
      <c:catAx>
        <c:axId val="122415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586639"/>
        <c:crosses val="autoZero"/>
        <c:auto val="1"/>
        <c:lblAlgn val="ctr"/>
        <c:lblOffset val="100"/>
        <c:noMultiLvlLbl val="0"/>
      </c:catAx>
      <c:valAx>
        <c:axId val="1069586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156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571500</xdr:colOff>
      <xdr:row>27</xdr:row>
      <xdr:rowOff>138112</xdr:rowOff>
    </xdr:from>
    <xdr:to>
      <xdr:col>8</xdr:col>
      <xdr:colOff>438150</xdr:colOff>
      <xdr:row>42</xdr:row>
      <xdr:rowOff>23812</xdr:rowOff>
    </xdr:to>
    <xdr:graphicFrame macro="">
      <xdr:nvGraphicFramePr>
        <xdr:cNvPr id="2" name="Chart 1">
          <a:extLst>
            <a:ext uri="{FF2B5EF4-FFF2-40B4-BE49-F238E27FC236}">
              <a16:creationId xmlns:a16="http://schemas.microsoft.com/office/drawing/2014/main" id="{C6FAB3CA-72FF-8EB0-7F5F-9F8CC1CA8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600075</xdr:colOff>
      <xdr:row>28</xdr:row>
      <xdr:rowOff>4762</xdr:rowOff>
    </xdr:from>
    <xdr:to>
      <xdr:col>17</xdr:col>
      <xdr:colOff>295275</xdr:colOff>
      <xdr:row>42</xdr:row>
      <xdr:rowOff>80962</xdr:rowOff>
    </xdr:to>
    <xdr:graphicFrame macro="">
      <xdr:nvGraphicFramePr>
        <xdr:cNvPr id="3" name="Chart 2">
          <a:extLst>
            <a:ext uri="{FF2B5EF4-FFF2-40B4-BE49-F238E27FC236}">
              <a16:creationId xmlns:a16="http://schemas.microsoft.com/office/drawing/2014/main" id="{140F3F07-58A1-70D7-7017-ACCED6494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2370665</xdr:colOff>
      <xdr:row>46</xdr:row>
      <xdr:rowOff>120650</xdr:rowOff>
    </xdr:from>
    <xdr:to>
      <xdr:col>12</xdr:col>
      <xdr:colOff>296332</xdr:colOff>
      <xdr:row>61</xdr:row>
      <xdr:rowOff>21166</xdr:rowOff>
    </xdr:to>
    <xdr:graphicFrame macro="">
      <xdr:nvGraphicFramePr>
        <xdr:cNvPr id="4" name="Chart 3">
          <a:extLst>
            <a:ext uri="{FF2B5EF4-FFF2-40B4-BE49-F238E27FC236}">
              <a16:creationId xmlns:a16="http://schemas.microsoft.com/office/drawing/2014/main" id="{905F6FCE-AB8B-CC87-2A02-E1487CA4D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xdr:colOff>
      <xdr:row>5</xdr:row>
      <xdr:rowOff>14287</xdr:rowOff>
    </xdr:from>
    <xdr:to>
      <xdr:col>12</xdr:col>
      <xdr:colOff>319087</xdr:colOff>
      <xdr:row>19</xdr:row>
      <xdr:rowOff>90487</xdr:rowOff>
    </xdr:to>
    <xdr:graphicFrame macro="">
      <xdr:nvGraphicFramePr>
        <xdr:cNvPr id="2" name="Chart 1">
          <a:extLst>
            <a:ext uri="{FF2B5EF4-FFF2-40B4-BE49-F238E27FC236}">
              <a16:creationId xmlns:a16="http://schemas.microsoft.com/office/drawing/2014/main" id="{09FAFD63-5895-E8EB-A99F-D6D73C9EA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590550</xdr:colOff>
      <xdr:row>22</xdr:row>
      <xdr:rowOff>176212</xdr:rowOff>
    </xdr:from>
    <xdr:to>
      <xdr:col>10</xdr:col>
      <xdr:colOff>219075</xdr:colOff>
      <xdr:row>31</xdr:row>
      <xdr:rowOff>61912</xdr:rowOff>
    </xdr:to>
    <xdr:graphicFrame macro="">
      <xdr:nvGraphicFramePr>
        <xdr:cNvPr id="4" name="Chart 3">
          <a:extLst>
            <a:ext uri="{FF2B5EF4-FFF2-40B4-BE49-F238E27FC236}">
              <a16:creationId xmlns:a16="http://schemas.microsoft.com/office/drawing/2014/main" id="{841C175C-4052-72A0-25E0-E4584B464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157162</xdr:rowOff>
    </xdr:from>
    <xdr:to>
      <xdr:col>12</xdr:col>
      <xdr:colOff>304800</xdr:colOff>
      <xdr:row>19</xdr:row>
      <xdr:rowOff>42862</xdr:rowOff>
    </xdr:to>
    <xdr:graphicFrame macro="">
      <xdr:nvGraphicFramePr>
        <xdr:cNvPr id="2" name="Chart 1">
          <a:extLst>
            <a:ext uri="{FF2B5EF4-FFF2-40B4-BE49-F238E27FC236}">
              <a16:creationId xmlns:a16="http://schemas.microsoft.com/office/drawing/2014/main" id="{6E6E813D-8452-1568-362F-5CDD79AC7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604837</xdr:colOff>
      <xdr:row>5</xdr:row>
      <xdr:rowOff>23812</xdr:rowOff>
    </xdr:from>
    <xdr:to>
      <xdr:col>21</xdr:col>
      <xdr:colOff>300037</xdr:colOff>
      <xdr:row>19</xdr:row>
      <xdr:rowOff>100012</xdr:rowOff>
    </xdr:to>
    <xdr:graphicFrame macro="">
      <xdr:nvGraphicFramePr>
        <xdr:cNvPr id="6" name="Chart 5">
          <a:extLst>
            <a:ext uri="{FF2B5EF4-FFF2-40B4-BE49-F238E27FC236}">
              <a16:creationId xmlns:a16="http://schemas.microsoft.com/office/drawing/2014/main" id="{A2BD5D44-2B39-A632-927D-575EB4ACD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14287</xdr:colOff>
      <xdr:row>4</xdr:row>
      <xdr:rowOff>185737</xdr:rowOff>
    </xdr:from>
    <xdr:to>
      <xdr:col>30</xdr:col>
      <xdr:colOff>319087</xdr:colOff>
      <xdr:row>19</xdr:row>
      <xdr:rowOff>71437</xdr:rowOff>
    </xdr:to>
    <xdr:graphicFrame macro="">
      <xdr:nvGraphicFramePr>
        <xdr:cNvPr id="7" name="Chart 6">
          <a:extLst>
            <a:ext uri="{FF2B5EF4-FFF2-40B4-BE49-F238E27FC236}">
              <a16:creationId xmlns:a16="http://schemas.microsoft.com/office/drawing/2014/main" id="{431CFC7F-6E06-7814-A5B4-4B7AA79BB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33337</xdr:colOff>
      <xdr:row>26</xdr:row>
      <xdr:rowOff>33337</xdr:rowOff>
    </xdr:from>
    <xdr:to>
      <xdr:col>17</xdr:col>
      <xdr:colOff>338137</xdr:colOff>
      <xdr:row>40</xdr:row>
      <xdr:rowOff>109537</xdr:rowOff>
    </xdr:to>
    <xdr:graphicFrame macro="">
      <xdr:nvGraphicFramePr>
        <xdr:cNvPr id="3" name="Chart 2">
          <a:extLst>
            <a:ext uri="{FF2B5EF4-FFF2-40B4-BE49-F238E27FC236}">
              <a16:creationId xmlns:a16="http://schemas.microsoft.com/office/drawing/2014/main" id="{80954343-1621-4F49-AA81-6867B0DFA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61912</xdr:colOff>
      <xdr:row>26</xdr:row>
      <xdr:rowOff>23812</xdr:rowOff>
    </xdr:from>
    <xdr:to>
      <xdr:col>25</xdr:col>
      <xdr:colOff>366712</xdr:colOff>
      <xdr:row>40</xdr:row>
      <xdr:rowOff>100012</xdr:rowOff>
    </xdr:to>
    <xdr:graphicFrame macro="">
      <xdr:nvGraphicFramePr>
        <xdr:cNvPr id="4" name="Chart 3">
          <a:extLst>
            <a:ext uri="{FF2B5EF4-FFF2-40B4-BE49-F238E27FC236}">
              <a16:creationId xmlns:a16="http://schemas.microsoft.com/office/drawing/2014/main" id="{4BC568F6-05C9-4AFD-9DC4-AE244F95B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70</xdr:row>
      <xdr:rowOff>42862</xdr:rowOff>
    </xdr:from>
    <xdr:to>
      <xdr:col>7</xdr:col>
      <xdr:colOff>247650</xdr:colOff>
      <xdr:row>84</xdr:row>
      <xdr:rowOff>119062</xdr:rowOff>
    </xdr:to>
    <xdr:graphicFrame macro="">
      <xdr:nvGraphicFramePr>
        <xdr:cNvPr id="5" name="Chart 4">
          <a:extLst>
            <a:ext uri="{FF2B5EF4-FFF2-40B4-BE49-F238E27FC236}">
              <a16:creationId xmlns:a16="http://schemas.microsoft.com/office/drawing/2014/main" id="{B65BC2DB-309B-49BC-AA0B-B7A35E81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23812</xdr:colOff>
      <xdr:row>69</xdr:row>
      <xdr:rowOff>185737</xdr:rowOff>
    </xdr:from>
    <xdr:to>
      <xdr:col>15</xdr:col>
      <xdr:colOff>381000</xdr:colOff>
      <xdr:row>84</xdr:row>
      <xdr:rowOff>84667</xdr:rowOff>
    </xdr:to>
    <xdr:graphicFrame macro="">
      <xdr:nvGraphicFramePr>
        <xdr:cNvPr id="8" name="Chart 7">
          <a:extLst>
            <a:ext uri="{FF2B5EF4-FFF2-40B4-BE49-F238E27FC236}">
              <a16:creationId xmlns:a16="http://schemas.microsoft.com/office/drawing/2014/main" id="{2BBA7AB1-EB2B-42EB-87E3-E9988B854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100013</xdr:rowOff>
    </xdr:from>
    <xdr:to>
      <xdr:col>2</xdr:col>
      <xdr:colOff>628650</xdr:colOff>
      <xdr:row>18</xdr:row>
      <xdr:rowOff>38100</xdr:rowOff>
    </xdr:to>
    <xdr:graphicFrame macro="">
      <xdr:nvGraphicFramePr>
        <xdr:cNvPr id="2" name="Chart 1">
          <a:extLst>
            <a:ext uri="{FF2B5EF4-FFF2-40B4-BE49-F238E27FC236}">
              <a16:creationId xmlns:a16="http://schemas.microsoft.com/office/drawing/2014/main" id="{45C24330-3FA3-6901-3AC7-0208D517A5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4764</xdr:colOff>
      <xdr:row>5</xdr:row>
      <xdr:rowOff>71438</xdr:rowOff>
    </xdr:from>
    <xdr:to>
      <xdr:col>6</xdr:col>
      <xdr:colOff>704850</xdr:colOff>
      <xdr:row>17</xdr:row>
      <xdr:rowOff>142876</xdr:rowOff>
    </xdr:to>
    <xdr:graphicFrame macro="">
      <xdr:nvGraphicFramePr>
        <xdr:cNvPr id="3" name="Chart 2">
          <a:extLst>
            <a:ext uri="{FF2B5EF4-FFF2-40B4-BE49-F238E27FC236}">
              <a16:creationId xmlns:a16="http://schemas.microsoft.com/office/drawing/2014/main" id="{C9A75D43-AE1D-D4BE-34FC-65F2A1CEF1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xdr:colOff>
      <xdr:row>5</xdr:row>
      <xdr:rowOff>166685</xdr:rowOff>
    </xdr:from>
    <xdr:to>
      <xdr:col>11</xdr:col>
      <xdr:colOff>1181100</xdr:colOff>
      <xdr:row>18</xdr:row>
      <xdr:rowOff>0</xdr:rowOff>
    </xdr:to>
    <xdr:graphicFrame macro="">
      <xdr:nvGraphicFramePr>
        <xdr:cNvPr id="4" name="Chart 3">
          <a:extLst>
            <a:ext uri="{FF2B5EF4-FFF2-40B4-BE49-F238E27FC236}">
              <a16:creationId xmlns:a16="http://schemas.microsoft.com/office/drawing/2014/main" id="{E41A8783-8366-EBDA-17FA-4066B0D47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4761</xdr:colOff>
      <xdr:row>5</xdr:row>
      <xdr:rowOff>147637</xdr:rowOff>
    </xdr:from>
    <xdr:to>
      <xdr:col>16</xdr:col>
      <xdr:colOff>581024</xdr:colOff>
      <xdr:row>18</xdr:row>
      <xdr:rowOff>95250</xdr:rowOff>
    </xdr:to>
    <xdr:graphicFrame macro="">
      <xdr:nvGraphicFramePr>
        <xdr:cNvPr id="5" name="Chart 4">
          <a:extLst>
            <a:ext uri="{FF2B5EF4-FFF2-40B4-BE49-F238E27FC236}">
              <a16:creationId xmlns:a16="http://schemas.microsoft.com/office/drawing/2014/main" id="{F42D6646-9DB4-E33D-C20A-9A9C5D6FC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22</xdr:row>
      <xdr:rowOff>0</xdr:rowOff>
    </xdr:from>
    <xdr:to>
      <xdr:col>0</xdr:col>
      <xdr:colOff>1828800</xdr:colOff>
      <xdr:row>35</xdr:row>
      <xdr:rowOff>47625</xdr:rowOff>
    </xdr:to>
    <mc:AlternateContent xmlns:mc="http://schemas.openxmlformats.org/markup-compatibility/2006">
      <mc:Choice xmlns:a14="http://schemas.microsoft.com/office/drawing/2010/main" Requires="a14">
        <xdr:graphicFrame macro="">
          <xdr:nvGraphicFramePr>
            <xdr:cNvPr id="6" name="Platform">
              <a:extLst>
                <a:ext uri="{FF2B5EF4-FFF2-40B4-BE49-F238E27FC236}">
                  <a16:creationId xmlns:a16="http://schemas.microsoft.com/office/drawing/2014/main" id="{6058BB62-AE58-4521-B627-2A815ECB9029}"/>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0" y="419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21</xdr:row>
      <xdr:rowOff>180975</xdr:rowOff>
    </xdr:from>
    <xdr:to>
      <xdr:col>3</xdr:col>
      <xdr:colOff>104775</xdr:colOff>
      <xdr:row>35</xdr:row>
      <xdr:rowOff>38100</xdr:rowOff>
    </xdr:to>
    <mc:AlternateContent xmlns:mc="http://schemas.openxmlformats.org/markup-compatibility/2006">
      <mc:Choice xmlns:a14="http://schemas.microsoft.com/office/drawing/2010/main" Requires="a14">
        <xdr:graphicFrame macro="">
          <xdr:nvGraphicFramePr>
            <xdr:cNvPr id="7" name="listed_in">
              <a:extLst>
                <a:ext uri="{FF2B5EF4-FFF2-40B4-BE49-F238E27FC236}">
                  <a16:creationId xmlns:a16="http://schemas.microsoft.com/office/drawing/2014/main" id="{E7F4A17F-E68A-4F47-929C-E16F3D335EE9}"/>
                </a:ext>
              </a:extLst>
            </xdr:cNvPr>
            <xdr:cNvGraphicFramePr/>
          </xdr:nvGraphicFramePr>
          <xdr:xfrm>
            <a:off x="0" y="0"/>
            <a:ext cx="0" cy="0"/>
          </xdr:xfrm>
          <a:graphic>
            <a:graphicData uri="http://schemas.microsoft.com/office/drawing/2010/slicer">
              <sle:slicer xmlns:sle="http://schemas.microsoft.com/office/drawing/2010/slicer" name="listed_in"/>
            </a:graphicData>
          </a:graphic>
        </xdr:graphicFrame>
      </mc:Choice>
      <mc:Fallback>
        <xdr:sp macro="" textlink="">
          <xdr:nvSpPr>
            <xdr:cNvPr id="0" name=""/>
            <xdr:cNvSpPr>
              <a:spLocks noTextEdit="1"/>
            </xdr:cNvSpPr>
          </xdr:nvSpPr>
          <xdr:spPr>
            <a:xfrm>
              <a:off x="2324100" y="4181475"/>
              <a:ext cx="19526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xdr:colOff>
      <xdr:row>21</xdr:row>
      <xdr:rowOff>171450</xdr:rowOff>
    </xdr:from>
    <xdr:to>
      <xdr:col>5</xdr:col>
      <xdr:colOff>409575</xdr:colOff>
      <xdr:row>35</xdr:row>
      <xdr:rowOff>47625</xdr:rowOff>
    </xdr:to>
    <mc:AlternateContent xmlns:mc="http://schemas.openxmlformats.org/markup-compatibility/2006">
      <mc:Choice xmlns:a14="http://schemas.microsoft.com/office/drawing/2010/main" Requires="a14">
        <xdr:graphicFrame macro="">
          <xdr:nvGraphicFramePr>
            <xdr:cNvPr id="8" name="rating">
              <a:extLst>
                <a:ext uri="{FF2B5EF4-FFF2-40B4-BE49-F238E27FC236}">
                  <a16:creationId xmlns:a16="http://schemas.microsoft.com/office/drawing/2014/main" id="{B9FF283A-397D-468F-8004-5DBC82EF1026}"/>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4933950" y="4171950"/>
              <a:ext cx="1838325" cy="2543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22</xdr:row>
      <xdr:rowOff>0</xdr:rowOff>
    </xdr:from>
    <xdr:to>
      <xdr:col>8</xdr:col>
      <xdr:colOff>1285875</xdr:colOff>
      <xdr:row>35</xdr:row>
      <xdr:rowOff>47625</xdr:rowOff>
    </xdr:to>
    <mc:AlternateContent xmlns:mc="http://schemas.openxmlformats.org/markup-compatibility/2006">
      <mc:Choice xmlns:a14="http://schemas.microsoft.com/office/drawing/2010/main" Requires="a14">
        <xdr:graphicFrame macro="">
          <xdr:nvGraphicFramePr>
            <xdr:cNvPr id="9" name="type">
              <a:extLst>
                <a:ext uri="{FF2B5EF4-FFF2-40B4-BE49-F238E27FC236}">
                  <a16:creationId xmlns:a16="http://schemas.microsoft.com/office/drawing/2014/main" id="{996696CD-13EE-4802-B26B-17007E1C9C2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7848600" y="4191000"/>
              <a:ext cx="200025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2.672474768522" createdVersion="8" refreshedVersion="8" minRefreshableVersion="3" recordCount="3000" xr:uid="{515467C7-DEDD-4E15-A9F7-3372B283553E}">
  <cacheSource type="worksheet">
    <worksheetSource ref="A1:U3001" sheet="OTT_Data"/>
  </cacheSource>
  <cacheFields count="21">
    <cacheField name="show_id" numFmtId="0">
      <sharedItems/>
    </cacheField>
    <cacheField name="type" numFmtId="0">
      <sharedItems count="2">
        <s v="Movie"/>
        <s v="TV Show"/>
      </sharedItems>
    </cacheField>
    <cacheField name="title" numFmtId="0">
      <sharedItems containsMixedTypes="1" containsNumber="1" containsInteger="1" minValue="41" maxValue="1984" count="2989">
        <s v="Contract Lovers"/>
        <s v="Derry Girls"/>
        <s v="My Name Was Bette: The Life and Death of an Alcoholic"/>
        <s v="Takizawa Kabuki ZERO 2020 The Movie"/>
        <s v="Greener Mountains"/>
        <s v="Vexed"/>
        <s v="If I were an Animal"/>
        <s v="Learn to Read with Max the Glow Train!"/>
        <s v="Queen"/>
        <s v="Hoop Soldiers"/>
        <s v="Rampage"/>
        <s v="Nail Bomber: Manhunt"/>
        <s v="Naruto Shippuden: The Movie"/>
        <s v="Sawan Ko Aane Do"/>
        <s v="Alien Extinction"/>
        <s v="Stowaway"/>
        <s v="Tango"/>
        <s v="Sarvopari Palakkaran"/>
        <s v="Shepherd"/>
        <s v="Rhythm In the Clouds"/>
        <s v="Hotel for Dogs"/>
        <s v="Rocco"/>
        <s v="A Walk to Remember"/>
        <s v="The Amazing Mr. Blunden"/>
        <s v="Singapore Social"/>
        <s v="Da Kink In My Hair"/>
        <s v="Je Suis A Stand-Up: Eddie Izzard Abroad"/>
        <s v="DreamWorks Spooky Stories: Volume 2"/>
        <s v="Jen Kirkman: I'm Gonna Die Alone (And I Feel Fine)"/>
        <s v="Burnistoun"/>
        <s v="The Mechanism"/>
        <s v="Meet the Spartans (Uncut)"/>
        <s v="The Devil's Mistress"/>
        <s v="Sigmund and the Sea Monsters"/>
        <s v="Scorpion King 5: Book of Souls"/>
        <s v="Phantom Boy"/>
        <s v="Chicago Massacre"/>
        <s v="Polaroid"/>
        <s v="Shawn Mendes: Live in Concert"/>
        <s v="The Parisian Agency: Exclusive Properties"/>
        <s v="Shattered Memories"/>
        <s v="Si Doel the Movie 3"/>
        <s v="Mystery Men"/>
        <s v="Sons of Ben"/>
        <s v="Apartment 212"/>
        <s v="Nanak Dukhiya Sub Sansar"/>
        <s v="Dead Life: Wormwood's End"/>
        <s v="My Wife and My Wifey"/>
        <s v="Surviving The Storm"/>
        <s v="Ties that Bind"/>
        <s v="Queens of Comedy"/>
        <s v="Razia Sultan"/>
        <s v="Chico Bon Bon and the Very Berry Holiday"/>
        <s v="Kidloom Songs"/>
        <s v="The One I Love"/>
        <s v="Distemper"/>
        <s v="Heartland"/>
        <s v="Le K Benzema"/>
        <s v="KevCoin: The Movie"/>
        <s v="Cells at Work!"/>
        <s v="The Pirate Fairy"/>
        <s v="Diamonds in the Sky"/>
        <s v="Green Room"/>
        <s v="Berserk: The Golden Age Arc I - The Egg of the King"/>
        <s v="Mersal"/>
        <s v="The Last O.G."/>
        <s v="Lost in Space"/>
        <s v="Prey Before You Eat"/>
        <s v="The Perfect Stranger"/>
        <s v="A Week Away"/>
        <s v="Finding Jesus"/>
        <s v="Blippi's Spooky Spells Halloween"/>
        <s v="Quark Science"/>
        <s v="Line Walker 2: Invisible Spy"/>
        <s v="Rattlesnake"/>
        <s v="The Unknown Saint"/>
        <s v="Black Sabbath - Paranoid (Classic Album)"/>
        <s v="The Legend of Xiao Chuo"/>
        <s v="Lost in Thailand"/>
        <s v="Kansas City Confidential"/>
        <s v="Boss"/>
        <s v="Wonder Man"/>
        <s v="The 8th Night"/>
        <s v="Asuran"/>
        <s v="Tum Bin II"/>
        <s v="They’ll Love Me When I’m Dead"/>
        <s v="A World Away"/>
        <s v="45 rpm"/>
        <s v="Panther's Claw"/>
        <s v="Barney"/>
        <s v="Killing Them Softly"/>
        <s v="Sunderland 'Til I Die"/>
        <s v="Delaware Shore"/>
        <s v="We Speak Dance"/>
        <s v="Us"/>
        <s v="The Great Gambler"/>
        <s v="The Aggression Scale"/>
        <s v="Code Red"/>
        <s v="One Day We'll Talk About Today"/>
        <s v="Center Stage: Turn It Up"/>
        <s v="Sky Racket"/>
        <s v="The Original Kings of Comedy"/>
        <s v="Taxi Driver"/>
        <s v="Absolutely Anything"/>
        <s v="Momo Salon"/>
        <s v="LEGO: Marvel Super Heroes: Maximum Overload"/>
        <s v="Mr. Family Man"/>
        <s v="All's Well, End's Well (2009)"/>
        <s v="Little Boxes"/>
        <s v="SNOW WHITE"/>
        <s v="The Trouble with Maggie Cole"/>
        <s v="Gagarin: First in Space"/>
        <s v="Under the Power"/>
        <s v="A I 1.O"/>
        <s v="Abdo Mota"/>
        <s v="15-Minute Lower Body Chisel 6.0 Workout (with weights)"/>
        <s v="Amanda Knox"/>
        <s v="Someone Great"/>
        <s v="Extreme Engagement"/>
        <s v="Rohan Joshi: Wake N Bake"/>
        <s v="Spirited"/>
        <s v="Little Lunch"/>
        <s v="Shirkers"/>
        <s v="Christmas on the Bayou"/>
        <s v="Fullmetal Alchemist: Brotherhood"/>
        <s v="Wonderful Nursery Rhymes with Mia - Little Baby Bum"/>
        <s v="Winds Of The Wasteland"/>
        <s v="Russell Madness"/>
        <s v="Ice Guardians"/>
        <s v="Max Rose"/>
        <s v="Chicky - I love Chicky Valentine's Special Pt.2 - &amp; More Kids Cartoons"/>
        <s v="Tidelands"/>
        <s v="The Curse of Buckout Road"/>
        <s v="The Cat in the Hat Knows a Lot About Halloween!"/>
        <s v="Desolation"/>
        <s v="Story of Kale: When Someone's in Love"/>
        <s v="Nights in Rodanthe"/>
        <s v="Grateful Dawg"/>
        <s v="Night Stalker: The Hunt for a Serial Killer"/>
        <s v="Archive of World War Two - Tunisian Victory"/>
        <s v="Fishbowl"/>
        <s v="Curon"/>
        <s v="Stay Tuned"/>
        <s v="Best in Bridal"/>
        <s v="Welcome To Kutsher's: The Last Catskills Resort"/>
        <s v="Kyo Kii... Main Jhuth Nahin Bolta"/>
        <s v="Minesweeper"/>
        <s v="Night Skies"/>
        <s v="Uncle Frank"/>
        <s v="The Reservoir Game"/>
        <s v="Calcutta 71"/>
        <s v="Top Gear: From A-Z"/>
        <s v="Paper Year"/>
        <s v="Godzone"/>
        <s v="Holidate"/>
        <s v="The Ash Lad: In Search of the Golden Castle"/>
        <s v="BuyBust"/>
        <s v="Sunshine Sento-Sake (Subbed)"/>
        <s v="The Boss and the Worker"/>
        <s v="Tooth &amp; Claw"/>
        <s v="Midsommar"/>
        <s v="Goblin"/>
        <s v="Alive and Kicking"/>
        <s v="반드시 잡는다"/>
        <s v="White Sands"/>
        <s v="Timeline"/>
        <s v="Paskal"/>
        <s v="Eggy"/>
        <s v="Whitney Cummings: Money Shot"/>
        <s v="The Runner"/>
        <s v="QUEERÂ·ious | The Series"/>
        <s v="Garth Marenghi's Darkplace"/>
        <s v="Brahmanandam Drama Company"/>
        <s v="Penelope"/>
        <s v="Pinkfong! Dinosaur Musical Stories"/>
        <s v="Fate/stay night: Unlimited Blade Works"/>
        <s v="Ekkadiki Pothavu Chinnavada"/>
        <s v="Flashes - The Director's Cut"/>
        <s v="Dragonkala Ka Rahasya"/>
        <s v="The Music of Silence"/>
        <s v="The Dirt"/>
        <s v="Pen Puthi Mun Puthi"/>
        <s v="Asin_tombstone_test_target_04"/>
        <s v="NOVA: Worlds Fastest Animal"/>
        <s v="Trikal (Past, Present, Future)"/>
        <s v="The Perfection"/>
        <s v="Money Trap"/>
        <s v="New Life"/>
        <s v="Larry Charles' Dangerous World of Comedy"/>
        <s v="TikTok"/>
        <s v="Mallesham"/>
        <s v="Cursed"/>
        <s v="The Million Dollar Hotel"/>
        <s v="Pandigai"/>
        <s v="Tijuana"/>
        <s v="Highway to Hell"/>
        <s v="No One Killed Jessica"/>
        <s v="Stallone: Frank, That Is"/>
        <s v="APEX: The Story of the Hypercar"/>
        <s v="Blood Red Sky"/>
        <s v="Buddy Thunderstruck"/>
        <s v="Whoop!"/>
        <s v="The Other"/>
        <s v="Dhadak"/>
        <s v="Call Me King"/>
        <s v="Cheapest Weddings"/>
        <s v="Gotti"/>
        <s v="The Big Black Comedy Show, Vol. 5"/>
        <s v="John Mulaney: Kid Gorgeous at Radio City"/>
        <s v="Local Boy"/>
        <s v="Ghar Pe Bataao"/>
        <s v="Hesburgh"/>
        <s v="Laws of Attraction"/>
        <s v="Blue Thunder"/>
        <s v="Star Trek"/>
        <s v="What Makes a Psychopath?"/>
        <s v="The Memphis Belle: A Story of a"/>
        <s v="Ungli"/>
        <s v="Princesses Of The World"/>
        <s v="Behind Green Lights"/>
        <s v="Marvel's The Punisher"/>
        <s v="Life In A Year (4K UHD)"/>
        <s v="The Blue Umbrella"/>
        <s v="Baby U Series"/>
        <s v="Followers"/>
        <s v="Point Blank"/>
        <s v="Freshman Year"/>
        <s v="Santa Jaws"/>
        <s v="Angelina Ballerina"/>
        <s v="Prom Night"/>
        <s v="Beast Mode"/>
        <s v="Lower Learning"/>
        <s v="Damascus Under Fire"/>
        <s v="Clouds of Sils Maria"/>
        <s v="Seal Team Six: The Raid on Osama Bin Laden"/>
        <s v="Doomsday Preppers"/>
        <s v="Chippa"/>
        <s v="Abhinetri"/>
        <s v="An American Rhapsody"/>
        <s v="Wildlife"/>
        <s v="The Grotto"/>
        <s v="2 Hearts"/>
        <s v="Tokoloshe The Calling"/>
        <s v="1492: Conquest of Paradise"/>
        <s v="Qismat"/>
        <s v="Jo Koy: In His Elements"/>
        <s v="A Man Called God"/>
        <s v="Heavy"/>
        <s v="The Debt Collector 2"/>
        <s v="Sunshine Hotel"/>
        <s v="Ben &amp; Holly's Little Kingdom"/>
        <s v="Bangkok Love Stories: Innocence"/>
        <s v="Killers"/>
        <s v="Law School"/>
        <s v="Primal Grill with Steven Raichlen"/>
        <s v="Junichi"/>
        <s v="NAALAYAK"/>
        <s v="Manchester by the Sea"/>
        <s v="My Bionic Pet"/>
        <s v="Tom Hamilton's American Babies"/>
        <s v="Pinky Moge Wali 2"/>
        <s v="The Amazing Adventure"/>
        <s v="Come and Find Me"/>
        <s v="Hemlock Grove"/>
        <s v="The Larva Island Movie"/>
        <s v="Her Desperate Choice"/>
        <s v="Sofia"/>
        <s v="Mundaasupatti"/>
        <s v="Meerkat Manor"/>
        <s v="SGT. Will Gardner"/>
        <s v="Secret Lives"/>
        <s v="City in the Sky"/>
        <s v="Throwback Holiday"/>
        <s v="Soni"/>
        <s v="Samantha!"/>
        <s v="Luo Bao Bei"/>
        <s v="Tee and Mo"/>
        <s v="Mobile Suit Gundam: Iron-Blooded Orphans"/>
        <s v="Deewangee"/>
        <s v="NOVA: Day the Dinosaurs Died"/>
        <s v="IN and Classic - curation testing"/>
        <s v="Same Kind of Different as Me"/>
        <s v="The Foreigner"/>
        <s v="Chaar Sahibzaade"/>
        <s v="Good Girls"/>
        <s v="Lost Holiday"/>
        <s v="What Dreams May Come"/>
        <s v="Bug Diaries"/>
        <s v="Jaws"/>
        <s v="The Stronghold"/>
        <s v="Vella Raja (Hindi)"/>
        <s v="BATTERY the animation (English Subtitled)"/>
        <s v="The Ingenuity of the Househusband"/>
        <s v="Knockdown"/>
        <s v="Great Moments in Aviation"/>
        <s v="Holy Air"/>
        <s v="Jim Jefferies: This Is Me Now"/>
        <s v="Terror in a Texas Town"/>
        <s v="No Strings"/>
        <s v="Lifechanger"/>
        <s v="Kill Me If You Dare"/>
        <s v="Sisters"/>
        <s v="The Lamb"/>
        <s v="Love Contractually"/>
        <s v="NFL Next"/>
        <s v="Pottersville"/>
        <s v="Kabali"/>
        <s v="Crucified"/>
        <s v="The Marksman"/>
        <s v="The House on Coco Road"/>
        <s v="Super Monsters Furever Friends"/>
        <s v="The Frankenstein Chronicles"/>
        <s v="Menahi"/>
        <s v="Kadhalil Sodhappuvadhu Yeppadi"/>
        <s v="Roommate (Hindi)"/>
        <s v="Nomads Of The North"/>
        <s v="Best Neighbors"/>
        <s v="Vip Pets"/>
        <s v="Resistance"/>
        <s v="Baby Shark and Many More Nursery Rhymes - Little Baby Bum"/>
        <s v="Wu Assassins"/>
        <s v="Brothers"/>
        <s v="Zoe"/>
        <s v="Dishonored Lady"/>
        <s v="Slayer"/>
        <s v="Picasso"/>
        <s v="World Trade Center"/>
        <s v="Wah Wah"/>
        <s v="DC Sniper"/>
        <s v="She"/>
        <s v="The Reason I Jump"/>
        <s v="Million Dollar Beach House"/>
        <s v="Lynyrd Skynyrd - I'll Never Forget You: The Last 72 Hours Of Lynyrd Skynyrd"/>
        <s v="Avatar: The Last Airbender"/>
        <s v="Living with Yourself"/>
        <s v="Sunny Bunnies"/>
        <s v="Pocoyo in cinemas: Your First Movie"/>
        <s v="Happy Jail"/>
        <s v="Hello Memsaheb"/>
        <s v="Disappearance"/>
        <s v="Britt-Marie Was Here"/>
        <s v="The Guide to the Perfect Family"/>
        <s v="Paava Kadhaigal"/>
        <s v="Jayhawkers"/>
        <s v="The Master"/>
        <s v="Shapes Song &amp; More Learning Songs For Kids - KiiYii"/>
        <s v="Redakai: Lokar's Shadow"/>
        <s v="Little Singham: Mahabali"/>
        <s v="Hard Candy"/>
        <s v="Chatô: The King of Brazil"/>
        <s v="Scandal"/>
        <s v="Baikunth"/>
        <s v="Badland"/>
        <s v="Grace of God"/>
        <s v="13 Nights of Elvira"/>
        <s v="Where the Money Is"/>
        <s v="Billions"/>
        <s v="Bitch"/>
        <s v="Dead Lucky"/>
        <s v="The Stranded"/>
        <s v="Upload"/>
        <s v="Where is Chicky? - Chapter One"/>
        <s v="Tammy Pescatelli's &quot;Way After School Special&quot;"/>
        <s v="The Death of Mr. Lazarescu"/>
        <s v="The Perfect Date"/>
        <s v="Icarus"/>
        <s v="Life In A Year"/>
        <s v="A Thousand Goodnights"/>
        <s v="ReWilding Kernwood"/>
        <s v="Sharing the Secret"/>
        <s v="E-Cigarettes: Miracle or Menace?"/>
        <s v="Jindua"/>
        <s v="Alabama's Ghost"/>
        <s v="Rodeo &amp; Juliet"/>
        <s v="Dallas Buyers Club"/>
        <s v="Jane and Emma"/>
        <s v="The World's Most Extraordinary Homes"/>
        <s v="Da Hip Hop Witch"/>
        <s v="War Dogs"/>
        <s v="Esther and the King"/>
        <s v="Badha"/>
        <s v="Gumm"/>
        <s v="Savages"/>
        <s v="Soorma"/>
        <s v="Theo Von: No Offense"/>
        <s v="Moon Point"/>
        <s v="Ice"/>
        <s v="The Time Machine"/>
        <s v="Motichoor Chaknachoor"/>
        <s v="Top 10 Secrets and Mysteries"/>
        <s v="Transmilitary"/>
        <s v="Herself"/>
        <s v="Gargantia on the Verdurous Planet"/>
        <s v="Lovesick"/>
        <s v="The King's Guard"/>
        <s v="Near Enemies"/>
        <s v="Headwinds"/>
        <s v="Late Life: The Chien-Ming Wang Story"/>
        <s v="Panoptic"/>
        <s v="Bad Ink"/>
        <s v="Shahanpan Dega Deva"/>
        <s v="Scott &amp; Bailey"/>
        <s v="Lone Star State of Mind"/>
        <s v="Rolling Home"/>
        <s v="Death by a Thousand Cuts"/>
        <s v="No Answer"/>
        <s v="Okja"/>
        <s v="Make A Wish"/>
        <s v="Brother"/>
        <s v="West of Nevada"/>
        <s v="Light Sleeper"/>
        <s v="May We Chat"/>
        <s v="Selah and the Spades"/>
        <s v="Baahubali 2: The Conclusion (Malayalam Version)"/>
        <s v="The Heartbreak Kid"/>
        <s v="Kurt Seyit &amp; Sura"/>
        <s v="Too Hot To Handle: Latino"/>
        <s v="Khoon Khoon"/>
        <s v="Black Hawk Down: The Untold Story"/>
        <s v="Gender Revolution: A Journey with Katie Couric"/>
        <s v="True Memoirs of an International Assassin"/>
        <s v="Beautiful Soothing Sites"/>
        <s v="DC Super Hero Girls"/>
        <s v="The goop lab with Gwyneth Paltrow"/>
        <s v="Guna 369"/>
        <s v="Zinzana"/>
        <s v="Seventh Son"/>
        <s v="Tyson"/>
        <s v="The Sky Is Pink"/>
        <s v="Garfunkel and Oates: Trying to be Special"/>
        <s v="Nervous Energy"/>
        <s v="The Lord of the Rings: The Two Towers"/>
        <s v="Crisis in Six Scenes"/>
        <s v="How To Ruin Christmas"/>
        <s v="First Team: Juventus"/>
        <s v="Kuromukuro"/>
        <s v="Undercover"/>
        <s v="He Walked by Night"/>
        <s v="The Omega Code"/>
        <s v="Winnie"/>
        <s v="Pari"/>
        <s v="Thomas &amp; Friends: Tale of the Brave - The Movie"/>
        <s v="Digging to China"/>
        <s v="That Uncertain Feeling"/>
        <s v="Still The Water"/>
        <s v="D.L. Hughley: Contrarian"/>
        <s v="Lavell Crawford: Home for the Holidays"/>
        <s v="Real Crime Chronicles"/>
        <s v="Ajji"/>
        <s v="Sugar Valentine 2"/>
        <s v="Napoleon: The Man Who Would Rule Europe"/>
        <s v="The Liar and His Lover"/>
        <s v="Psychic Princess"/>
        <s v="Marvel Anime: Wolverine"/>
        <s v="15-Minute Strength &amp; Sculpt 4.0 Workout"/>
        <s v="Chhota Bheem And The Broken Amulet"/>
        <s v="Free Rein"/>
        <s v="Fisherman's Friends"/>
        <s v="Cadaver"/>
        <s v="The Discovery"/>
        <s v="Sneakerheads"/>
        <s v="Sniper: Ghost Shooter"/>
        <s v="Triple 9"/>
        <s v="Jo Pil-ho: The Dawning Rage"/>
        <s v="TURN: Washington's Spies"/>
        <s v="Yedu Chepala Kadha"/>
        <s v="Rurouni Kenshin: The Beginning"/>
        <s v="A Murder in the Park"/>
        <s v="The Lift Boy"/>
        <s v="Tall Firs"/>
        <s v="White Boy"/>
        <s v="Ghost Box"/>
        <s v="Seberg"/>
        <s v="Hard Tide"/>
        <s v="Monster Truck Word Crusher Part 3"/>
        <s v="Chiara Ferragni: Unposted (4K UHD) - [English Dubbed]"/>
        <s v="Once Is Enough"/>
        <s v="Ed Gamble: Blood Sugar"/>
        <s v="Headspace Guide to Meditation"/>
        <s v="Rainbow Rangers"/>
        <s v="Hello UFO"/>
        <s v="Shanghai"/>
        <s v="15-Minute Plyometrics: Jump Jump! 5.0 Workout"/>
        <s v="A Turtle's Tale 2: Sammy's Escape from Paradise"/>
        <s v="Steve Hofstetter: Ginger Kid"/>
        <s v="Dead Trigger"/>
        <s v="Cheaper 2 Keep Her"/>
        <s v="The Making of America's Most Dangerous City"/>
        <s v="Harishchandrachi Factory"/>
        <s v="The Great Escapists"/>
        <s v="The 101-Year-Old Man Who Skipped Out on the Bill and Disappeared"/>
        <s v="Demon Warriors"/>
        <s v="Baywatch Hawaii"/>
        <s v="Gritty Reboots"/>
        <s v="Bhairu Pailwan Ki Jai Ho"/>
        <s v="Penalty"/>
        <s v="The Battle of Midway"/>
        <s v="Mankatha"/>
        <s v="Saath Saath"/>
        <s v="Arpo: The Robot for All Kids"/>
        <s v="Killer Queen"/>
        <s v="Can't Help Falling in Love"/>
        <s v="Bibi &amp; Tina: Girls Versus Boys"/>
        <s v="Momo Learns to be Polite"/>
        <s v="American Honey"/>
        <s v="Broken Armor"/>
        <s v="The Bray Road Beast"/>
        <s v="Boys Over Flowers"/>
        <s v="The Over-The-Hill Gang Rides Again"/>
        <s v="Ginny Weds Sunny"/>
        <s v="Road Dogz"/>
        <s v="American Beauty"/>
        <s v="Malibu Rescue: The Next Wave"/>
        <s v="Wander"/>
        <s v="Irada Pakka"/>
        <s v="Lea &amp; Pop - Twinkle Twinkle Little Star &amp; More Kids Songs"/>
        <s v="Velvet Colección: Grand Finale"/>
        <s v="Four Christmases"/>
        <s v="Elite"/>
        <s v="Dead Birds"/>
        <s v="The Hows of Us"/>
        <s v="Bleach the Movie: Hell Verse"/>
        <s v="Sin"/>
        <s v="Shadow"/>
        <s v="GODZILLA The Planet Eater"/>
        <s v="Holy Hail"/>
        <s v="Vanity Fair"/>
        <s v="Big Mommas: Like Father, Like Son"/>
        <s v="The Goldfish in N City"/>
        <s v="Anu and Arjun(Tamil)"/>
        <s v="Chandni Multiple Test 3"/>
        <s v="Space Racers"/>
        <s v="Friends"/>
        <s v="Big Freedia: Queen of Bounce"/>
        <s v="Pad Man"/>
        <s v="Chick Fight"/>
        <s v="The Silencing"/>
        <s v="Wishenpoof"/>
        <s v="Love and Fortune"/>
        <s v="Cat People"/>
        <s v="Mila and Morphle's Magical Friendship"/>
        <s v="Raunch and Roll"/>
        <s v="Bert Kreischer: Hey Big Boy"/>
        <s v="V (Telugu)"/>
        <s v="Small Town Crime"/>
        <s v="Car Masters: Rust to Riches"/>
        <s v="Once In A Lifetime Sessions with Noel Gallagher"/>
        <s v="Morphle Non-Dialogue - In the Magical World of Mila and Morphle"/>
        <s v="Boynton Beach Club"/>
        <s v="Nacho Libre"/>
        <s v="The Darkness"/>
        <s v="Stag Hunt"/>
        <s v="Oklahoma City"/>
        <s v="Score"/>
        <s v="The Search for Life in Space"/>
        <s v="Cheers of the Crowd"/>
        <s v="Star Wars: Episode VIII: The Last Jedi"/>
        <s v="Main, Meri Patni Aur Woh"/>
        <s v="Eat Pray Love"/>
        <s v="Collateral Beauty"/>
        <s v="Team Mendeleev"/>
        <s v="Shoot First And Pray You Live"/>
        <s v="A Chorus Line"/>
        <s v="4th Man Out"/>
        <s v="Influx"/>
        <s v="RiffTrax: Breaker Breaker"/>
        <s v="Educational Songs for Kids - LooLoo Kids"/>
        <s v="Ani... Dr. Kashinath Ghanekar"/>
        <s v="Tiny House Nation"/>
        <s v="Lake Michigan Monster"/>
        <s v="50/50"/>
        <s v="Babel"/>
        <s v="Fleabag Monkeyface"/>
        <s v="Darr Sabko Lagta Hai"/>
        <s v="Jake Shimabukuro: Life on Four Strings"/>
        <s v="Aarakshan"/>
        <s v="Jiro Dreams of Sushi"/>
        <s v="EMI: Liya Hai To Chukana Padega"/>
        <s v="The Kominsky Method"/>
        <s v="Retablo"/>
        <s v="Tigertail"/>
        <s v="The Last Boy Scout"/>
        <s v="True Tori"/>
        <s v="Tiny Trucks"/>
        <s v="Bombay Rose"/>
        <s v="Life Partners"/>
        <s v="Arya Surya"/>
        <s v="LICKS"/>
        <s v="Simon Amstell: Set Free"/>
        <s v="Extreme Movie"/>
        <s v="Brand New House On a Budget"/>
        <s v="Dream Change Laundromat"/>
        <s v="Lucky Texan"/>
        <s v="BoJack Horseman"/>
        <s v="Reboot: The Guardian Code"/>
        <s v="4L"/>
        <s v="SX_Tape"/>
        <s v="Just The Way You Are"/>
        <s v="American Experience: The Poisoner's Handbook"/>
        <s v="We're Lalaloopsy"/>
        <s v="Intuition"/>
        <s v="All the Freckles in the World"/>
        <s v="Heroin(e)"/>
        <s v="Pulanaivu"/>
        <s v="Firefly Lane"/>
        <s v="We'll Take Manhattan"/>
        <s v="The Christmas Project"/>
        <s v="30-Minute Anxiety Meditation"/>
        <s v="Planet Egypt"/>
        <s v="Code Of Thieves"/>
        <s v="Detectives: My Killer Case"/>
        <s v="My Ex &amp; Whys"/>
        <s v="Sheep &amp; Wolves"/>
        <s v="Go! Live Your Way"/>
        <s v="The Great British Baking Show: Holidays"/>
        <s v="This is Paris, 50 years of passion"/>
        <s v="Ringmaster"/>
        <s v="Easy Fortune Happy Life"/>
        <s v="Fierce"/>
        <s v="22-Jul"/>
        <s v="The Nativity"/>
        <s v="Mr. Roosevelt"/>
        <s v="Malicious"/>
        <s v="Alag - He Is Different - He Is Alone"/>
        <s v="A Prince for Christmas"/>
        <s v="Roommate Wanted"/>
        <s v="Wheels of Fortune"/>
        <s v="El Chapo"/>
        <s v="Amazon Music Presents: The L, I Will Find You No Matter What"/>
        <s v="Kickboxer: Vengeance"/>
        <s v="Rocks"/>
        <s v="Love, Millennial Style"/>
        <s v="HEALTH"/>
        <s v="Casey's Shadow"/>
        <s v="The Swing"/>
        <s v="Black Man White Skin"/>
        <s v="Momo Loves to Sing and Dance"/>
        <s v="Thunder Force"/>
        <s v="Murdertown"/>
        <s v="Ha Unlimited"/>
        <s v="Alan Jackson - Small Town Southern Man"/>
        <s v="The Phantom"/>
        <s v="Line of Duty"/>
        <s v="Asintombstonetest-target"/>
        <s v="Cairo Station"/>
        <s v="Huntik: Secrets and Seekers"/>
        <s v="Snobs"/>
        <s v="Seventeen"/>
        <s v="Hostage House"/>
        <s v="On Strike For Christmas"/>
        <s v="Brian Aylward: Big In Asia"/>
        <s v="Aurora"/>
        <s v="Monster High Adventures of the Ghoul Squad"/>
        <s v="21 Grams"/>
        <s v="Peekaboo I See You Series"/>
        <s v="For Better for Worse"/>
        <s v="The King: Eternal Monarch"/>
        <s v="Manhunt: Search for the Night Stalker"/>
        <s v="Dolphin Tale 2"/>
        <s v="Mr. Bean: The Animated Series"/>
        <s v="My Own Man"/>
        <s v="Shaun the Sheep"/>
        <s v="10 Things I Hate About You"/>
        <s v="Freak Show"/>
        <s v="Lucha: Playing the Impossible"/>
        <s v="Backstabbed"/>
        <s v="All's Faire in Love"/>
        <s v="Ije: The Journey"/>
        <s v="RiffTrax: &quot;MANOS&quot; The Hands of Fate"/>
        <s v="Old Goats"/>
        <s v="Plan"/>
        <s v="Walled In"/>
        <s v="The Beast Stalker"/>
        <s v="UFOTV Presents: The Mystery of the Sphinx - New Scientific Evidence - Expanded Directors Cut"/>
        <s v="The Tour"/>
        <s v="Topkapi"/>
        <s v="Hot Girls Wanted: Turned On"/>
        <s v="Bert Kreischer: The Machine"/>
        <s v="9-Minute Yoga: Guided Meditation &amp; Visualization"/>
        <s v="How to Become a Tyrant"/>
        <s v="Miracle Dogs"/>
        <s v="The Gigolo"/>
        <s v="A Series of Light"/>
        <s v="Sacred Games"/>
        <s v="Carlos Ballarta: El amor es de putos"/>
        <s v="Past Sins"/>
        <s v="Quarantine Tales"/>
        <s v="Morphle - Robot Mila and More Cartoons"/>
        <s v="My contract"/>
        <s v="Nailed It! France"/>
        <s v="Perfect Weapon"/>
        <s v="Ekaj"/>
        <s v="Sintonia"/>
        <s v="Jeff Garcia: Livin' the Dream"/>
        <s v="Wayne"/>
        <s v="The Magnetic Monster - One of the best 50's Sci-Fi Movies"/>
        <s v="M.O.M. Mothers of Monsters"/>
        <s v="30 Minutes on the Central California Coast"/>
        <s v="The Parallax View"/>
        <s v="Bhaag Beanie Bhaag"/>
        <s v="Verses of Love"/>
        <s v="Dream Boy"/>
        <s v="The Paramedic"/>
        <s v="The Report"/>
        <s v="Arsenio Hall: Smart &amp; Classy"/>
        <s v="30 Minutes of Flowing Water"/>
        <s v="The Da Vinci Code"/>
        <s v="Mr. Gaga: A True Story of Love and Dance"/>
        <s v="Men in Black II"/>
        <s v="Clive Barker's The Plague"/>
        <s v="WHATEVER FATHER"/>
        <s v="Hogie the Globehopper"/>
        <s v="The Truth About Alcohol"/>
        <s v="72 Cutest Animals"/>
        <s v="Heatstroke"/>
        <s v="The Bible's Buried Secrets"/>
        <s v="Marjaavaan"/>
        <s v="Wheelman"/>
        <s v="Sex and the City: The Movie"/>
        <s v="The Curious Creations of Christine McConnell"/>
        <s v="My Holo Love"/>
        <s v="Gamera: Super Monster"/>
        <s v="Hunan: The Other World of Avatar"/>
        <s v="Kygo: Live at the Hollywood Bowl"/>
        <s v="Pucca: Love Recipe"/>
        <s v="A Mind Of Her Own"/>
        <s v="Not Alone"/>
        <s v="Cow Town"/>
        <s v="Superchamp Returns"/>
        <s v="Ghosts of War"/>
        <s v="Family Feud with Ray Combs"/>
        <s v="Jeff Garcia: The Ten Dollar Ticket"/>
        <s v="The Strangers: Prey at Night"/>
        <s v="Waking Up Eighty"/>
        <s v="Hormones"/>
        <s v="Rob Delaney: Jackie"/>
        <s v="93 Days"/>
        <s v="Class Rank"/>
        <s v="Power Rangers Super Megaforce"/>
        <s v="The Lowe Files"/>
        <s v="White Christmas"/>
        <s v="Scooby-Doo!: Mystery Incorporated"/>
        <s v="A Wrinkle in Time"/>
        <s v="Rupture"/>
        <s v="Gogo Dino Explorers"/>
        <s v="Once In A Lifetime Sessions with Nile Rodgers"/>
        <s v="Tennessee Queer"/>
        <s v="Very Superstitious with George Lopez"/>
        <s v="Meet Wally Sparks"/>
        <s v="Ralph Breaks the Internet: Wreck-It Ralph 2"/>
        <s v="Dororo"/>
        <s v="A Yellow Bird"/>
        <s v="I Have a Script"/>
        <s v="Hum Tum"/>
        <s v="Monster Family"/>
        <s v="The Ultimate Mixologist"/>
        <s v="The Haunting in Connecticut 2: Ghosts of Georgia"/>
        <s v="Pahuna"/>
        <s v="A Sweetest Kiss"/>
        <s v="Katt Williams: American Hustle (The Movie)"/>
        <s v="Sye Raa Narasimha Reddy (Telugu)"/>
        <s v="Raising Asia"/>
        <s v="Nappily Ever After"/>
        <s v="Hyena Road"/>
        <s v="Truth or Dare"/>
        <s v="Thor: Ragnarok"/>
        <s v="Gogoler Kirti"/>
        <s v="Date Night (Extended Cut)"/>
        <s v="Safe House"/>
        <s v="Flesh Is Heir To"/>
        <s v="Pugazh"/>
        <s v="Occupation"/>
        <s v="Y'all Not Laughing Yet?"/>
        <s v="The Fatal Hour"/>
        <s v="Tayo the Little Bus Movie: Mission Ace"/>
        <s v="How High 2"/>
        <s v="Reality Z"/>
        <s v="Gown and Out in Beverly Hills"/>
        <s v="The White Helmets"/>
        <s v="You Are My Home"/>
        <s v="Naruto Shippûden the Movie: Bonds"/>
        <s v="Spelling my Germany"/>
        <s v="33 &amp; Beyond: The Royal Art of Freemasonry"/>
        <s v="Crouching Tiger, Hidden Dragon: Sword of Destiny"/>
        <s v="Move to Heaven"/>
        <s v="Dragonheart: Battle for the Heartfire"/>
        <s v="Now Is the Time"/>
        <s v="Ivanov"/>
        <s v="Honeymoon Limited"/>
        <s v="Glove And Boots - Goofs And Laughs"/>
        <s v="Cries from the Heart"/>
        <s v="Aftermath"/>
        <s v="About a Boy"/>
        <s v="Morya"/>
        <s v="Rangoon"/>
        <s v="Macbeth"/>
        <s v="George Carlin: You Are All Diseased"/>
        <s v="Chasing Cameron"/>
        <s v="Stand By Me"/>
        <s v="Drive Thru"/>
        <s v="Lethal Love"/>
        <s v="Vaayai Moodi Pesavum"/>
        <s v="Mutiny on the Bounty"/>
        <s v="Losers"/>
        <s v="The Connection"/>
        <s v="FelÃ­cia 2"/>
        <s v="Quién te cantará"/>
        <s v="The Family Court"/>
        <s v="We Are Legends"/>
        <s v="Kid Kulafu"/>
        <s v="Women of Valor"/>
        <s v="The Rolling Stones - From The Vault: Hampton Colesium Live In 1981"/>
        <s v="War of Likes"/>
        <s v="Abstract: The Art of Design"/>
        <s v="Endeavour"/>
        <s v="Bram Stoker's Dracula Guest"/>
        <s v="Gangs of New York"/>
        <s v="The Flaw"/>
        <s v="Once Upon a Time in America"/>
        <s v="Black Easter"/>
        <s v="Gumrah"/>
        <s v="Secrets of the Castle"/>
        <s v="All of You"/>
        <s v="Great Rupert"/>
        <s v="Hey Jude"/>
        <s v="Kho Kho"/>
        <s v="The Dark Room"/>
        <s v="Velvet Colección"/>
        <s v="Charlie's Colorforms City"/>
        <s v="Alf: The Animated Series"/>
        <s v="The Hater"/>
        <s v="Yunus Emre"/>
        <s v="7 Din Mohabbat In"/>
        <s v="Amy"/>
        <s v="Behind the Curve"/>
        <s v="Lost Horizon"/>
        <s v="Brick Lane"/>
        <s v="World War 2 - The Call of Duty: A Complete Timeline"/>
        <s v="Go / Don't Go"/>
        <s v="Couple of Mirrors"/>
        <s v="Flat No. 609"/>
        <s v="The Young Land"/>
        <s v="The Christmas Chronicles: Part Two"/>
        <s v="The Lake House"/>
        <s v="Tracers"/>
        <s v="The Upshaws"/>
        <s v="Leap"/>
        <s v="Godless"/>
        <s v="White God"/>
        <s v="The Cowboy and The Lady"/>
        <s v="KiiYii - Humpty Dumpty &amp; More Classic Kids Songs"/>
        <s v="Lewberger Live At Lincoln Hall In Chicago"/>
        <s v="Ashes of Love"/>
        <s v="Hamara Dil Aapke Paas Hai"/>
        <s v="10 Minutes Gone (4K UHD)"/>
        <s v="Fair Haven"/>
        <s v="The Wake of Light"/>
        <s v="Gourmet in Tang Dynasty"/>
        <s v="Mr. D"/>
        <s v="Inkaar"/>
        <s v="What Did I Mess"/>
        <s v="Kaminey"/>
        <s v="4th Republic"/>
        <s v="Chakwa"/>
        <s v="O Vendedor de Sonhos"/>
        <s v="The Ultimate Life"/>
        <s v="Design Squad"/>
        <s v="Grantchester"/>
        <s v="House Party 3"/>
        <s v="Dilwale"/>
        <s v="Secrets of Westminster"/>
        <s v="Eight Hours from Paris"/>
        <s v="Thumper"/>
        <s v="Chris Rock Total Blackout: The Tamborine Extended Cut"/>
        <s v="Arpo the Robot for All Kids - Save the Baby &amp; More Robot Kids Cartoon"/>
        <s v="Six Weeks"/>
        <s v="Open Marriage"/>
        <s v="Katha"/>
        <s v="Decisions"/>
        <s v="The Mission"/>
        <s v="BONDING"/>
        <s v="John Tucker Must Die"/>
        <s v="Pete Davidson: Alive From New York"/>
        <s v="Who Gets The Dog"/>
        <s v="Emergency Vehicles for Kids - Gecko's Real Vehicles"/>
        <s v="Storage Wars: Texas"/>
        <s v="Jim Gaffigan: King Baby"/>
        <s v="Fiery Furnaces"/>
        <s v="Food Wars!: Shokugeki no Soma"/>
        <s v="Amazing Christmas Recipes For Kids"/>
        <s v="Rebellion"/>
        <s v="Shonar Pahar"/>
        <s v="The Trough"/>
        <s v="Once Upon a Time in the Apocalypse"/>
        <s v="Thimmarusu"/>
        <s v="Murder With Pictures"/>
        <s v="Gunshot"/>
        <s v="Pranaam"/>
        <s v="Underdogs"/>
        <s v="Pope Francis: A Man of His Word"/>
        <s v="Gattu, Chinkli Aur Adventures"/>
        <s v="Left Behind"/>
        <s v="Things We Lost In The Fire"/>
        <s v="Borges"/>
        <s v="Stargate"/>
        <s v="Happy 300 Days"/>
        <s v="Hachi: A Dog's Tale"/>
        <s v="The Peacemaker"/>
        <s v="Millie"/>
        <s v="The Outsider"/>
        <s v="Breakable You"/>
        <s v="Netflix Presents: The Characters"/>
        <s v="Avvai Shanmughi"/>
        <s v="License to Drill: Louisiana"/>
        <s v="Trumbo"/>
        <s v="Paradise Isle"/>
        <s v="1939: Westerplatte"/>
        <s v="Kai Po Che!"/>
        <s v="MonsterQuest"/>
        <s v="Harold &amp; Kumar Go to White Castle"/>
        <s v="Go Buster - Adventures of Go Buster (Made by Little Baby Bum)"/>
        <s v="How to Win the US Presidency"/>
        <s v="Bornoporichoy"/>
        <s v="Thunder Run on Baghdad"/>
        <s v="Tales by Light"/>
        <s v="TREASURE 8"/>
        <s v="Lenox Hill"/>
        <s v="Age of Treason"/>
        <s v="All Because of You"/>
        <s v="Only The Moon Stands Still: A Rising Voices Film"/>
        <s v="Naomi's Journey"/>
        <s v="Jeremiah Watkins: Family Reunion"/>
        <s v="Movie10x"/>
        <s v="Corridor Digital"/>
        <s v="Filth"/>
        <s v="North &amp; South"/>
        <s v="David"/>
        <s v="ID-0"/>
        <s v="Holly's Holiday"/>
        <s v="Sardaarji 2"/>
        <s v="Marriage or Mortgage"/>
        <s v="The Super"/>
        <s v="Namaste Wahala"/>
        <s v="Dogged"/>
        <s v="Mudbound"/>
        <s v="Vikings"/>
        <s v="Dosar"/>
        <s v="Two Sentence Horror Stories"/>
        <s v="#Home"/>
        <s v="A Husband For Christmas"/>
        <s v="Errementari: The Blacksmith and the Devil"/>
        <s v="The Village"/>
        <s v="Bhaage Re Mann"/>
        <s v="Back to Q82"/>
        <s v="Dirty Dirty Jokes"/>
        <s v="ETs Among Us 2: Our Alien Origins, Antarctica, Mars and Beyond"/>
        <s v="#Selfie 69"/>
        <s v="The Hunt for the Zodiac Killer"/>
        <s v="A Most Violent Year"/>
        <s v="Tartarus"/>
        <s v="3022"/>
        <s v="Top Gear: Extra Gear"/>
        <s v="RESET"/>
        <s v="El Vato"/>
        <s v="Only When I Laugh"/>
        <s v="The Man Who Feels No Pain"/>
        <s v="The Truth"/>
        <s v="The Victims' Game"/>
        <s v="Aaron Loves Angela"/>
        <s v="The Brightons"/>
        <s v="Babam ve Oğlum"/>
        <s v="Classic Legends"/>
        <s v="Double Solid Love"/>
        <s v="Deadly Promises"/>
        <s v="Daydream Nation"/>
        <s v="LOCO"/>
        <s v="100 Days to Live"/>
        <s v="Mike Epps: Don't Take It Personal"/>
        <s v="To All the Boys I’ve Loved Before"/>
        <s v="Only Cloud Knows"/>
        <s v="KiiYii - London Bridge Is Falling Down &amp; More Classic Nursery Rhymes"/>
        <s v="Mystic Pizza"/>
        <s v="Valley Of Fire"/>
        <s v="Simran"/>
        <s v="Baby Shark &amp; More Kids Songs (Little Treehouse)"/>
        <s v="Vegas Baby"/>
        <s v="Bayonet"/>
        <s v="John Leguizamo: Tales From a Ghetto Klown"/>
        <s v="How 2"/>
        <s v="Right Here Right Now"/>
        <s v="For the Love of Money"/>
        <s v="All That Matters"/>
        <s v="The Things We Carry"/>
        <s v="Woody Woodpecker"/>
        <s v="Aashik Awara"/>
        <s v="Surviving R. Kelly"/>
        <s v="Blood &amp; Treasures"/>
        <s v="Station Horizon"/>
        <s v="UFO Hunters"/>
        <s v="Black Friday"/>
        <s v="Haven"/>
        <s v="Earth and Blood"/>
        <s v="XXX: State of the Union"/>
        <s v="Happy Little Bunnies"/>
        <s v="Perfect Plan"/>
        <s v="Bhouri"/>
        <s v="Silence (Malayalam)"/>
        <s v="Suffragette"/>
        <s v="Absence of The Good"/>
        <s v="Brent Weinbach: Appealing To The Mainstream"/>
        <s v="Behind the Curtain: Todrick Hall"/>
        <s v="Exclusive Edition"/>
        <s v="Missing"/>
        <s v="Dilwale Dulhania Le Jayenge"/>
        <s v="Dolly Parton’s Christmas on the Square"/>
        <s v="Day Of The Reaper"/>
        <s v="Take Me"/>
        <s v="The Burrowers"/>
        <s v="The Platform"/>
        <s v="Valentine Road"/>
        <s v="The Gentleman Driver"/>
        <s v="The Donkey King"/>
        <s v="Farm to Fork to Love"/>
        <s v="The Witch Files"/>
        <s v="Kodachrome"/>
        <s v="My Life as a Zucchini"/>
        <s v="Know Your Enemy - Japan"/>
        <s v="Naruto"/>
        <s v="Foxtrot Six"/>
        <s v="Bruce Lee"/>
        <s v="Timmy Time"/>
        <s v="Mumbai Matinee"/>
        <s v="Elvira's Movie Macabre: Manos: The Hands Of Fate"/>
        <s v="James McNeill Whistler and the Case for Beauty"/>
        <s v="Aftershock"/>
        <s v="Mounam Pesiyadhe"/>
        <s v="Becoming"/>
        <s v="Hearts in Bondage"/>
        <s v="Aakaasam Nee Haddhu Ra (Telugu)"/>
        <s v="Tuck Jagadish (Malayalam)"/>
        <s v="Jawani Phir Nahi Ani"/>
        <s v="Ms. Mammy"/>
        <s v="The Death Artist"/>
        <s v="The Great British Baking Show: Masterclass"/>
        <s v="Games of Desire"/>
        <s v="An Hour and a Half"/>
        <s v="Malik"/>
        <s v="Royal Pains"/>
        <s v="Jay Pharoah: Can I Be Me?"/>
        <s v="One Last Thing"/>
        <s v="Magalir Mattum"/>
        <s v="Deep Undercover Collection"/>
        <s v="Jaws of Justice"/>
        <s v="A Class Apart"/>
        <s v="Bad Education"/>
        <s v="Gamera 3: Revenge of Iris"/>
        <s v="BASEketball"/>
        <s v="Viswacharyudu"/>
        <s v="Richard Hammond Meets Evel Knievel"/>
        <s v="College"/>
        <s v="Horrid Henry's Gross Day Out"/>
        <s v="El Potro: Unstoppable"/>
        <s v="Hasmukh"/>
        <s v="Immortal Combat: The Code"/>
        <s v="Yoga for Relaxation and Stress Relief"/>
        <s v="The Ghazi Attack (Hindi)"/>
        <s v="James May: Our Man in Japan"/>
        <s v="Every Time I Die"/>
        <s v="Illegal Woman"/>
        <s v="Fraud Saiyaan"/>
        <s v="All Day and a Night"/>
        <s v="Hello Ninja"/>
        <s v="Monty Python Live (Mostly): One Down, Five to Go"/>
        <s v="The Big Sombrero"/>
        <s v="The Holiday Movies That Made Us"/>
        <s v="Arès"/>
        <s v="The Christmas Elves"/>
        <s v="S.W.A.T.: Under Siege"/>
        <s v="Zed Plus"/>
        <s v="A New Husband for Christmas"/>
        <s v="Masha's Spooky Stories"/>
        <s v="My Girl"/>
        <s v="A Fall from Grace"/>
        <s v="Ms. White Light"/>
        <s v="Focus Forward"/>
        <s v="Corey Rodrigues: People Whisperer"/>
        <s v="No Game No Life"/>
        <s v="Bakugan: Battle Planet"/>
        <s v="National Treasure"/>
        <s v="MANK"/>
        <s v="Tour Balas Perdidas en Madrid"/>
        <s v="Kitty Love: An Homage to Cats"/>
        <s v="Emotional Fool"/>
        <s v="Blind Ghost"/>
        <s v="La Robe De Mariee Des Cieux"/>
        <s v="Honor Among Thieves"/>
        <s v="Robocop: Prime Directives-Resurrection"/>
        <s v="Power Rangers Dino Thunder"/>
        <s v="Bill Burr: I'm Sorry You Feel That Way"/>
        <s v="Bad Blood: A Cautionary Tale"/>
        <s v="Anacondas: Trail of Blood"/>
        <s v="Lucid Dream"/>
        <s v="Momo Storytime"/>
        <s v="Dream Girl"/>
        <s v="Strange Love"/>
        <s v="Wisconsin Unexplained"/>
        <s v="Paprika"/>
        <s v="Girls In Chains"/>
        <s v="The Patron Saint Of Liars"/>
        <s v="The Shaukeens"/>
        <s v="Eddie Pence: The (Un)special Comedy Special"/>
        <s v="Why Are You Like This"/>
        <s v="The Hound of the Baskervilles"/>
        <s v="Phobia 2"/>
        <s v="Trap Flix Party"/>
        <s v="BABYLON"/>
        <s v="Me Without You"/>
        <s v="The Borgias"/>
        <s v="MOM BEHIND THE WHEEL"/>
        <s v="Sigaram Thodu"/>
        <s v="Vroomiz"/>
        <s v="Into the Beat"/>
        <s v="Kanika"/>
        <s v="Goldie &amp; Bear"/>
        <s v="Hikaru Utada Laughter in the Dark Tour 2018"/>
        <s v="Sengottai"/>
        <s v="The Talented Mr. Ripley"/>
        <s v="Jana"/>
        <s v="Bold Caballero (1936)"/>
        <s v="Sword Masters: Two Champions of Shaolin"/>
        <s v="First We Take Brooklyn"/>
        <s v="Big Miracle"/>
        <s v="Arpo the Robot for All Kids - Boy in Bubble &amp; More Robot Cartoons for Kids"/>
        <s v="Jump Into the Void"/>
        <s v="Chosen"/>
        <s v="Friendship"/>
        <s v="Just In Time"/>
        <s v="All is Bright"/>
        <s v="Metallica: Some Kind of Monster"/>
        <s v="Attack of the 50 Foot Cheerleader"/>
        <s v="Burma"/>
        <s v="Cannabis"/>
        <s v="You're Everything To Me"/>
        <s v="Padmavyuha"/>
        <s v="The Car"/>
        <s v="Shaun the Sheep: Adventures from Mossy Bottom"/>
        <s v="Aida's Secrets"/>
        <s v="Dhruva"/>
        <s v="Sardaar Ji 2 (Hindi)"/>
        <s v="Aamhi Doghi"/>
        <s v="The Outcasts"/>
        <s v="Must Be... Love"/>
        <s v="Jack Logan"/>
        <s v="The Art of the Steal"/>
        <s v="A 2nd Chance"/>
        <s v="Running for Grace"/>
        <s v="In Line"/>
        <s v="Uppena"/>
        <s v="Little Sister"/>
        <s v="Grand Hotel"/>
        <s v="Shadowless"/>
        <s v="The Intent 2: The Come Up"/>
        <s v="El Chema"/>
        <s v="Life with Murder"/>
        <s v="Meditative Music For Yoga"/>
        <s v="The Beach Boys: An American Band"/>
        <s v="Goodbye Seventies"/>
        <s v="Rencor tatuado"/>
        <s v="Finding You"/>
        <s v="Reversing Roe"/>
        <s v="Bitten"/>
        <s v="Come On Get Happy: The Partridge Family Story"/>
        <s v="Dayveon"/>
        <s v="Zindagi in Short"/>
        <s v="IVÃN MARÃN: WHY THE HELL?"/>
        <s v="Pinkfong! Job Songs"/>
        <s v="Trailer Park Boys: Countdown to Liquor Day"/>
        <s v="Pingu"/>
        <s v="Welcome to Willits"/>
        <s v="Good on Paper"/>
        <s v="Power Rangers: Megaforce: The Robo Knight Before Christmas"/>
        <s v="M.F.A."/>
        <s v="Kelvin El Magnetico"/>
        <s v="Things Heard &amp; Seen"/>
        <s v="HomeMADE"/>
        <s v="Green Zone"/>
        <s v="George Lopez: We'll Do It For Half"/>
        <s v="Oh No! It's An Alien Invasion"/>
        <s v="Lured"/>
        <s v="#cats_the_mewvie"/>
        <s v="Kabir Singh"/>
        <s v="Udaan"/>
        <s v="Pudhumai Penn"/>
        <s v="Oththa Seruppu Size 7"/>
        <s v="Inxeba"/>
        <s v="A Perfect Fit"/>
        <s v="Hire a Woman"/>
        <s v="The Preacher and the Gun"/>
        <s v="Aerials"/>
        <s v="One on One"/>
        <s v="The 10 Sins"/>
        <s v="Shutter"/>
        <s v="Take Me to Tarzana"/>
        <s v="Allies"/>
        <s v="Hit &amp; Run"/>
        <s v="Summer House"/>
        <s v="An Egyptian Story"/>
        <s v="III Smoking Barrels"/>
        <s v="Barah Aana"/>
        <s v="Sakhi"/>
        <s v="I Am DurÃ¡n"/>
        <s v="Fear and Loathing in Las Vegas"/>
        <s v="Dirty Pictures"/>
        <s v="Layla M."/>
        <s v="Enter the Mack"/>
        <s v="Mike Birbiglia: My Girlfriend's Boyfriend"/>
        <s v="Historic Hotels of America"/>
        <s v="The Road to Calvary"/>
        <s v="Angel and the Badman"/>
        <s v="Rolling Stones - No Security San Jose 1999"/>
        <s v="Rogue Warfare: The Hunt"/>
        <s v="Galapagos: Realm of Giant Sharks"/>
        <s v="Vinaya Vidheya Rama"/>
        <s v="Raazi"/>
        <s v="LOL: Last One Laughing Italy"/>
        <s v="Justin Timberlake + the Tennessee Kids"/>
        <s v="My Big Night"/>
        <s v="Comedy High School"/>
        <s v="Voltaire High"/>
        <s v="Operation Mekong"/>
        <s v="Ranger And The Lady"/>
        <s v="Mile 22"/>
        <s v="Love Off the Cuff"/>
        <s v="Bill Hicks: Revelations"/>
        <s v="Iceman"/>
        <s v="At Granny's House"/>
        <s v="Fat Ballerina - David A. Arnold"/>
        <s v="Motu Patlu in Wonderland"/>
        <s v="Love is Blind"/>
        <s v="Barter Kings"/>
        <s v="Between"/>
        <s v="The Z Virus"/>
        <s v="Kandam"/>
        <s v="Blippi - Visit the Playground with Blippi and More Kids Videos!"/>
        <s v="Twilight"/>
        <s v="La Grande Chaumière Violette"/>
        <s v="Boycie in Belgrade"/>
        <s v="Love Of Fate: The Law"/>
        <s v="The Whole Package"/>
        <s v="Alice Fraser: Savage"/>
        <s v="Madurai Sambavam"/>
        <s v="MayDay: Air Disaster Investigations"/>
        <s v="Dangerous Lies"/>
        <s v="Max Reload and the Nether Blasters"/>
        <s v="Breakout (1975)"/>
        <s v="A Single Man"/>
        <s v="Pup Academy"/>
        <s v="Anaamika"/>
        <s v="Dance Academy: The Comeback"/>
        <s v="Betaal"/>
        <s v="Gleason"/>
        <s v="Quigley Down Under"/>
        <s v="We"/>
        <s v="Hot Buttered Rum"/>
        <s v="The Tiger Hunter"/>
        <s v="Butch Cassidy and the Sundance Kid"/>
        <s v="Without Fear"/>
        <s v="In a Lonely Place"/>
        <s v="Chris Porter: A Man From Kansas"/>
        <s v="Tales From the Stranger Side"/>
        <s v="Udta Punjab"/>
        <s v="Camellia Sisters"/>
        <s v="The Shadow Side"/>
        <s v="Hashoter Hatov"/>
        <s v="Hurricane Bianca: From Russia With Hate"/>
        <s v="Destiny"/>
        <s v="Sunday Mornings"/>
        <s v="Swapnarajyam (The Dreamland)"/>
        <s v="A Sort of Family"/>
        <s v="Zandalee"/>
        <s v="Shangri-La: Near Extinction"/>
        <s v="Mike the Knight"/>
        <s v="Tokyo Alice"/>
        <s v="Grimy"/>
        <s v="Super Monsters Monster Party"/>
        <s v="Final Run"/>
        <s v="Fireplace 4K: Classic Crackling Fireplace from Fireplace for Your Home"/>
        <s v="What Lies Beneath"/>
        <s v="William the Conqueror"/>
        <s v="Wannabe Courageous"/>
        <s v="Equestria Girls: Tales of Canterlot High"/>
        <s v="Emelie"/>
        <s v="Dream Boat"/>
        <s v="William Lee Martin: Standing in the Middle"/>
        <s v="Ring Of Darkness"/>
        <s v="Galaxy Kids"/>
        <s v="Altered Carbon: Resleeved"/>
        <s v="Blanche Gardin: I talk to myself"/>
        <s v="Seis Manos"/>
        <s v="Dukhtar"/>
        <s v="Bhangra Paa Le"/>
        <s v="Lovespring International"/>
        <s v="Trolls Holiday Special"/>
        <s v="Q-Force"/>
        <s v="The Speed Cubers"/>
        <s v="Bypass Road"/>
        <s v="Swing Vote"/>
        <s v="The Inbetweeners"/>
        <s v="De Palma"/>
        <s v="Social Animals"/>
        <s v="The Day My Butt Went Psycho!"/>
        <s v="Nisman: The Prosecutor, the President, and the Spy"/>
        <s v="Bewakoofiyaan"/>
        <s v="Battlefield Recovery"/>
        <s v="Prey Before You Eat 2"/>
        <s v="Atlas Shrugged: Part II"/>
        <s v="The Woman"/>
        <s v="The Legend of Hallowaiian"/>
        <s v="The Last Summer"/>
        <s v="Aquarius"/>
        <s v="How We Got Gay"/>
        <s v="Long Lost Son"/>
        <s v="Gangstars (Tamil)"/>
        <s v="Howl From Beyond The Fog"/>
        <s v="The Pianist"/>
        <s v="I Shouldn't Be Alive"/>
        <s v="Miss Sharon Jones!"/>
        <s v="Bondi Rescue"/>
        <s v="Abominable Christmas"/>
        <s v="Strega"/>
        <s v="American Son"/>
        <s v="The Triumph of Soul"/>
        <s v="Meet Your Match"/>
        <s v="Richard Pryor: Icon"/>
        <s v="Detective Di Renjie 2 (HD)"/>
        <s v="Explorers"/>
        <s v="The End of the Road"/>
        <s v="The Terrible Adventure"/>
        <s v="Delusion"/>
        <s v="The Car: Road to Revenge"/>
        <s v="Anita"/>
        <s v="My Heroes Were Cowboys"/>
        <s v="The Royle Family"/>
        <s v="Feel Good"/>
        <s v="Just Love"/>
        <s v="They Stole The Bomb"/>
        <s v="Darbar (Malayalam)"/>
        <s v="Ramu"/>
        <s v="Jungle Beat: The Movie"/>
        <s v="Blessed Benefit"/>
        <s v="Ardab Mutiyaran"/>
        <s v="Weegies"/>
        <s v="Your Son"/>
        <s v="Caim"/>
        <s v="The Rift: The Dark Side of the Moon"/>
        <s v="Racing Scene"/>
        <s v="1994"/>
        <s v="Season of the Witch"/>
        <s v="Pyaar Ka Punchnama 2"/>
        <s v="Passer By"/>
        <s v="Cameron Esposito: Marriage Material"/>
        <s v="Survivor"/>
        <s v="Mary Higgins Clark's: Pretend You Don't See Her"/>
        <s v="The Hatred"/>
        <s v="Captured in Chinatown"/>
        <s v="The Green Hornet"/>
        <s v="Finding Dawn"/>
        <s v="Adrift in Soho"/>
        <s v="Candyflip"/>
        <s v="Doli Saja Ke Rakhna"/>
        <s v="Ceiling Fan for Sleep 9 hours"/>
        <s v="The Pharmacist"/>
        <s v="Paranoia"/>
        <s v="#AnneFrank - Parallel Stories"/>
        <s v="Partners"/>
        <s v="Skins"/>
        <s v="Iron Sky: The Coming Race"/>
        <s v="Late Night"/>
        <s v="Invasion of the Body Snatchers"/>
        <s v="Goldeneye (4K UHD)"/>
        <s v="The Railway Man"/>
        <s v="Misha and the Wolves"/>
        <s v="The Killer Speaks"/>
        <s v="Planet Patrol"/>
        <s v="Agustín Aristarán: Soy Rada"/>
        <s v="Loser"/>
        <s v="Cajun Pawn Stars"/>
        <s v="You Cannot Hide"/>
        <s v="Pinkfong! Let's Booksplore with Hogi: Space"/>
        <s v="Triple Frontier"/>
        <s v="Indiscreet (1958)"/>
        <s v="Demetri Martin: Live (At the Time)"/>
        <s v="Midnight Sun"/>
        <s v="Marianne"/>
        <s v="Hostile"/>
        <s v="Message for Posterity"/>
        <s v="The Heiress"/>
        <s v="Pistorius"/>
        <s v="BANANA FISH"/>
        <s v="47 Days"/>
        <s v="What Price Crime"/>
        <s v="Pretty Man"/>
        <s v="LEGO House - Home of the Brick"/>
        <s v="Jackie Brown"/>
        <s v="Qué pena tu serie"/>
        <s v="Nuestra Lucha Libre"/>
        <s v="Jimmy Dore: Sentenced To Live"/>
        <s v="Stolen Away"/>
        <s v="Luke and Lucy and the Texas Ranger"/>
        <s v="Shéhérazade"/>
        <s v="Goosebumps 2: Haunted Halloween"/>
        <s v="The American Bible Challenge"/>
        <s v="Doc West - Part 1"/>
        <s v="A Year and Change"/>
        <s v="Camp X"/>
        <s v="3 Seconds Divorce"/>
        <s v="Classic Baby Songs by Little Baby Bum"/>
        <s v="Date Night: World Premiere"/>
        <s v="Blue Streak"/>
        <s v="First Lady"/>
        <s v="The Prisoner"/>
        <s v="The Best of I Love Lucy"/>
        <s v="Queer Eye: We're in Japan!"/>
        <s v="Listen"/>
        <s v="Gerri Curls"/>
        <s v="Supa Strikas - A Team Above All"/>
        <s v="Love's Kitchen"/>
        <s v="The Boy"/>
        <s v="Christmas in the Smokies"/>
        <s v="Awake"/>
        <s v="The Naked Truth"/>
        <s v="The Key to Rebecca"/>
        <s v="The Devil Is a Part-Timer!"/>
        <s v="Anna"/>
        <s v="The Investigator: A British Crime Story"/>
        <s v="Victoria"/>
        <s v="Steve Byrne: The Byrne Identity"/>
        <s v="Ulkuthu"/>
        <s v="Ester Steinberg: Burning Bush"/>
        <s v="Lommbock"/>
        <s v="We Need to Talk About Kevin"/>
        <s v="Company"/>
        <s v="Congratulations, It's A Boy!"/>
        <s v="The Last Days of Lehman Brothers"/>
        <s v="Chicago Overcoat"/>
        <s v="Duplicity"/>
        <s v="Highway to Heaven"/>
        <s v="Adventures of Power"/>
        <s v="Paradise Park"/>
        <s v="The Rev"/>
        <s v="Being Erica"/>
        <s v="Person of Interest"/>
        <s v="Beyond the Sky"/>
        <s v="I Fine... Thank You... Love You"/>
        <s v="Forever Pure"/>
        <s v="The Last of the Schmucks"/>
        <s v="DreamWorks Shrek's Swamp Stories"/>
        <s v="Oru Kai Osai"/>
        <s v="It's Fine"/>
        <s v="Heaven Without People"/>
        <s v="The Adventures of Tintin"/>
        <s v="American Hangman"/>
        <s v="Kuruthi"/>
        <s v="Searching for Augusta: The Forgotten Angel of Bastogne"/>
        <s v="Wizards: Tales of Arcadia"/>
        <s v="46"/>
        <s v="Super Monsters Back to School"/>
        <s v="The Rocker"/>
        <s v="Bogda"/>
        <s v="Brand New Cherry Flavor"/>
        <s v="Aziz Ansari Live at Madison Square Garden"/>
        <s v="That Day We Sang"/>
        <s v="The First 48 Presents: Homicide Squad Atlanta"/>
        <s v="Strumpet"/>
        <s v="Moh Maya Money"/>
        <s v="Bad Impulse"/>
        <s v="Himalayan Singing Bowls 9 hours"/>
        <s v="Robozuna"/>
        <s v="Pablo"/>
        <s v="Virsa"/>
        <s v="Wandering Stars"/>
        <s v="Best Night Ever"/>
        <s v="The Hollow Point"/>
        <s v="The Lincoln Lawyer (4K UHD)"/>
        <s v="The Crying Game"/>
        <s v="6 Days"/>
        <s v="A Good Year"/>
        <s v="Fathers &amp; Daughters"/>
        <s v="Pastel Yumi: The Magic Idol"/>
        <s v="Daughters of the Dust"/>
        <s v="Ginger &amp; Rosa"/>
        <s v="American Cannibal"/>
        <s v="Injustice"/>
        <s v="Salt Fat Acid Heat"/>
        <s v="One of Her Own"/>
        <s v="Detective Byomkesh Bakshy"/>
        <s v="Diana: Her True Story"/>
        <s v="Crashing"/>
        <s v="Vizontele Tuuba"/>
        <s v="Young Tiger"/>
        <s v="Ordinary World"/>
        <s v="Temporada de Caza"/>
        <s v="15-Minute Balance &amp; Burn 5.0 Workout"/>
        <s v="Changing Rooms"/>
        <s v="Captain Sabertooth"/>
        <s v="Tongi Tongi Chudamaku Chandamama"/>
        <s v="The Amazing World Of Aviation Series - 13-Part"/>
        <s v="Book Of Fire"/>
        <s v="NCIS"/>
        <s v="Astronomy Club: The Sketch Show"/>
        <s v="A Father's Son"/>
        <s v="New France"/>
        <s v="Lalbaug Parel: Zali Mumbai Sonyachi"/>
        <s v="Deadly Game"/>
        <s v="The Blood of Heroes"/>
        <s v="Pieces of a Dream: A Story of Gambling"/>
        <s v="Gabru: Hip Hop Revolution"/>
        <s v="Dinosaur Island"/>
        <s v="The Infernal Walker"/>
        <s v="Canine Intervention"/>
        <s v="The Wrong Path"/>
        <s v="Season for Love Songs"/>
        <s v="Mindwarp"/>
        <s v="Silent Cries"/>
        <s v="Ninu Veedani Needanu Nene"/>
        <s v="Go Buster - Exciting Adventures"/>
        <s v="An Inspector Calls"/>
        <s v="Lawless Frontier"/>
        <s v="The Queen and the Conqueror"/>
        <s v="InuYasha: The Movie 2: The Castle Beyond the Looking Glass"/>
        <s v="Angelina Ballerina Classic"/>
        <s v="Hellgate"/>
        <s v="99 Songs (Telugu)"/>
        <s v="Magnus"/>
        <s v="14 Minutes from Earth"/>
        <s v="Ip Man 2"/>
        <s v="Domino"/>
        <s v="Asoka"/>
        <s v="6 Bullets"/>
        <s v="A Sun"/>
        <s v="The Pains of Being Pure at Heart"/>
        <s v="Gotham"/>
        <s v="Brahms"/>
        <s v="NOVA: Bird Brain"/>
        <s v="Heal"/>
        <s v="The Port of Last Resort - Zuflucht in Shanghai"/>
        <s v="Ainu Mosir"/>
        <s v="Jurassic Dinosaur Quest T-Rex Ranch"/>
        <s v="Ready Jet Go!"/>
        <s v="Deep Blue Sea"/>
        <s v="Giving Voice"/>
        <s v="The Florida Project"/>
        <s v="Vegas Life"/>
        <s v="Manikarnika: The Queen of Jhansi"/>
        <s v="Michelle Buteau: Welcome to Buteaupia"/>
        <s v="Elliot the Littlest Reindeer"/>
        <s v="Flipping Boston"/>
        <s v="Nobody Sleeps in the Woods Tonight"/>
        <s v="Look"/>
        <s v="Una"/>
        <s v="The First Silent Night"/>
        <s v="Atlanta Plastic"/>
        <s v="Charade"/>
        <s v="Moone Moonu Varthai"/>
        <s v="Rasbhari"/>
        <s v="Murders in Vienna"/>
        <s v="Russell Peters: Deported"/>
        <s v="The Believer"/>
        <s v="In Defense of a Married Man"/>
        <s v="Chopsticks"/>
        <s v="Deadly Illusions"/>
        <s v="Someone Like You"/>
        <s v="Heartthrob"/>
        <s v="The Awakening of Motti Wolkenbruch"/>
        <s v="Sign of the Gladiator"/>
        <s v="I Hate Luv Storys"/>
        <s v="Horrid Henry"/>
        <s v="Spirit Rider"/>
        <s v="All or Nothing: Tottenham Hotspur"/>
        <s v="Last Summer"/>
        <s v="Moondog Airwaves"/>
        <s v="Fan of Amoory"/>
        <s v="The Golden Years with Javed Akhtar"/>
        <s v="The Dark Dance"/>
        <s v="Tik Tok"/>
        <s v="Faster"/>
        <s v="Wildflower"/>
        <s v="Camino a Bali"/>
        <s v="Love You Right"/>
        <s v="Severed Ways"/>
        <s v="Feel the Beat"/>
        <s v="The Border"/>
        <s v="Smash: Motorized Mayhem"/>
        <s v="Hiroshima: The Real History"/>
        <s v="The Kill Team"/>
        <s v="Magi: The Labyrinth of Magic"/>
        <s v="Room 6"/>
        <s v="ICEBERG"/>
        <s v="Court Justice"/>
        <s v="Gunjan Saxena: The Kargil Girl"/>
        <s v="Katherine Ryan: Glitter Room"/>
        <s v="K"/>
        <s v="Gossip Girl"/>
        <s v="Annanukku Jai"/>
        <s v="Breathe"/>
        <s v="Monty Python: Live at Aspen"/>
        <s v="Super JoJo - Yes Yes Vegetables Song"/>
        <s v="Early Day Miners"/>
        <s v="Turbo"/>
        <s v="Angu Vaikuntapurathu (Malayalam)"/>
        <s v="Rumor Has It"/>
        <s v="The Stanford Prison Experiment"/>
        <s v="Dark Highlands"/>
        <s v="Breaking &amp; Exiting"/>
        <s v="The Other Side of the Wind"/>
        <s v="Jared and Robert: A Couple of Characters"/>
        <s v="Dil Vil Pyaar Vyaar"/>
        <s v="The Hummingbird Project"/>
        <s v="12 Rounds 3: Lockdown"/>
        <s v="Adú"/>
        <s v="White Elephant"/>
        <s v="Soy Rada: Serendipity"/>
        <s v="The Paradise"/>
        <s v="The Island"/>
        <s v="Badla"/>
        <s v="Synchronic"/>
        <s v="My Grandpa Is An Alien"/>
        <s v="Record of Youth"/>
        <s v="Hampton's Legion"/>
        <s v="The Long Island Incident"/>
        <s v="Hulk Vs."/>
        <s v="Ugly Delicious"/>
        <s v="SslmRegUsTV02SourceSERIES"/>
        <s v="Little Man Tate"/>
        <s v="Jolt"/>
        <s v="Yoga For Beginners"/>
        <s v="Car Patrol of Car City"/>
        <s v="China's New Silk Road"/>
        <s v="Ninja Robots Season 1"/>
        <s v="Killer Ratings"/>
        <s v="Dolphin Kick"/>
        <s v="Gina Brillon: Pacifically Speaking"/>
        <s v="The Witcher"/>
        <s v="Yatra (Malayalam)"/>
        <s v="Storage Wars New York"/>
        <s v="Meet The Mayor"/>
        <s v="Skin Deep"/>
        <s v="Storage Wars: Northern Treasures"/>
        <s v="Loving Miss Hatto"/>
        <s v="Svaha: The Sixth Finger"/>
        <s v="Mahjong Heroes"/>
        <s v="The Over-The-Hill Gang"/>
        <s v="Kiss My Act"/>
        <s v="Diablo"/>
        <s v="True Friend"/>
        <s v="Sunset Boulevard"/>
        <s v="Thomas &amp; Friends: Journey Beyond Sodor (US English, Brazilian Portuguese, Latin America Spanish)"/>
        <s v="Slappy and the Stinkers"/>
        <s v="Honest Thief"/>
        <s v="Ne Zha"/>
        <s v="Love Is in the Air"/>
        <s v="Andy Woodhull: World's Greatest Stepdad"/>
        <s v="Joy"/>
        <s v="15-Minute HIIT 7.0 Workout (with weights)"/>
        <s v="Countdown to Death: Pablo Escobar"/>
        <s v="Thackeray (Marathi)"/>
        <s v="Pass Over"/>
        <s v="Mitchell"/>
        <s v="ParaNorman"/>
        <s v="Happy New Year"/>
        <s v="John Heffron: Middle Class Funny"/>
        <s v="Classical Piano for Sleep and Relaxation"/>
        <s v="Plim Plim"/>
        <s v="Gopyam - The Secret"/>
        <s v="Angulika"/>
        <s v="The Benefactor"/>
        <s v="Monster From Green Hell"/>
        <s v="Parallel"/>
        <s v="The Brain (1988)"/>
        <s v="Yoga with Sound Meditations"/>
        <s v="Abhiyude Katha Anuvinteyum"/>
        <s v="Dard Divorce"/>
        <s v="Master"/>
        <s v="Harry Benson: Shoot First"/>
        <s v="Bokeh"/>
        <s v="Songwriter"/>
        <s v="MCA (Middle Class Abbayi)"/>
        <s v="Cartoon Classics - Vol. 2: 25 Favorite Cartoons - 3 Hours"/>
        <s v="Pinkfong! Bedtime Lullabies"/>
        <s v="Summer Night"/>
        <s v="Smiley"/>
        <s v="Watch Out, We're Mad!"/>
        <s v="The Trench"/>
        <s v="Money"/>
        <s v="The Pyramid - Finding the Truth"/>
        <s v="Cut The Rope: Om Nom Stories - Play Time"/>
        <s v="The Flash"/>
        <s v="Strategic Air Command"/>
        <s v="High Kick Girl"/>
        <s v="Gallagher: Melon Crazy"/>
        <s v="Eriko, Pretended"/>
        <s v="Last Of The Pony Riders"/>
        <s v="20th Century Women"/>
        <s v="Dad Wanted"/>
        <s v="Tiger Zinda Hai"/>
        <s v="The Red House"/>
        <s v="In the Arms of My Enemy"/>
        <s v="Scales: Mermaids Are Real"/>
        <s v="Possessed"/>
        <s v="Mr. Wong Detective"/>
        <s v="Legendary Weapons of China"/>
        <s v="Honey: Rise Up and Dance"/>
        <s v="Inside Borussia Dortmund"/>
        <s v="Penny Dreadful - After Dark Horrorfest"/>
        <s v="Ring of Fire"/>
        <s v="A Box of Faith"/>
        <s v="Ruta Madre"/>
        <s v="Sweet Sunshine"/>
        <s v="Noblemen"/>
        <s v="Silent Trigger"/>
        <s v="Gallagher: Mad As Hell"/>
        <s v="Pink Heat"/>
        <s v="Mighty Little Bheem"/>
        <s v="Uncut Gems"/>
        <s v="Iliza Shlesinger: Elder Millennial"/>
        <s v="Heavy Metal 2000"/>
        <s v="Formula 1: Drive to Survive"/>
        <s v="Adam Ferrara: Funny As Hell"/>
        <s v="The Romance of Tiger and Rose"/>
        <n v="1984"/>
        <s v="GoShogun: The Time Etrainger"/>
        <s v="Mitron"/>
        <s v="Wild Dog"/>
        <s v="Army Mystery"/>
        <s v="Digley and Dazey - London Bridge Is Falling Down &amp; More Nursery Rhymes and Kids Songs"/>
        <s v="Sat Sri Akal"/>
        <s v="Abnormal Summit"/>
        <s v="Relaxer"/>
        <s v="XXx"/>
        <s v="Grass Is Greener"/>
        <s v="Lionheart"/>
        <s v="Trip to the Tax Paradise"/>
        <s v="Storytime with Mila and Morphle"/>
        <s v="The Rainbow Troops"/>
        <s v="Santana"/>
        <s v="Snoop Dogg Presents The Bad Girls of Comedy"/>
        <s v="Dawson's Creek"/>
        <s v="War Against Women"/>
        <s v="Pinkfong 50 Best Hits: Baby Shark and More"/>
        <s v="The Bad News Bears (1976)"/>
        <s v="American Experience: Wyatt Earp"/>
        <s v="Starting Over Again"/>
        <s v="Egypt's Lost Queens"/>
        <s v="El Barco"/>
        <s v="Glitter Force Doki Doki"/>
        <s v="I am woman"/>
        <s v="Paradise PD"/>
        <s v="Lady Bird"/>
        <s v="Officer Down"/>
        <s v="Far Too Personal"/>
        <s v="Monzón: A Knockout Blow"/>
        <s v="Steel Rain"/>
        <s v="Karnan"/>
        <s v="NBA The Essentials: Boston Celtics 1984 Eastern Conference Semifinals Game 7 vs. Knicks"/>
        <s v="Elvira's Movie Macabre: Hercules And The Captive Women"/>
        <s v="Yuvarathnaa (Tamil)"/>
        <s v="Phone Call"/>
        <s v="Mambo Man"/>
        <s v="Seven"/>
        <s v="7 Days Out"/>
        <s v="Total Recall"/>
        <s v="Under The Skin"/>
        <s v="The Angry Red Planet"/>
        <s v="Flipping San Diego"/>
        <s v="The Burial of Kojo"/>
        <s v="Malibu Rescue: The Series"/>
        <s v="Khan: No. 1 Crime Hunter"/>
        <s v="Singam123"/>
        <s v="Drug Lords"/>
        <s v="The Mr. Peabody and Sherman Show"/>
        <s v="Aelay"/>
        <s v="Michael Bolton's Big, Sexy Valentine's Day Special"/>
        <s v="Ishqiya"/>
        <s v="Warlock"/>
        <s v="Neon Genesis Evangelion"/>
        <s v="Strawberry Shortcake: Berry Bitty Adventures"/>
        <s v="Hell and Back"/>
        <s v="Denis Leary: No Cure For Cancer"/>
        <s v="Learn Colors and Race Cars with Max the Glow Train and His Friends (Colors and Toys)"/>
        <s v="Where is Chicky? - Chapter Three"/>
        <s v="Silent"/>
        <s v="The Fluffy Movie"/>
        <s v="Still Game"/>
        <s v="The Omen"/>
        <s v="Bean: The Ultimate Disaster Movie"/>
        <s v="Sharkdog"/>
        <s v="Cheer"/>
        <s v="Black Bud"/>
        <s v="True Colors"/>
        <s v="Experimenter"/>
        <s v="Outside In"/>
        <s v="RAGE OF BAHAMUT VIRGIN SOUL"/>
        <s v="Spycraft"/>
        <s v="Starred Up"/>
        <s v="Counter Histories: Rock Hill"/>
        <s v="The Mortified Guide"/>
        <s v="Fritz the Cat"/>
        <s v="WGC-Dell Technologies Match Play Reveal Show"/>
        <s v="Movie_Project_UN_Test_UHD"/>
        <s v="Howie Mandel Presents: Howie Mandel at the Howie Mandel Comedy Club"/>
        <s v="Sacrilege"/>
        <s v="Murder Among the Mormons"/>
        <s v="Fighting Caravans"/>
        <s v="Panipat - The Great Betrayal"/>
        <s v="Alienated"/>
        <s v="All Hail King Julien"/>
        <s v="The Block Island Sound"/>
        <s v="Wedding Wars"/>
        <s v="The Endless Summer"/>
        <s v="Elvira's Movie Macabre: I Eat Your Skin"/>
        <s v="Mariusz Kałamaga, Karol Kopiec, Wiolka Walaszczyk Hilarious Trio"/>
        <s v="Joe Rogan: Triggered"/>
        <s v="Villavan: The Vigilante"/>
        <s v="Dynasty"/>
        <s v="The Legend of Valentino"/>
        <s v="Chhota Bheem Aur Kaala Yodha"/>
        <s v="The Could’ve-Gone-All-the-Way Committee"/>
        <s v="The Road to Cabazon"/>
        <s v="Shaun the Sheep - The Farmer's Llamas"/>
        <s v="Worn Stories"/>
        <s v="Jimi Hendrix"/>
        <s v="Rick Stein's Long Weekends"/>
        <s v="The River Wild"/>
        <s v="Trailer Park Boys Live In F**kin' Dublin"/>
        <s v="Peace Haven"/>
        <s v="In Paradox"/>
        <s v="Grass"/>
        <s v="Sicilian Ghost Story"/>
        <s v="Dead Man Down"/>
        <s v="New York Minute"/>
        <s v="Special Correspondents"/>
        <s v="Bosta"/>
        <s v="April Fool's Day"/>
        <s v="Marked"/>
        <s v="AK vs AK"/>
        <s v="IWish"/>
        <s v="Magic for Humans Spain"/>
        <s v="Sons of the Caliphate"/>
        <s v="Down the Shore"/>
        <s v="Jimmy: The True Story of a True Idiot"/>
        <s v="The Expanse (4K UHD)"/>
        <s v="Five Little Babies Kids's Songs in Indonesian - Bob the Train"/>
        <s v="Sherlock Holmes &amp; The Woman In Green"/>
        <s v="Beautiful in the Morning"/>
        <s v="Pitta Kathalu"/>
        <s v="Copperman"/>
        <s v="Wilder Napalm"/>
        <s v="Call My Agent!"/>
        <s v="Ramen Shop"/>
        <s v="David Copperfield (1999)"/>
        <s v="Shaolin Kung Fu Master"/>
        <s v="A Haunting on Brockway Street"/>
        <s v="And So It Goes"/>
        <s v="Fractured"/>
        <s v="Farmland"/>
        <s v="Home Again"/>
        <s v="Yeh Dillagi"/>
        <s v="Say Yes"/>
        <s v="ACT 2 - Series 7"/>
        <s v="Janaan"/>
        <s v="Love Lies Bleeding"/>
        <s v="Raising Arizona"/>
        <s v="Pajanimals"/>
        <s v="Dating Around: Brazil"/>
        <s v="Chiriakhana"/>
        <s v="Hitman's Hero"/>
        <s v="Jim Gaffigan: Quality Time"/>
        <s v="Mountain"/>
        <s v="Deadwind"/>
        <s v="Tell Me Your Secrets"/>
        <s v="The Wedding Night"/>
        <s v="Seven in Heaven"/>
        <s v="Thriller"/>
        <s v="Assault on Wall Street"/>
        <s v="Yours, Mine and Ours"/>
        <s v="Under Western Stars"/>
        <s v="Girls und Panzer"/>
        <s v="The Capture"/>
        <s v="Pete Correale: Let Me Tell Ya"/>
        <s v="Thottu Vidum Thooram"/>
        <s v="High School"/>
        <s v="Call Me Francis"/>
        <s v="Wasp Network"/>
        <s v="Spides"/>
        <s v="The Dukes of Hazzard"/>
        <s v="IBOY"/>
        <s v="Shaitaan Haveli"/>
        <s v="Great Interior Design Challenge"/>
        <s v="Immigration Nation"/>
        <s v="The Confrontation"/>
        <s v="Christina P: Mother Inferior"/>
        <s v="The Zoya Factor"/>
        <s v="LEGO Marvel Super Heroes: Guardians of the Galaxy"/>
        <s v="Beat Bugs"/>
        <s v="Park Avenue: Money, Power &amp; The American Dream"/>
        <s v="Kanye West: A Higher Power"/>
        <s v="Krish Trish and Baltiboy: Part II"/>
        <s v="Pinkfong! Baby Shark in Summer Time"/>
        <s v="68 Kill"/>
        <s v="The Daily Life of the Immortal King"/>
        <s v="Sarbjit"/>
        <s v="2036 Origin Unknown"/>
        <s v="Secrets of the Tower of London"/>
        <s v="Win the Wilderness"/>
        <s v="Numbered"/>
        <s v="Sairat"/>
        <s v="Morphle and Mila Easter Special"/>
        <s v="Hellkat"/>
        <s v="Jugaad"/>
        <s v="Searching for Bobby Fischer"/>
        <s v="Charité"/>
        <s v="7 LOVE"/>
        <s v="Love me tender"/>
        <s v="It's Now or Never"/>
        <s v="The House of Flowers: The Movie"/>
        <s v="Winsanity"/>
        <s v="Legends of Sleepy Hollow"/>
        <s v="Sofia the First"/>
        <s v="Master (Telugu)"/>
        <s v="The Invisible Guardian"/>
        <s v="The beach is my office"/>
        <s v="W.E."/>
        <s v="Carriers"/>
        <s v="Pattas (Tamil)"/>
        <s v="Cinta Iris"/>
        <s v="Solomon Kane"/>
        <s v="Baaghi"/>
        <s v="Dark Desire"/>
        <s v="The Bumble Nums - Season 4"/>
        <s v="Made in Chinatown"/>
        <s v="Warda"/>
        <s v="ZZ TOP: THAT LITTLE OL' BAND FROM TEXAS"/>
        <s v="The Space Between Us"/>
        <s v="An Innocent Mistake"/>
        <s v="13th Locker"/>
        <s v="Song One"/>
        <s v="Ali Wong: Baby Cobra"/>
        <s v="Jarab"/>
        <s v="How to Catch A Serial Killer"/>
        <s v="Chicky - I love Chicky Valentine's Special Pt.1 - &amp; More Kids Cartoons"/>
        <s v="Behind the Wheel"/>
        <s v="Monty Python's Flying Circus"/>
        <s v="Dragons: Rescue Riders: Secrets of the Songwing"/>
        <s v="Kashmir The Story"/>
        <s v="Deal or No Deal"/>
        <s v="The Destructors"/>
        <s v="Patra Vaitha Nerupondru"/>
        <s v="Big Time"/>
        <s v="KOKKOKU"/>
        <s v="The Super Parental Guardians"/>
        <s v="Golden Job"/>
        <s v="Topper Returns"/>
        <s v="Blood Brothers: Malcolm X &amp; Muhammad Ali"/>
        <s v="Cut the Rope - Spot the Difference 2"/>
        <s v="Comicstaan Semma Comedy Pa"/>
        <s v="A Woman Named Jackie"/>
        <s v="Audubon"/>
        <s v="Million Dollar Baby"/>
        <s v="The Healing Garden"/>
        <s v="Do the Right Thing"/>
        <s v="Nawabzaade"/>
        <s v="We Were Kids"/>
        <s v="Man of Tai Chi"/>
        <s v="The Last Lullaby"/>
        <s v="Double Whammy"/>
        <s v="Expedition China"/>
        <s v="Eddie Izzard: Definite Article"/>
        <s v="The Strange Love Of Martha Ivers"/>
        <s v="Burning Sands"/>
        <s v="The Five Provocations"/>
        <s v="Wildfire"/>
        <s v="Intern"/>
        <s v="ARASHI's Diary -Voyage-"/>
        <s v="Escape from the &quot;Liberty&quot; Cinema"/>
        <s v="Jandino: Whatever it Takes"/>
        <s v="Ten Minutes to Midnight"/>
        <s v="Tears of the Sun"/>
        <s v="Confusion Na Wa"/>
        <s v="My Step Dad: The Hippie"/>
        <s v="Morphle - Fairytale Adventures &amp; More Cartoons for Kids"/>
        <s v="Through The Shadow"/>
        <s v="The Last Kingdom"/>
        <s v="Across the Universe"/>
        <s v="Couple of Days"/>
        <s v="RX100"/>
        <s v="Britannia"/>
        <s v="Corsair"/>
        <s v="Black Robe"/>
        <s v="Killer Movie"/>
        <s v="Three Wise Guys"/>
        <s v="Mansfield Park"/>
        <s v="Memorial Day"/>
        <s v="Humsafar"/>
        <s v="Angry Indian Goddesses"/>
        <s v="Extracurricular Activities"/>
        <s v="The Honeymoon Stand Up Special"/>
        <s v="Gamera: The Giant Monster"/>
        <s v="Mankind The Story of All of Us"/>
        <s v="Friday Night Lights"/>
        <s v="Under The Smoky Roof"/>
        <s v="Rascal Does Not Dream of Bunny Girl Senpai"/>
        <s v="Family Reunion"/>
        <s v="DreamWorks How to Train Your Dragon Legends"/>
        <s v="Magic Max"/>
        <s v="Noddy Saves Christmas"/>
        <s v="Plato's Reality Machine"/>
        <s v="Attack Of The Demons"/>
        <s v="Uncovered"/>
        <s v="Twilight's Last Gleaming"/>
        <s v="Unmaad"/>
        <s v="One by Two"/>
        <s v="Major Ajay Krishna"/>
        <s v="Private Lives"/>
        <s v="In Between"/>
        <s v="Get Smart"/>
        <s v="The Get Down"/>
        <s v="Black Gunn"/>
        <s v="Kismat Konnection"/>
        <s v="The School of Mischief"/>
        <s v="Steve and Maggie - Laugh and Learn"/>
        <s v="Valley Uprising"/>
        <s v="The Refractor"/>
        <s v="Oh! Baby"/>
        <s v="Once Upon a Time"/>
        <s v="Morphle - Magical Cartoons &amp; More Educational Videos for Kids"/>
        <s v="Psycho Kickboxer"/>
        <s v="Black Holes | The Edge of All We Know"/>
        <s v="Dear Dad"/>
        <s v="The Believers"/>
        <s v="Run"/>
        <s v="Henry VII: The Winter King"/>
        <s v="How to Change the World"/>
        <s v="The Precious Blood"/>
        <s v="The Smurfs"/>
        <s v="Mortified Nation"/>
        <s v="Lano &amp; Woodley: Fly"/>
        <s v="Alelí"/>
        <s v="Khancha"/>
        <s v="Bruce Lee: The Man, The Myth"/>
        <s v="The Set Up"/>
        <s v="Criss Angel Mindfreak"/>
        <s v="Midnight at the Magnolia"/>
        <s v="The Dukes of Hazzard: The Beginning"/>
        <s v="Wrong Fires For Right Hopes"/>
        <s v="Nishabdham (Telugu)"/>
        <s v="The Stakeout"/>
        <s v="Pipeline"/>
        <s v="Quantum of Solace"/>
        <s v="And God Created Woman"/>
        <s v="Sahara"/>
        <s v="Cheers For Miss Bishop"/>
        <s v="Aussie Gold Hunters"/>
        <s v="A Second Chance"/>
        <s v="The Lost Pirate Kingdom"/>
        <s v="Mud"/>
        <s v="NOVA: Eclipse Over America"/>
        <s v="The Guard"/>
        <s v="Deadline: Sirf 24 Ghante"/>
        <s v="Wildcat"/>
        <s v="Triple Seat (4K UHD)"/>
        <s v="American Experience: The Swamp"/>
        <s v="Incubated"/>
        <s v="The Negotiator"/>
        <s v="Oddbods"/>
        <s v="Murder in Mind"/>
        <s v="Tokyo Vampire Hotel"/>
        <s v="The Winslow Boy"/>
        <s v="Si Doel the Movie"/>
        <s v="The Attorney"/>
        <s v="Moone Boy"/>
        <s v="How to Fix a Drug Scandal"/>
        <s v="Dinner Club"/>
        <s v="On the Trail of Bigfoot: The Search"/>
        <s v="Inspector Gadget"/>
        <s v="Gelo"/>
        <s v="The Man Who Would Be Polka King"/>
        <s v="Re:Mind"/>
        <s v="The Royals"/>
        <s v="The Bat"/>
        <s v="Cross"/>
        <s v="Karakuri Circus"/>
        <s v="The Queen"/>
        <s v="How to Stage a Coup"/>
        <s v="Play or Die"/>
        <s v="Dana Carvey: Straight White Male, 60"/>
        <s v="The Rise of Phoenixes"/>
        <s v="Next"/>
        <s v="Alice in Panchalinadu"/>
        <s v="Lockdowners"/>
        <s v="Unlucky Ploy"/>
        <s v="The Haunting of Sharon Tate"/>
        <s v="Sailor Moon Crystal"/>
        <s v="The Dangerous Book for Boys"/>
        <s v="The Magic Lamp and the Moving Islands (Subbed)"/>
        <s v="Blue Ruin"/>
        <s v="The Crocodile Hunter: Collision Course"/>
        <s v="Fatherhood"/>
        <s v="A Monkey's Tale"/>
        <s v="PokÃ©mon the Series: Diamond and Pearl"/>
        <s v="A Taste of Jupiter"/>
        <s v="Code Lyoko"/>
        <s v="Kratts' Creatures"/>
        <s v="Adithya (Creative Genius)"/>
        <s v="15-Minute Yoga Stretch 1.0 Workout"/>
        <s v="Hoodman"/>
        <s v="People Just Do Nothing"/>
        <s v="Puss in Boots"/>
        <s v="Durgamati - The Myth"/>
        <s v="The Absent"/>
        <s v="Gajakesari"/>
        <s v="Raven"/>
        <s v="The Manster"/>
        <s v="Planet 51"/>
        <s v="Salome's Last Dance"/>
        <s v="Street of no return"/>
        <s v="The Hurricane Heist"/>
        <s v="Invisible Essence: The Little Prince"/>
        <s v="The Christmas Lodge"/>
        <s v="The King"/>
        <s v="Clip: 1"/>
        <s v="Calvin Marshall"/>
        <s v="Mumbai Saga"/>
        <s v="Legend of the Guardians: The Owls of Ga'Hoole"/>
        <s v="Dabbe: The Possession"/>
        <s v="The Fabulous Allan Carr"/>
        <s v="Ghazi (Telegu)"/>
        <s v="Whispers"/>
        <s v="Single"/>
        <s v="Sparring"/>
        <s v="Tremors"/>
        <s v="Therapy"/>
        <s v="The 41-Year-Old Virgin Who Knocked Up Sarah Marshall and Felt Superbad About It"/>
        <s v="Imaginary Friend"/>
        <s v="Mr. Wong In Chinatown"/>
        <s v="Aaina"/>
        <s v="The Mothman of Point Pleasant"/>
        <s v="We Kids from Bahnhof Zoo"/>
        <s v="Austin Powers in Goldmember"/>
        <s v="Rock On!!"/>
        <s v="Jay Stevens: Life Is Hilarious"/>
        <s v="Superman Returns"/>
        <s v="Blippi and Friends: Halloween Special"/>
        <s v="The Alliance"/>
        <s v="Ready"/>
        <s v="The Girl with the Dragon Tattoo"/>
        <s v="Attraction to Paris"/>
        <s v="Fools Rush In"/>
        <s v="Class of '83"/>
        <s v="Thaimel Aanai"/>
        <s v="The Desert Bride"/>
        <s v="Paheli"/>
        <s v="Brews Brothers"/>
        <s v="Motu Patlu the Superheroes – Super Villains from Mars"/>
        <s v="Labyrinth"/>
        <s v="Miss Panda &amp; Mr. Hedgehog"/>
        <s v="Angela's Christmas Wish"/>
        <s v="The Big Chase"/>
        <s v="White Gold"/>
        <s v="Ujda Chaman (4K UHD)"/>
        <s v="Wheels on the Jingle Bell Bus and More Christmas Songs - Go Buster"/>
        <s v="The Man From Cheyenne"/>
        <s v="The Sun Is in You"/>
        <s v="Titus Andronicus"/>
        <s v="Out in the Dark (English Subtitled)"/>
        <s v="Hit A Lick"/>
        <s v="Custodes"/>
        <s v="Highlander 2"/>
        <s v="Weekenders"/>
        <s v="F is for Family"/>
        <s v="Gary Owen: #DoinWhatIDo"/>
        <s v="Manusangada"/>
        <s v="A Shot In The Dark"/>
        <s v="Iris"/>
        <s v="Shuddhi"/>
        <s v="Three Guys Named Mike"/>
        <s v="Qin Empire: Alliance"/>
        <s v="Soledad"/>
        <s v="Disciples Of The 36th Chamber"/>
        <s v="New Gods: Nezha Reborn"/>
        <s v="LOL: Last One Laughing Germany"/>
        <s v="Gamera vs. Barugon"/>
        <s v="Because We Are Girls"/>
        <s v="Lavell Crawford: Can a Brother Get Some Love?"/>
        <s v="Crocodile Dundee in Los Angeles"/>
        <s v="Meltdown"/>
        <s v="Crazy Delicious"/>
        <s v="Resident Evil: Retribution"/>
        <s v="Edie"/>
        <s v="Hansel and Gretel"/>
        <s v="Agent Sai (Hindi)"/>
        <s v="Damlelya Babachi Kahani"/>
        <s v="First Kiss"/>
        <s v="Tom Papa: Human Mule"/>
        <s v="Liz Stewart: I'm Crowning"/>
        <s v="#Home (4K UHD)"/>
        <s v="Romeo and Juliet"/>
        <s v="The Blackout Experiment"/>
        <s v="Last Knights"/>
        <s v="Never Say Never: The Desire Hall Story"/>
        <s v="GAME ON: A Comedy Crossover Event"/>
        <s v="V.R. Troopers"/>
        <s v="Miss Stevens"/>
        <s v="Russian Doll"/>
        <s v="Double Sketch"/>
        <s v="Along Came a Spider"/>
        <s v="Old House"/>
        <s v="War Horse"/>
        <s v="Mortal Kombat"/>
        <s v="Some Freaks"/>
        <s v="Secret in Their Eyes"/>
        <s v="Mantostaan"/>
        <s v="The Battered Bastards of Baseball"/>
        <s v="Big Daddy"/>
        <s v="Abducted"/>
        <s v="Schitt's Creek"/>
        <s v="Spare Room"/>
        <s v="Paradox"/>
        <s v="Bebe's Kids"/>
        <s v="My Dead Ex"/>
        <s v="You"/>
        <s v="Rising High"/>
        <s v="Zenda"/>
        <s v="Coco y Raulito: Carrusel de ternura"/>
        <s v="Deadly Sins"/>
        <s v="Another Miss Oh"/>
        <s v="Brochero"/>
        <s v="Shark Story: Evolution of a Master Predator"/>
        <s v="The Prayer List"/>
        <s v="Gilmore Girls"/>
        <s v="Broken Vows (2016)"/>
        <s v="Bullitt County"/>
        <s v="Burned Cocoon"/>
        <s v="The Cry of The Owl"/>
        <s v="Yoko and His Friends"/>
        <s v="Serving in Silence"/>
        <s v="Elayne Boosler: Party of One"/>
        <s v="Grandmother's Farm"/>
        <s v="Action Figure Adventure"/>
        <s v="Knock Knock"/>
        <s v="Seoul Searching"/>
        <s v="Enter the Dragon"/>
        <s v="Astitwa"/>
        <s v="Bad Genius"/>
        <s v="Gallipoli"/>
        <s v="Bang Rajan 2"/>
        <s v="TE3N"/>
        <s v="Yoga For Restful Sleep with Dr. Daniel Nightingale"/>
        <s v="Wonder Wheel"/>
        <s v="Friends and Crocodiles"/>
        <s v="Count Me In"/>
        <s v="Jurassic Dinosaur Adventures by T-Rex Ranch"/>
        <s v="Rolling Thunder"/>
        <s v="Haseena Maan Jaayegi"/>
        <s v="Stalled"/>
        <s v="A Thousand Words"/>
        <s v="The Unborn (Unrated)"/>
        <s v="Gallagher: That's Stupid"/>
        <s v="Evelyn"/>
        <s v="A Royal Night Out"/>
        <s v="Blackmark"/>
        <s v="Mexican Moon"/>
        <s v="A Go! Go! Cory Carson Summer Camp"/>
        <s v="Stonehearst Asylum"/>
        <s v="He's Mine Not Yours"/>
        <s v="Chasing Happiness"/>
        <s v="Ram Dass, Going Home"/>
        <s v="Skin"/>
        <s v="The Next Step"/>
        <s v="The King Maker"/>
        <s v="The Longshots"/>
        <s v="Oct-01"/>
        <s v="Russell Peters vs. the World"/>
        <s v="The Ultimate Gift"/>
        <s v="Prime Time"/>
        <s v="The Dragon Prince"/>
        <s v="Evan Straw"/>
        <s v="When I See You Again"/>
        <s v="Boris and Rufus"/>
        <s v="Blackmail"/>
        <s v="A Private War"/>
        <s v="Lucy"/>
        <s v="The Stand-In"/>
        <s v="Thomas &amp; Friends S22 (US)"/>
        <s v="Ruyi's Royal Love in The Palace"/>
        <s v="Zombie Warz: Falls The Shadow"/>
        <s v="Tukaram"/>
        <s v="Ranbhool"/>
        <s v="Dudes &amp; Dragons"/>
        <s v="Planet Of The Apes (2001)"/>
        <s v="On Yoga The Architecture of Peace"/>
        <s v="Chris Brown: Welcome to My Life"/>
        <s v="Sideboob"/>
        <s v="Print the Legend"/>
        <s v="Dil Chahta Hai"/>
        <s v="Love or Money"/>
        <s v="JFK's Women: The Scandals Revealed"/>
        <s v="Morning Meditation on Lake Washington"/>
        <s v="Mugguru Monagallu"/>
        <s v="Blackbird"/>
        <s v="Living Well With Dementia"/>
        <s v="Supermansion"/>
        <s v="Orphan Black"/>
        <s v="Cristela Alonzo: Lower Classy"/>
        <s v="Mila and Morphle's Magical Friends"/>
        <s v="Chris D'Elia: No Pain"/>
        <s v="Frankenfish"/>
        <s v="The Last Days on Mars"/>
        <s v="Vex"/>
        <s v="COD(Cash On Delivery)"/>
        <s v="Too Hot to Handle: Brazil"/>
        <s v="Two Catalonias"/>
        <s v="In Her Shoes"/>
        <s v="A Perfect Enemy"/>
        <s v="Macho Man"/>
        <s v="My Girlfriend's Back"/>
        <s v="El Vigilante"/>
        <s v="Big Stone Gap"/>
        <s v="5Gang"/>
        <s v="Fate/Grand Order -First Order-"/>
        <s v="Loving"/>
        <s v="More Than a Doctor"/>
        <s v="Coming 2 America"/>
        <s v="Saint Seiya 3: Legend of Crimson Youth"/>
        <s v="OUT On Stage (The Series)"/>
        <s v="Flock of Four"/>
        <s v="Explained"/>
        <s v="Ma Rainey's Black Bottom"/>
        <s v="Snow Day"/>
        <s v="Steve and Maggie - Giggles Galore"/>
        <s v="The New Daughter"/>
        <s v="Sing On!"/>
        <s v="Peepli Live"/>
        <s v="A Love That Hurts"/>
        <s v="Thi Mai"/>
        <s v="Screwdriver"/>
        <s v="Riders of the Whistling Pines"/>
        <s v="Mix Master: King of Cards"/>
        <s v="The Ladies Man"/>
        <s v="Swing Hostess"/>
        <s v="Guillermo Vilas: Settling the Score"/>
        <s v="Troll"/>
        <s v="The Competition"/>
        <s v="Esperando La Carroza"/>
        <s v="Alexis Viera: A Story of Surviving"/>
        <s v="Unforgivable"/>
        <s v="IO"/>
        <s v="Price Of Love"/>
        <s v="Senna"/>
        <s v="Mariah Carey's All I Want For Christmas Is You"/>
        <s v="Enchantment"/>
        <s v="Ari Shaffir: Double Negative"/>
        <s v="Kesari"/>
        <s v="The Last Exorcism"/>
        <s v="Pac's Scary Halloween"/>
        <s v="Gaddar: the Traitor"/>
        <s v="Mundeyan Ton Bachke Rahin"/>
        <s v="Big Top Evil"/>
        <s v="Pokémon Journeys: The Series"/>
        <s v="Just You"/>
        <s v="Puella Magi Madoka Magica"/>
        <s v="Crouching Tiger, Hidden Dragon"/>
        <s v="Digs &amp; Discoveries: All Track's Lead to Rome"/>
        <s v="He Even Has Your Eyes"/>
        <s v="InuYasha the Movie: Affections Touching Across Time"/>
        <s v="Show Me the Money"/>
        <s v="Cheer Squad"/>
        <s v="The Player"/>
        <s v="Great News"/>
        <s v="Borsalino and Co."/>
        <s v="Agathe ClÃ©ry"/>
        <s v="James Acaster: Repertoire"/>
        <s v="Pantani: The Accidental Death of a Cyclist"/>
        <s v="Soorakottai Singakutti"/>
        <s v="Funny Animals Song and More Kids Songs - Little Baby Bum"/>
        <s v="Pat a Pat Como"/>
        <s v="THE PARTY"/>
        <s v="Bling Empire"/>
        <s v="Just Add Magic"/>
        <s v="Freeway: Crack in the System"/>
        <s v="Trial By Media"/>
        <s v="Asura Guru"/>
        <s v="Eddie Pepitone: In Ruins"/>
        <s v="Sensitivity Training"/>
        <s v="Mother, May I Sleep With Danger"/>
        <s v="Little Big Man"/>
        <s v="Out of my league"/>
        <s v="Queer Eye"/>
        <s v="NOVA: First Face of America"/>
        <s v="#Selfie"/>
        <s v="Once Upon a Time in Mumbaai"/>
        <s v="Heartburn"/>
        <s v="The One"/>
        <s v="Kolaiyuthir Kaalam"/>
        <s v="Chris Ramsey: Approval Needed"/>
        <s v="Eddie Izzard: Dress To Circle"/>
        <s v="Hotel Coolgardie"/>
        <s v="Little Baby Bum Best Hits: Itsy Bitsy Spider and More Kids Songs!"/>
        <s v="Who's the One"/>
        <s v="Here Comes the Rain"/>
        <s v="Article 15"/>
        <s v="Pinkfong! Coloring with Hogi"/>
        <s v="The Irish Comedy Tour"/>
        <s v="The Gospel Of John"/>
        <s v="Sandra The Fairy Tale Detective"/>
        <s v="Krishna mukundham"/>
        <s v="The Mad Monk"/>
        <s v="The Day I lost My Shadow"/>
        <s v="Greater"/>
        <s v="Comicstaan"/>
        <s v="Rajnigandha"/>
        <s v="Holiday on Mars"/>
        <s v="Chronofilm"/>
        <s v="Battlefish"/>
        <s v="NAPULIONE remastered"/>
        <s v="Venom Coast"/>
        <s v="On the Verge"/>
        <s v="Hook"/>
        <s v="Zach Galifianakis: Live at the Purple Onion"/>
        <s v="André &amp; his olive tree"/>
        <s v="Ballast"/>
        <s v="The Break-Up"/>
        <s v="Happiness Continues: A Jonas Brothers Concert Film"/>
        <n v="41"/>
        <s v="Satrangi"/>
        <s v="Crime Insiders"/>
        <s v="Tamara"/>
        <s v="The Moonstone"/>
        <s v="K.G.F: Chapter 1 (Kannada)"/>
        <s v="Sonthakkaran"/>
        <s v="LEGO: CITY Adventures"/>
        <s v="Scare Tactics"/>
        <s v="The Rangers: Bloodstone"/>
        <s v="The C Word"/>
        <s v="Ghazi (Tamil)"/>
        <s v="Chewin' the Fat"/>
        <s v="Gordon Lightfoot: If You Could Read My Mind"/>
        <s v="My Entire High School Sinking Into the Sea"/>
        <s v="The Body Remembers When the World Broke Open"/>
        <s v="Stars in the Sky: A Hunting Story"/>
        <s v="The Circle - The Afterparty"/>
        <s v="The Man In the High Castle"/>
        <s v="Puerta 7"/>
        <s v="Chinnanjiru Kiliye"/>
        <s v="Kuldip Patwal - I Didn't Do It"/>
        <s v="World of Winx"/>
        <s v="World's Most Wanted"/>
        <s v="The Vanishing"/>
        <s v="Conspiracy"/>
        <s v="Taco Chronicles"/>
        <s v="Young Love (at Bowery Ballroom)"/>
        <s v="The World's Most Peaceful Resorts"/>
        <s v="Hustle &amp; Flow"/>
        <s v="Scream 2"/>
        <s v="Bread Barbershop"/>
        <s v="Care of Kancharapalem"/>
        <s v="The Best of Rafał Rutkowski Olka Szczęśniak"/>
        <s v="Flint"/>
        <s v="Man in Love"/>
        <s v="Behind &quot;The Cove&quot;: The Quiet Japanese Speak Out"/>
        <s v="The Meaning of Monty Python"/>
        <s v="The Surrogacy Trap"/>
        <s v="Turn of the Cheek"/>
        <s v="The Boys"/>
        <s v="Chhota Bheem - Neeli Pahaadi"/>
        <s v="Love Storm"/>
        <s v="Magic Magic"/>
        <s v="Chance"/>
        <s v="PhotoCopy"/>
        <s v="Saathiya"/>
        <s v="The Prince of Tennis ~ Match! Tennis Juniors ~"/>
        <s v="Nishabdham"/>
        <s v="Mimi"/>
        <s v="The Expanse"/>
        <s v="Blippi's School Supply Scavenger Hunt"/>
        <s v="Steve TreviÃ±o: 'Til Death"/>
        <s v="Di Renjie zhi Sidatianwang"/>
        <s v="Kadavul Paathi Mirugam Paathi"/>
        <s v="Happy Home"/>
        <s v="Chris Harris on Cars"/>
        <s v="Lust Stories"/>
        <s v="Little White Lies"/>
        <s v="Cheers"/>
        <s v="Outlaws: The Legend of O.B. Taggart"/>
        <s v="Living and Dying"/>
        <s v="Take the Ball, Pass the Ball"/>
        <s v="16 Blocks"/>
        <s v="Drink Drank Drunk"/>
        <s v="The Accompanist"/>
        <s v="A Marriage of Convenience"/>
        <s v="Yeh Hai Bakrapur"/>
        <s v="Spider-Man: Into the Spider-Verse"/>
        <s v="Little Men"/>
        <s v="187"/>
        <s v="The New Adventures of Tarzan"/>
        <s v="Ekaterina: The Rise of Catherine the Great"/>
        <s v="One More Try"/>
        <s v="Bastaard"/>
        <s v="Defying the Nazis: The Sharps' War"/>
        <s v="Snap Decision"/>
        <s v="The Gospel of Mark"/>
        <s v="Severed Ties"/>
        <s v="Brother Jekwu"/>
        <s v="The A List"/>
        <s v="Cocaine Coast"/>
        <s v="I'm Not Him"/>
        <s v="Sled Head 24-7"/>
        <s v="Jim Baugh Outdoors TV"/>
        <s v="Building Dream Homes"/>
        <s v="Angels in the Snow"/>
        <s v="Bottle Shock"/>
        <s v="The Birth of Deceit"/>
        <s v="PasiÃ³n Que Redime"/>
        <s v="Really Love"/>
        <s v="Gamera vs. Guiron"/>
        <s v="The Stepfather"/>
        <s v="The Losers"/>
        <s v="Yoga for Relaxation Anywhere"/>
        <s v="Black Screen Ocean Waves for Sleep 9 hours"/>
        <s v="The World Is Yours"/>
        <s v="Besieged Bread"/>
        <s v="Pee-wee's Playhouse"/>
        <s v="Nagi-Asu: A Lull in the Sea"/>
        <s v="Animal Kingdom"/>
        <s v="Chris Ramsey Approval Needed (4K UHD)"/>
        <s v="Sitting on the Moon"/>
        <s v="Try Not To Laugh - Black Comics"/>
        <s v="She Never Died"/>
        <s v="Sarivar Sari"/>
        <s v="Mysteries of the Superstition Mountains"/>
        <s v="Ezel"/>
        <s v="Tommy Davidson: Takin' It To D.C."/>
        <s v="Automata"/>
        <s v="Luv Ka The End"/>
        <s v="Tumhari Sulu"/>
        <s v="Lake Effects"/>
        <s v="15-Minute HIIT 2.0 Workout"/>
        <s v="Ultimate Beastmaster México"/>
        <s v="EIC vs The World"/>
        <s v="Jeff Dunham: Arguing with Myself"/>
        <s v="The Man in the Hat"/>
        <s v="A.C.O.D."/>
        <s v="Orange Is the New Black"/>
        <s v="The Cuba Libre Story"/>
        <s v="Blippi's Snowflake Scavenger Hunt"/>
        <s v="13 Reasons Why"/>
        <s v="Jim Breuer: And Laughter For All"/>
        <s v="NOVA: Holocaust Escape Tunnel"/>
        <s v="Himote House"/>
        <s v="Maddman: The Steve Madden Story"/>
        <s v="Lo más sencillo es complicarlo todo"/>
        <s v="Cold Case Files Classic"/>
        <s v="John Mulaney: The Comeback Kid"/>
        <s v="The Flintstones"/>
        <s v="Fantastic Fungi"/>
        <s v="Glee"/>
        <s v="Love 101"/>
        <s v="Jim Gaffigan: Beyond the Pale"/>
        <s v="Dance of the Dead"/>
        <s v="Brian Gaar: Jokes I Wrote At Work"/>
        <s v="Highland: Thailand's Marijuana Awakening"/>
        <s v="Debra DiGiovanni: Single, Awkward, Female"/>
        <s v="The Healing Powers of Dude"/>
        <s v="Dive Olly Dive"/>
        <s v="Dear John"/>
        <s v="Monster High: Frights, Camera, Action!"/>
        <s v="The Fades"/>
        <s v="Doctor Liza"/>
        <s v="Dave Chappelle: Equanimity &amp; The Bird Revelation"/>
        <s v="Maussan's UFO Files"/>
        <s v="When Angels Sleep"/>
        <s v="Thackeray (Hindi)"/>
        <s v="Bright Star"/>
        <s v="Barbie - Vlogger"/>
        <s v="The Husband's Lethal Intentions"/>
        <s v="Pompon Little Bear"/>
        <s v="What Would Sophia Loren Do?"/>
        <s v="Have a Good Trip: Adventures in Psychedelics"/>
        <s v="Yoga Hosers"/>
        <s v="Andaz Apna Apna"/>
        <s v="Two Graves"/>
        <s v="Teach Us All"/>
        <s v="A Go! Go! Cory Carson Halloween"/>
        <s v="Kids of the Whales"/>
        <s v="Damnation"/>
        <s v="Barbie &amp; Chelsea: The Lost Birthday"/>
        <s v="Darling Nikki"/>
        <s v="Tuff Turf"/>
        <s v="Money Kings"/>
        <s v="Ask the Doctor"/>
        <s v="My Brother ... Nikhil"/>
        <s v="Mi Obra Maestra"/>
        <s v="Thomasine and Bushrod"/>
        <s v="The Bag Girls"/>
        <s v="Christian Finnegan: The Fun Part"/>
        <s v="In the Electric Mist"/>
        <s v="London Spy"/>
        <s v="Starship Troopers: Traitor of Mars"/>
        <s v="West Beirut"/>
        <s v="Zoé: Panoramas"/>
        <s v="Hero 115"/>
        <s v="Greg Warren: Where the Field Corn Grows"/>
        <s v="Diana: In Her Own Words"/>
        <s v="Breakfast, Lunch &amp; Dinner"/>
        <s v="Sex, Explained"/>
        <s v="Trail To San Antone"/>
        <s v="The New Daughters of Joshua Cabe"/>
        <s v="Bratz: The Movie"/>
        <s v="Villain"/>
        <s v="Two Friends"/>
        <s v="Howlin' Wolf - The Howlin' Wolf Story - The Secret History Of Rock &amp; Roll"/>
        <s v="Incredibles 2 (Spanish Version)"/>
        <s v="AlphaGo"/>
        <s v="Jeff Dunham's Very Special Christmas Special"/>
        <s v="Star Trek: Deep Space Nine"/>
        <s v="Eyyvah Eyyvah 3"/>
        <s v="Ephraim's Rescue"/>
        <s v="Frat Star"/>
        <s v="Tohfa"/>
        <s v="Devil's Whisper"/>
        <s v="DeRay Davis: How to Act Black"/>
        <s v="T-Rex Ranch - Epic Dinosaur Quests"/>
        <s v="Uncharted Waters with Peter Miller"/>
        <s v="Safety Not Guaranteed"/>
        <s v="Horror Story"/>
        <s v="Monty Python's Fliegender Zirkus"/>
        <s v="Cyber Bully"/>
        <s v="Naruto the Movie: Ninja Clash in the Land of Snow"/>
        <s v="Tuck Jagadish (Kannada)"/>
        <s v="Sofía Niño de Rivera: Selección Natural"/>
        <s v="Goodbye My Wife"/>
        <s v="Neevevaro"/>
        <s v="Deadbeat"/>
        <s v="30 Minutes of Serenity"/>
        <s v="Raasi"/>
        <s v="Project Gutenberg"/>
        <s v="Barbie in Princess Power"/>
        <s v="Jacob Two-Two"/>
        <s v="Dick Winters: &quot;Hang Tough&quot;"/>
        <s v="Koshish"/>
        <s v="Avocado Toast the series"/>
        <s v="Sofía Niño de Rivera: Exposed"/>
        <s v="Heartbreak High"/>
        <s v="Train of the Dead"/>
        <s v="Adam: His Song Continues"/>
        <s v="The Case for Christ"/>
        <s v="Naam Shabana"/>
        <s v="Devil's Bride"/>
        <s v="Asha Jaoar Majhe (Non-English Dialog)"/>
        <s v="MAGICAL GIRL SITE"/>
        <s v="Trinkets"/>
        <s v="Sing Along with Pinkfong &amp; Hogi"/>
        <s v="Wipeout Australia"/>
        <s v="Frontier Outlaws"/>
        <s v="StoryBots Super Songs"/>
        <s v="The Project"/>
        <s v="Fan"/>
        <s v="Spirit: Riding Free"/>
        <s v="World Famous Lover"/>
        <s v="Blade of the Immortal"/>
        <s v="CRD"/>
        <s v="GODZILLA City on the Edge of Battle"/>
        <s v="Muffin Socks"/>
        <s v="Killer Kids"/>
        <s v="The Real Inglorious Bastards"/>
        <s v="ADAM SANDLER 100% FRESH"/>
        <s v="Frank &amp; Fearless"/>
        <s v="Chelsea Handler: Uganda Be Kidding Me Live"/>
        <s v="Kanavu Variyam"/>
        <s v="Seven Days In Utopia"/>
        <s v="One More Flip"/>
        <s v="A Wife's Nightmare"/>
        <s v="Dogs with Jobs"/>
        <s v="Glass House: The Good Mother"/>
        <s v="Arsenal"/>
        <s v="Calendar Girl"/>
        <s v="The World's Most Amazing Vacation Rentals"/>
        <s v="The Bling Ring"/>
        <s v="Chasing the Dragon"/>
        <s v="Jim Gaffigan: The Pale Tourist"/>
        <s v="Asmaa"/>
        <s v="Pinkfong! Car Songs"/>
        <s v="Borderline"/>
        <s v="Zona Rosa"/>
        <s v="Robotech"/>
        <s v="Chasing November"/>
        <s v="Craig Ferguson: I'm Here To Help"/>
        <s v="Landscape Artist of the Year"/>
        <s v="Secret City"/>
        <s v="Rupi Kaur Live"/>
        <s v="Jade"/>
        <s v="Kevin Hart: Laugh at My Pain"/>
        <s v="Mia meets Morgenrot"/>
        <s v="Ali &amp; Ratu Ratu Queens"/>
        <s v="Chaotic"/>
        <s v="Silver Skates"/>
        <s v="Karma Cartel"/>
        <s v="Bejeweled Fishes"/>
        <s v="Make Believe"/>
        <s v="Welcome 2 Karachi"/>
        <s v="ACT 2 - Series 10"/>
        <s v="The Dangerous Lives of Altar Boys"/>
        <s v="Hazel Brugger: Tropical"/>
        <s v="Fida"/>
        <s v="Population 436"/>
        <s v="The Work and the Glory"/>
        <s v="Clip: ACT 4 - Title after removing 1C - 2"/>
        <s v="Norm of the North: Family Vacation"/>
        <s v="Time to Dance"/>
        <s v="The Cutter"/>
        <s v="Sideshow"/>
        <s v="Walter"/>
        <s v="Tarung Sarung"/>
        <s v="The Mire"/>
        <s v="Before Dawn"/>
        <s v="National Lampoon's Snatched"/>
        <s v="2001 Lakers"/>
        <s v="LuLaRich"/>
        <s v="Magnetic"/>
        <s v="Priest"/>
        <s v="Gilmore Girls: A Year in the Life"/>
        <s v="Fat City"/>
        <s v="Holly Star"/>
        <s v="The Block"/>
        <s v="Omar &amp; Salma 2"/>
        <s v="Dead Man's Cards"/>
        <s v="Life in Pieces"/>
        <s v="Murder with Music"/>
        <s v="Final Account"/>
        <s v="Dark Corners"/>
        <s v="Missing 411: The Hunted"/>
        <s v="Queen Victoria: Secrets of a Queen"/>
        <s v="Countrycide"/>
        <s v="The Days of Noah: The Valley of Decision - Part 3 of 4"/>
        <s v="Wrong Place, Wrong Time"/>
        <s v="Lost Bullet"/>
        <s v="We Bought A Zoo: In Character with Scarlett Johansson"/>
        <s v="Jay Mohr: American Treasure"/>
        <s v="Mike E. Winfield: StepMan"/>
        <s v="Loan Shark"/>
        <s v="Jailbreak"/>
        <s v="Incall"/>
        <s v="Kapatadhaari (4K UHD)"/>
        <s v="Salam - The First ****** Nobel Laureate"/>
        <s v="Brash Boys Club"/>
        <s v="8 Hours of Gentle Soothing Surf for Sleep"/>
        <s v="Tiffany Haddish Presents: They Ready"/>
        <s v="Perfect Day: The Millennium"/>
        <s v="Rescue Special Ops"/>
        <s v="ANIMA"/>
        <s v="Fugitive Nights: Danger In The Desert"/>
        <s v="Out of the Wild"/>
        <s v="Freedom Writers"/>
        <s v="My Country: The New Age"/>
        <s v="ROAD TO ROMA"/>
        <s v="Nature: The Mystery of Eels"/>
        <s v="How Not to Die"/>
        <s v="Gosford Park"/>
        <s v="Dancin: It's On"/>
        <s v="Monty Python Conquers America"/>
        <s v="Braven"/>
        <s v="Pokémon the Movie: I Choose You!"/>
        <s v="Mean Streets"/>
        <s v="Disco Dancer"/>
        <s v="Head Count"/>
        <s v="Crude Crypt Vol 1"/>
        <s v="Wild Horses"/>
        <s v="Mad Money"/>
        <s v="Secret Life of the Hospital Bed"/>
        <s v="Gori Tere Pyar Mein"/>
        <s v="UQ Holder!"/>
        <s v="Power Rangers Lightspeed Rescue"/>
        <s v="IKKAT"/>
        <s v="American Mobster: Miami Shakedown"/>
        <s v="Apple of My Eye"/>
        <s v="The Maus"/>
        <s v="Joshy"/>
        <s v="Bad Ass"/>
        <s v="Hop"/>
        <s v="Disconnect"/>
        <s v="RiffTrax Live: Time Chasers"/>
        <s v="Happy Go Lucky"/>
        <s v="Kudiyirundha Koyil"/>
        <s v="Gabby's Dollhouse"/>
        <s v="The Hunter"/>
        <s v="Camp Cool Kids"/>
        <s v="RiffTrax: Beast of the Yellow Night"/>
        <s v="White Girl Apokalypse"/>
        <s v="Hjørdis"/>
        <s v="The Haunting Of. . ."/>
        <s v="Angrezi Mein Kehte Hain"/>
        <s v="Split Second"/>
        <s v="Puriyatha Puthir"/>
        <s v="What Happened to Mr. Cha?"/>
        <s v="The Good Cop"/>
        <s v="Big Kill"/>
        <s v="Wild Oats"/>
        <s v="Act 5 - Title 1"/>
        <s v="Ablaze"/>
        <s v="After the Raid"/>
        <s v="QB1: Beyond the Lights"/>
        <s v="Root of the Problem"/>
        <s v="Oh, Ramona!"/>
        <s v="Nancy Drew, Reporter"/>
        <s v="Tom Papa: Freaked Out"/>
        <s v="Revenge"/>
        <s v="The Innocence Files"/>
        <s v="JU-ON: Origins"/>
        <s v="Seated Yoga Level II"/>
        <s v="Sharknado"/>
        <s v="Marina Franklin: Single Black Female"/>
        <s v="MAX: Live from the Greek Theatre"/>
        <s v="Highlander: The Source"/>
        <s v="Record of Ragnarok"/>
        <s v="Catherine The Great"/>
        <s v="Jim Henson's Jack and the Beanstalk: The Real Story"/>
        <s v="Brian Posehn: The Fartist"/>
        <s v="Love Now"/>
        <s v="Shortcut Safari"/>
        <s v="Magari resto (Maybe I'll stay)"/>
        <s v="Painter"/>
        <s v="I Pray For Love"/>
        <s v="Dan Vs."/>
        <s v="Sye Raa Narasimha Reddy (Hindi)"/>
        <s v="What Have We Done to Deserve This?"/>
        <s v="Street Dancer 3D"/>
        <s v="The House Arrest of Us"/>
        <s v="Sahodari"/>
        <s v="Earth's Natural Wonders: Life at the Extremes"/>
        <s v="Welcome"/>
        <s v="Raising Flagg"/>
        <s v="Silk"/>
        <s v="Four Senses"/>
        <s v="Hills Of Utah"/>
        <s v="Octopus Volcano"/>
        <s v="Killing Me Softly"/>
        <s v="Manu"/>
        <s v="So Not Worth It"/>
        <s v="No Strings Attached"/>
        <s v="Love and Redemption"/>
        <s v="Covered: Alive in Asia"/>
        <s v="EVA"/>
        <s v="Corona"/>
        <s v="Ugly Duckling"/>
        <s v="Return To The 36th Chamber"/>
        <s v="Coven of Sisters"/>
        <s v="Secret State"/>
        <s v="The Babysitter"/>
        <s v="The Memory of Water"/>
        <s v="Bazukuru"/>
        <s v="Thomas &amp; Friends Classic"/>
        <s v="Tribes of Europa"/>
        <s v="Gretchen - The Tragedy"/>
        <s v="Pat and Margaret"/>
        <s v="Gecko's Garage - Trucks Cartoon for Kids"/>
        <s v="Shrek the Musical"/>
        <s v="Go Buster - Awesome Songs"/>
        <s v="DCI Banks"/>
        <s v="Trilogy of Terror"/>
        <s v="Dropping the Soap"/>
        <s v="Single White Female 2: The Psycho"/>
        <s v="Poster Boys"/>
        <s v="Tad, The Lost Explorer And The Secret Of King Midas"/>
        <s v="Nick Cannon: Mr. Showbiz"/>
        <s v="Jerry Before Seinfeld"/>
        <s v="Baby Dolls"/>
        <s v="Ryan Bingham Live"/>
        <s v="Kill Bill: Vol. 2"/>
        <s v="Cold Light Of Day"/>
        <s v="15 Minute Ocean Sleep Visualization"/>
        <s v="The Wave [English Subtitled]"/>
        <s v="Jaguar (Kannada)"/>
        <s v="Pomegranates and Myrrh"/>
        <s v="Tell It to the Bees"/>
        <s v="Handsome: A Netflix Mystery Movie"/>
        <s v="Ishq"/>
        <s v="High Flying Bird"/>
        <s v="Road Head"/>
        <s v="Kids of a Lesser God"/>
        <s v="Ray"/>
        <s v="Gentlemen of Fortune"/>
        <s v="Affittasi Vita"/>
        <s v="Thotti Jaya"/>
        <s v="Dare Me"/>
        <s v="Takki"/>
        <s v="Borealis"/>
        <s v="Chidambaram Railway Gate"/>
        <s v="Borderliner"/>
        <s v="The Promise"/>
        <s v="The Box"/>
        <s v="KiiYii - Johny Johny Yes Papa &amp; More Nursery Rhymes for Kids"/>
        <s v="The Beguiled"/>
        <s v="Solomon"/>
        <s v="Santa Girl"/>
        <s v="Black Spot"/>
        <s v="Ralphie May: Unruly"/>
        <s v="Sakaling Maging Tayo"/>
        <s v="Dilruk Jayasinha: Bundle of Joy"/>
        <s v="Boonie Bears: The Big Top Secret"/>
        <s v="Shot in the Dark"/>
        <s v="Marching Orders"/>
        <s v="Dark Crimes"/>
        <s v="Welcome to Sajjanpur"/>
        <s v="Kuzhandaiyum Deivamum"/>
        <s v="Another Forever"/>
        <s v="Symphony in Colorado"/>
        <s v="Deadly Switch"/>
        <s v="Little Singham Bandarpur Mein Hu Ha Hu"/>
        <s v="Sherlock Holmes: The Sign of Four"/>
        <s v="Steve and Maggie - Magical Maggie Madness"/>
        <s v="Tamizh Padam 2"/>
        <s v="Zion"/>
        <s v="Let's Go Collegiate"/>
        <s v="Unit 42"/>
        <s v="Basement Jack"/>
        <s v="The Good Place"/>
        <s v="En Manaivi"/>
        <s v="Mubutu's African Movie Theater: Episode 6"/>
        <s v="Thappad (4K UHD)"/>
        <s v="The Photographer Of Mauthausen"/>
        <s v="Hungerford"/>
        <s v="The Man Who Knew Bush"/>
        <s v="Dandupalya 2"/>
        <s v="Intersection"/>
        <s v="Happy Happy (English Subtitled)"/>
        <s v="My Life My Story"/>
        <s v="The Great Kandinsky"/>
        <s v="Relentless"/>
        <s v="Residente"/>
        <s v="Cult Following"/>
        <s v="Technotise: Edit &amp; I"/>
        <s v="Ankahi Kahaniya"/>
        <s v="The Curse Of The Blind Dead"/>
        <s v="Seven and Me"/>
        <s v="Father to Son"/>
        <s v="Watch the Game Like Never Before with X-Ray"/>
        <s v="Rise"/>
        <s v="Tughlaq Durbar"/>
        <s v="Nootokka Jillala Andagadu"/>
        <s v="Cocomelon American Sign Language - Cartoons for Kids"/>
        <s v="Power Rangers Wild Force"/>
        <s v="The Night Crew"/>
        <s v="Taxi No. 9211"/>
        <s v="Chasing The Crown: Dreamers to Streamers"/>
        <s v="To All the Boys: P.S. I Still Love You"/>
        <s v="Attention Please"/>
        <s v="Monster"/>
        <s v="A French Village (English subtitled)"/>
        <s v="The Pearl"/>
        <s v="BisKoth"/>
        <s v="Tobot Galaxy Detectives"/>
        <s v="Jimmy Carr: Funny Business"/>
        <s v="Nature Cat"/>
        <s v="Speech &amp; Debate"/>
        <s v="15-Minute Full Body Challenge II 6.0 Workout (with weights)"/>
        <s v="Romantik Komedi 2: Bekarlığa Veda"/>
        <s v="Soul to Keep"/>
        <s v="Zero Chill"/>
        <s v="Prem Nagar"/>
        <s v="Hükümet Kadin"/>
        <s v="Mine"/>
        <s v="The New Adventures of Peter Rabbit"/>
        <s v="Seagulls"/>
        <s v="Red Water"/>
        <s v="CÃ©leste"/>
        <s v="Chelsea Peretti: One of the Greats"/>
        <s v="Comfort: A Rising Voices Film"/>
        <s v="Chronicle of an Escape"/>
        <s v="Please Feel At Ease, Mr. Ling"/>
        <s v="Morphle Non-Dialogue - Mila and Morphle's Magical Life"/>
        <s v="Quarantine 2: Terminal"/>
        <s v="John Was Trying to Contact Aliens"/>
        <s v="Bumping Mics with Jeff Ross &amp; Dave Attell"/>
        <s v="Molly's Game"/>
        <s v="Cocktail"/>
        <s v="Trust Me"/>
        <s v="Luna Petunia"/>
        <s v="Parasyte: The Grey"/>
        <s v="Surviving Escobar - Alias JJ"/>
        <s v="JFK: The Making of a President"/>
      </sharedItems>
    </cacheField>
    <cacheField name="director" numFmtId="0">
      <sharedItems/>
    </cacheField>
    <cacheField name="cast" numFmtId="0">
      <sharedItems containsMixedTypes="1" containsNumber="1" containsInteger="1" minValue="1" maxValue="1" longText="1"/>
    </cacheField>
    <cacheField name="country" numFmtId="0">
      <sharedItems/>
    </cacheField>
    <cacheField name="date_added" numFmtId="164">
      <sharedItems containsNonDate="0" containsDate="1" containsString="0" containsBlank="1" minDate="2011-10-01T00:00:00" maxDate="2024-04-06T00:00:00"/>
    </cacheField>
    <cacheField name="Date_Status" numFmtId="0">
      <sharedItems/>
    </cacheField>
    <cacheField name="release_year" numFmtId="0">
      <sharedItems containsString="0" containsBlank="1" containsNumber="1" containsInteger="1" minValue="1920" maxValue="2024" count="94">
        <n v="2021"/>
        <n v="2019"/>
        <n v="2014"/>
        <n v="2020"/>
        <n v="2004"/>
        <n v="2012"/>
        <n v="2018"/>
        <n v="2016"/>
        <n v="2001"/>
        <n v="2011"/>
        <n v="2007"/>
        <n v="1979"/>
        <n v="2017"/>
        <n v="1937"/>
        <n v="2009"/>
        <n v="2002"/>
        <n v="1963"/>
        <n v="1996"/>
        <n v="2015"/>
        <n v="2008"/>
        <n v="1999"/>
        <n v="1969"/>
        <n v="2010"/>
        <n v="1983"/>
        <n v="2006"/>
        <n v="1952"/>
        <n v="1945"/>
        <n v="1942"/>
        <n v="1991"/>
        <n v="2000"/>
        <n v="2013"/>
        <n v="1987"/>
        <n v="1936"/>
        <n v="1992"/>
        <n v="1943"/>
        <n v="1972"/>
        <n v="1975"/>
        <n v="1989"/>
        <n v="1985"/>
        <m/>
        <n v="1946"/>
        <n v="2005"/>
        <n v="1995"/>
        <n v="1948"/>
        <n v="1998"/>
        <n v="1958"/>
        <n v="1920"/>
        <n v="1947"/>
        <n v="1973"/>
        <n v="2003"/>
        <n v="1960"/>
        <n v="1941"/>
        <n v="1982"/>
        <n v="1970"/>
        <n v="1935"/>
        <n v="1934"/>
        <n v="1978"/>
        <n v="1993"/>
        <n v="1964"/>
        <n v="1953"/>
        <n v="1974"/>
        <n v="1980"/>
        <n v="1950"/>
        <n v="1954"/>
        <n v="1997"/>
        <n v="1940"/>
        <n v="1994"/>
        <n v="1962"/>
        <n v="1986"/>
        <n v="1984"/>
        <n v="1988"/>
        <n v="1959"/>
        <n v="1931"/>
        <n v="1981"/>
        <n v="1951"/>
        <n v="1990"/>
        <n v="1933"/>
        <n v="1927"/>
        <n v="1949"/>
        <n v="1977"/>
        <n v="1966"/>
        <n v="1971"/>
        <n v="1956"/>
        <n v="1938"/>
        <n v="1957"/>
        <n v="1955"/>
        <n v="1967"/>
        <n v="1965"/>
        <n v="1976"/>
        <n v="1939"/>
        <n v="1961"/>
        <n v="1944"/>
        <n v="1968"/>
        <n v="2024"/>
      </sharedItems>
    </cacheField>
    <cacheField name="rating" numFmtId="0">
      <sharedItems count="18">
        <s v="16+"/>
        <s v="TV-MA"/>
        <s v="TV-PG"/>
        <s v="13+"/>
        <s v="TV-G"/>
        <s v="ALL"/>
        <s v="R"/>
        <s v="TV-14"/>
        <s v="PG"/>
        <s v="18+"/>
        <s v="7+"/>
        <s v="PG-13"/>
        <s v="Not Rated"/>
        <s v="TV-Y"/>
        <s v="G"/>
        <s v="TV-Y7"/>
        <s v="TV-NR"/>
        <s v="AGES_18_"/>
      </sharedItems>
    </cacheField>
    <cacheField name="duration" numFmtId="0">
      <sharedItems/>
    </cacheField>
    <cacheField name="duration_movies" numFmtId="0">
      <sharedItems containsSemiMixedTypes="0" containsString="0" containsNumber="1" containsInteger="1" minValue="0" maxValue="550"/>
    </cacheField>
    <cacheField name="duration_tv" numFmtId="0">
      <sharedItems containsSemiMixedTypes="0" containsString="0" containsNumber="1" containsInteger="1" minValue="0" maxValue="19"/>
    </cacheField>
    <cacheField name="listed_in" numFmtId="0">
      <sharedItems count="52">
        <s v="Action"/>
        <s v="British TV Shows"/>
        <s v="Documentaries"/>
        <s v="International Movies"/>
        <s v="Comedy"/>
        <s v="Docuseries"/>
        <s v="Kids"/>
        <s v="Action &amp; Adventure"/>
        <s v="Drama"/>
        <s v="International TV Shows"/>
        <s v="Arts"/>
        <s v="Kids &amp; Family Movies"/>
        <s v="Fantasy"/>
        <s v="Stand-Up Comedy"/>
        <s v="Crime TV Shows"/>
        <s v="Horror"/>
        <s v="Music &amp; Musicals"/>
        <s v="Reality"/>
        <s v="Animation"/>
        <s v="TV Shows"/>
        <s v="Anime Series"/>
        <s v="Faith and Spirituality"/>
        <s v="Suspense"/>
        <s v="Fitness"/>
        <s v="Kids' TV"/>
        <s v="Western"/>
        <s v="Documentary"/>
        <s v="Military and War"/>
        <s v="Arthouse"/>
        <s v="Science Fiction"/>
        <s v="Romance"/>
        <s v="Reality TV"/>
        <s v="Adventure"/>
        <s v="Special Interest"/>
        <s v="Music Videos and Concerts"/>
        <s v="Young Adult Audience"/>
        <s v="Unscripted"/>
        <s v="Classic Movies"/>
        <s v="Historical"/>
        <s v="Classic &amp; Cult TV"/>
        <s v="Thriller"/>
        <s v="Sports"/>
        <s v="LGBTQ"/>
        <s v="Independent Movies"/>
        <s v="International"/>
        <s v="Cult Movies"/>
        <s v="Movies"/>
        <s v="Game Show"/>
        <s v="Anime"/>
        <s v="Superhero"/>
        <s v="Sci-Fi &amp; Fantasy"/>
        <s v="Stand-Up Comedy &amp; Talk Shows"/>
      </sharedItems>
    </cacheField>
    <cacheField name="description" numFmtId="0">
      <sharedItems containsMixedTypes="1" containsNumber="1" containsInteger="1" minValue="1" maxValue="1" longText="1"/>
    </cacheField>
    <cacheField name="Platform" numFmtId="0">
      <sharedItems count="2">
        <s v="Prime Video"/>
        <s v="Netflix"/>
      </sharedItems>
    </cacheField>
    <cacheField name="Platform_Id" numFmtId="0">
      <sharedItems containsSemiMixedTypes="0" containsString="0" containsNumber="1" containsInteger="1" minValue="1" maxValue="2"/>
    </cacheField>
    <cacheField name="Added_year" numFmtId="0">
      <sharedItems containsMixedTypes="1" containsNumber="1" containsInteger="1" minValue="2011" maxValue="2024"/>
    </cacheField>
    <cacheField name="Added_month" numFmtId="0">
      <sharedItems/>
    </cacheField>
    <cacheField name="content_age" numFmtId="0">
      <sharedItems/>
    </cacheField>
    <cacheField name="Duration_category" numFmtId="0">
      <sharedItems/>
    </cacheField>
  </cacheFields>
  <extLst>
    <ext xmlns:x14="http://schemas.microsoft.com/office/spreadsheetml/2009/9/main" uri="{725AE2AE-9491-48be-B2B4-4EB974FC3084}">
      <x14:pivotCacheDefinition pivotCacheId="797563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s4849P"/>
    <x v="0"/>
    <x v="0"/>
    <s v="Francisco Marcano"/>
    <s v="Franko Marcano, Arune Kital, Vincent Rivera"/>
    <s v="Unknown"/>
    <m/>
    <s v="Unknown"/>
    <x v="0"/>
    <x v="0"/>
    <s v="79 min"/>
    <n v="79"/>
    <n v="0"/>
    <x v="0"/>
    <s v="After working undercover contracts on the Middle East and South America for a mercenary company he left the war life to start a new one in the city but instead he become a contract killer after his girlfriend dead"/>
    <x v="0"/>
    <n v="2"/>
    <s v=""/>
    <s v=""/>
    <s v="Recent"/>
    <s v="Short"/>
  </r>
  <r>
    <s v="s516N"/>
    <x v="1"/>
    <x v="1"/>
    <s v="Michael Lennox"/>
    <s v="Saoirse-Monica Jackson, Nicola Coughlan, Louisa Harland, Jamie-Lee O'Donnell, Dylan Llewellyn, Tara Lynne O'Neill, Kathy Kiera Clarke, Tommy Tiernan, Ian McElhinney, Siobhan McSweeney"/>
    <s v="United Kingdom"/>
    <d v="2021-07-06T00:00:00"/>
    <s v="Available"/>
    <x v="1"/>
    <x v="1"/>
    <s v="2 Seasons"/>
    <n v="0"/>
    <n v="2"/>
    <x v="1"/>
    <s v="Amidst the political conflict of Northern Ireland in the 1990s, five high school students square off with the universal challenges of being a teenager."/>
    <x v="1"/>
    <n v="1"/>
    <n v="2021"/>
    <s v="July"/>
    <s v="Modern"/>
    <s v="Not Applicable"/>
  </r>
  <r>
    <s v="s1544P"/>
    <x v="0"/>
    <x v="2"/>
    <s v="Sherri L. VandenAkker"/>
    <s v="Bette VandenAkker, Sherri VandenAkker"/>
    <s v="Unknown"/>
    <m/>
    <s v="Unknown"/>
    <x v="2"/>
    <x v="0"/>
    <s v="60 min"/>
    <n v="60"/>
    <n v="0"/>
    <x v="2"/>
    <s v="A documentary about women's alcoholism chronicles the progression of the disease in Bette VandenAkker-a nurse, wife, and mother-who died in the fall of 2007."/>
    <x v="0"/>
    <n v="2"/>
    <s v=""/>
    <s v=""/>
    <s v="Modern"/>
    <s v="Short"/>
  </r>
  <r>
    <s v="s295N"/>
    <x v="0"/>
    <x v="3"/>
    <s v="Hideaki Takizawa"/>
    <s v="Hikaru Iwamoto, Tatsuya Fukazawa, Raul, Shota Watanabe, Koji Mukai, Ryohei Abe, Ren Meguro, Ryota Miyadate, Daisuke Sakuma, Arata Sato, Tatsuya Kageyama, Taiga Suzuki, Shunsuke Motoi, Taiga Tsubaki, Yuki Yokohara, Minato Matsui, Shosei Oda"/>
    <s v="Unknown"/>
    <d v="2021-08-07T00:00:00"/>
    <s v="Available"/>
    <x v="3"/>
    <x v="2"/>
    <s v="139 min"/>
    <n v="139"/>
    <n v="0"/>
    <x v="3"/>
    <s v="Superstar Hideaki Takizawa reimagines his acclaimed kabuki production for the screen, featuring the dynamic talents of idol group Snow Man."/>
    <x v="1"/>
    <n v="1"/>
    <n v="2021"/>
    <s v="August"/>
    <s v="Recent"/>
    <s v="Long"/>
  </r>
  <r>
    <s v="s7173P"/>
    <x v="0"/>
    <x v="4"/>
    <s v="Lee Shallat Chemel"/>
    <s v="Chris Heuisler, Kimberly McCullough, Brad Raider, Kevin Durand"/>
    <s v="Unknown"/>
    <m/>
    <s v="Unknown"/>
    <x v="4"/>
    <x v="3"/>
    <s v="89 min"/>
    <n v="89"/>
    <n v="0"/>
    <x v="4"/>
    <s v="Greener Mountains is a family friendly, coming-of-age story about finding your place in the world."/>
    <x v="0"/>
    <n v="2"/>
    <s v=""/>
    <s v=""/>
    <s v="Older"/>
    <s v="Short"/>
  </r>
  <r>
    <s v="s5366N"/>
    <x v="1"/>
    <x v="5"/>
    <s v="Unknown"/>
    <s v="Toby Stephens, Miranda Raison, Lucy Punch, Nick Dunning, Rory Kinnear, Ronny Jhutti, Roger Griffiths, Patrick Baladi"/>
    <s v="United Kingdom"/>
    <d v="2017-08-01T00:00:00"/>
    <s v="Available"/>
    <x v="5"/>
    <x v="1"/>
    <s v="2 Seasons"/>
    <n v="0"/>
    <n v="2"/>
    <x v="1"/>
    <s v="Charming slacker DI Jack Armstrong and driven professional DI Kate Bishop try to solve crimes together without driving each other crazy."/>
    <x v="1"/>
    <n v="1"/>
    <n v="2017"/>
    <s v="August"/>
    <s v="Modern"/>
    <s v="Not Applicable"/>
  </r>
  <r>
    <s v="s4649N"/>
    <x v="1"/>
    <x v="6"/>
    <s v="Unknown"/>
    <s v="Zachary Young, Fleur Delahunty"/>
    <s v="Unknown"/>
    <d v="2018-09-11T00:00:00"/>
    <s v="Available"/>
    <x v="6"/>
    <x v="4"/>
    <s v="1 Season"/>
    <n v="0"/>
    <n v="1"/>
    <x v="5"/>
    <s v="Curious kids Emma and her big brother Tim observe different animals as they make their way through various life milestones, from birth to adulthood."/>
    <x v="1"/>
    <n v="1"/>
    <n v="2018"/>
    <s v="September"/>
    <s v="Modern"/>
    <s v="Not Applicable"/>
  </r>
  <r>
    <s v="s4636P"/>
    <x v="0"/>
    <x v="7"/>
    <s v="Not Available"/>
    <s v="Unknown"/>
    <s v="Unknown"/>
    <m/>
    <s v="Unknown"/>
    <x v="7"/>
    <x v="5"/>
    <s v="6 min"/>
    <n v="6"/>
    <n v="0"/>
    <x v="6"/>
    <s v="Max the Glow Train and his friends receive an unusual device called a Word Machine. After they read a word the machine makes a toy. Something happens and the machine goes out of control!"/>
    <x v="0"/>
    <n v="2"/>
    <s v=""/>
    <s v=""/>
    <s v="Modern"/>
    <s v="Short"/>
  </r>
  <r>
    <s v="s2288N"/>
    <x v="0"/>
    <x v="8"/>
    <s v="Vikas Bahl"/>
    <s v="Kangana Ranaut, Rajkummar Rao, Lisa Haydon, Mish Boyko, Jeffrey Chee Eng Ho, Marco Canadea, Sabeeka Imam, Yogendra Tikku"/>
    <s v="India"/>
    <d v="2020-07-05T00:00:00"/>
    <s v="Available"/>
    <x v="2"/>
    <x v="1"/>
    <s v="138 min"/>
    <n v="138"/>
    <n v="0"/>
    <x v="4"/>
    <s v="Dumped by her fiancé, a sheltered young woman decides to go on her honeymoon to Europe alone, embarking on an exhilarating journey of self-discovery."/>
    <x v="1"/>
    <n v="1"/>
    <n v="2020"/>
    <s v="July"/>
    <s v="Modern"/>
    <s v="Long"/>
  </r>
  <r>
    <s v="s4974P"/>
    <x v="0"/>
    <x v="9"/>
    <s v="Chris Rogers"/>
    <s v="Tank Jones, Cassandra King"/>
    <s v="Unknown"/>
    <m/>
    <s v="Unknown"/>
    <x v="8"/>
    <x v="6"/>
    <s v="99 min"/>
    <n v="99"/>
    <n v="0"/>
    <x v="0"/>
    <s v="While investigating her brother's death, a lawyer uncovers an illegal basketball league where the games are often fatal."/>
    <x v="0"/>
    <n v="2"/>
    <s v=""/>
    <s v=""/>
    <s v="Older"/>
    <s v="Medium"/>
  </r>
  <r>
    <s v="s1211P"/>
    <x v="0"/>
    <x v="10"/>
    <s v="Uwe Boll"/>
    <s v="Brendan Fletcher, Shaun Sipos, Michael ParÃ©"/>
    <s v="Unknown"/>
    <m/>
    <s v="Unknown"/>
    <x v="9"/>
    <x v="6"/>
    <s v="85 min"/>
    <n v="85"/>
    <n v="0"/>
    <x v="0"/>
    <s v="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
    <x v="0"/>
    <n v="2"/>
    <s v=""/>
    <s v=""/>
    <s v="Modern"/>
    <s v="Short"/>
  </r>
  <r>
    <s v="s845N"/>
    <x v="0"/>
    <x v="11"/>
    <s v="Daniel Vernon"/>
    <s v="Unknown"/>
    <s v="Unknown"/>
    <d v="2021-05-26T00:00:00"/>
    <s v="Available"/>
    <x v="0"/>
    <x v="1"/>
    <s v="73 min"/>
    <n v="73"/>
    <n v="0"/>
    <x v="2"/>
    <s v="This documentary examines the 1999 London bombings that targeted Black, Bangladeshi and gay communities, and the race to find the far-right perpetrator."/>
    <x v="1"/>
    <n v="1"/>
    <n v="2021"/>
    <s v="May"/>
    <s v="Recent"/>
    <s v="Short"/>
  </r>
  <r>
    <s v="s60N"/>
    <x v="0"/>
    <x v="12"/>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s v="Japan"/>
    <d v="2021-09-15T00:00:00"/>
    <s v="Available"/>
    <x v="10"/>
    <x v="2"/>
    <s v="95 min"/>
    <n v="95"/>
    <n v="0"/>
    <x v="7"/>
    <s v="The adventures of adolescent ninja Naruto Uzumaki continue as he's tasked with protecting a priestess from a demon – but to do so, he must die."/>
    <x v="1"/>
    <n v="1"/>
    <n v="2021"/>
    <s v="September"/>
    <s v="Older"/>
    <s v="Medium"/>
  </r>
  <r>
    <s v="s1092P"/>
    <x v="0"/>
    <x v="13"/>
    <s v="Kanak Mishra"/>
    <s v="Arun Govil, Zarina Wahab, Amrish Puri, Rita Bhaduri, Yunus Parvez, Leela Mishra"/>
    <s v="Unknown"/>
    <m/>
    <s v="Unknown"/>
    <x v="11"/>
    <x v="5"/>
    <s v="153 min"/>
    <n v="153"/>
    <n v="0"/>
    <x v="8"/>
    <s v="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
    <x v="0"/>
    <n v="2"/>
    <s v=""/>
    <s v=""/>
    <s v="Older"/>
    <s v="Long"/>
  </r>
  <r>
    <s v="s7472P"/>
    <x v="1"/>
    <x v="14"/>
    <s v="Unknown"/>
    <s v="Geovanni Molina"/>
    <s v="Unknown"/>
    <m/>
    <s v="Unknown"/>
    <x v="3"/>
    <x v="0"/>
    <s v="1 Season"/>
    <n v="0"/>
    <n v="1"/>
    <x v="0"/>
    <s v="Earth has encountered an Alien that his sole mission is to destroy all human life . Two galactic bounty have been sent from another planet to stop the extinction of man before its to late."/>
    <x v="0"/>
    <n v="2"/>
    <s v=""/>
    <s v=""/>
    <s v="Recent"/>
    <s v="Not Applicable"/>
  </r>
  <r>
    <s v="s1000N"/>
    <x v="0"/>
    <x v="15"/>
    <s v="Joe Penna"/>
    <s v="Anna Kendrick, Toni Collette, Daniel Dae Kim, Shamier Anderson"/>
    <s v="Germany, United States"/>
    <d v="2021-04-22T00:00:00"/>
    <s v="Available"/>
    <x v="0"/>
    <x v="1"/>
    <s v="116 min"/>
    <n v="116"/>
    <n v="0"/>
    <x v="8"/>
    <s v="A three-person crew on a mission to Mars faces an impossible choice when an unplanned passenger jeopardizes the lives of everyone on board."/>
    <x v="1"/>
    <n v="1"/>
    <n v="2021"/>
    <s v="April"/>
    <s v="Recent"/>
    <s v="Medium"/>
  </r>
  <r>
    <s v="s3950N"/>
    <x v="1"/>
    <x v="16"/>
    <s v="Unknown"/>
    <s v="Bassel Khayyat, Daniella Rahme, Bassam Moughneih, Dana Mardini, Youssef Haddad, Talal Jarday, Sameera Barody"/>
    <s v="Lebanon"/>
    <d v="2019-04-03T00:00:00"/>
    <s v="Available"/>
    <x v="6"/>
    <x v="7"/>
    <s v="1 Season"/>
    <n v="0"/>
    <n v="1"/>
    <x v="9"/>
    <s v="Shocking secrets begin to unravel when the aftermath of a car crash leaves four best friends questioning the truth of their relationships."/>
    <x v="1"/>
    <n v="1"/>
    <n v="2019"/>
    <s v="April"/>
    <s v="Modern"/>
    <s v="Not Applicable"/>
  </r>
  <r>
    <s v="s7940N"/>
    <x v="0"/>
    <x v="17"/>
    <s v="Venugopan"/>
    <s v="Anoop Menon, Alencier Ley Lopez, Balu Varghese, Aparna Balamurali, Anu Sithara, Gayathri Arun, Nandu, Chali Pala"/>
    <s v="India"/>
    <d v="2018-07-01T00:00:00"/>
    <s v="Available"/>
    <x v="12"/>
    <x v="7"/>
    <s v="133 min"/>
    <n v="133"/>
    <n v="0"/>
    <x v="8"/>
    <s v="In the course of a human trafficking investigation, a conservative cop crosses paths with an artist-activist in a clash of worldviews."/>
    <x v="1"/>
    <n v="1"/>
    <n v="2018"/>
    <s v="July"/>
    <s v="Modern"/>
    <s v="Long"/>
  </r>
  <r>
    <s v="s1029P"/>
    <x v="1"/>
    <x v="18"/>
    <s v="Unknown"/>
    <s v="Lance E. Nichols, Kelvin Harrison Jr., Alicia Davis Johnson, Chelsea Bryan"/>
    <s v="Unknown"/>
    <m/>
    <s v="Unknown"/>
    <x v="0"/>
    <x v="3"/>
    <s v="1 Season"/>
    <n v="0"/>
    <n v="1"/>
    <x v="8"/>
    <s v="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
    <x v="0"/>
    <n v="2"/>
    <s v=""/>
    <s v=""/>
    <s v="Recent"/>
    <s v="Not Applicable"/>
  </r>
  <r>
    <s v="s1170P"/>
    <x v="0"/>
    <x v="19"/>
    <s v="John H. Auer"/>
    <s v="Patricia Ellis, Warren Hull, William Newell, Richard Carle, Zeffie Tilbury, Charles Judels, Robert Paige, Joyce Compton"/>
    <s v="Unknown"/>
    <m/>
    <s v="Unknown"/>
    <x v="13"/>
    <x v="8"/>
    <s v="53 min"/>
    <n v="53"/>
    <n v="0"/>
    <x v="10"/>
    <s v="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
    <x v="0"/>
    <n v="2"/>
    <s v=""/>
    <s v=""/>
    <s v="Older"/>
    <s v="Short"/>
  </r>
  <r>
    <s v="s2057N"/>
    <x v="0"/>
    <x v="20"/>
    <s v="Thor Freudenthal"/>
    <s v="Emma Roberts, Jake T. Austin, Kyla Pratt, Lisa Kudrow, Kevin Dillon, Don Cheadle, Johnny Simmons, Troy Gentile, Eric Edelstein, Robinne Lee, Ajay Naidu"/>
    <s v="Germany, United States"/>
    <d v="2020-09-02T00:00:00"/>
    <s v="Available"/>
    <x v="14"/>
    <x v="8"/>
    <s v="101 min"/>
    <n v="101"/>
    <n v="0"/>
    <x v="11"/>
    <s v="Placed in a foster home that doesn't allow pets, 16-year-old Andi and her younger brother Bruce turn an abandoned hotel into a home for their dog."/>
    <x v="1"/>
    <n v="1"/>
    <n v="2020"/>
    <s v="September"/>
    <s v="Older"/>
    <s v="Medium"/>
  </r>
  <r>
    <s v="s5309N"/>
    <x v="0"/>
    <x v="21"/>
    <s v="Thierry Demaizière, Alban Teurlai"/>
    <s v="Rocco Siffredi"/>
    <s v="France"/>
    <d v="2017-09-01T00:00:00"/>
    <s v="Available"/>
    <x v="7"/>
    <x v="1"/>
    <s v="103 min"/>
    <n v="103"/>
    <n v="0"/>
    <x v="2"/>
    <s v="Italian porn star Rocco Siffredi is showcased in this documentary that shadows the legendary performer during his final year in front of the camera."/>
    <x v="1"/>
    <n v="1"/>
    <n v="2017"/>
    <s v="September"/>
    <s v="Modern"/>
    <s v="Medium"/>
  </r>
  <r>
    <s v="s6063N"/>
    <x v="0"/>
    <x v="22"/>
    <s v="Adam Shankman"/>
    <s v="Mandy Moore, Shane West, Peter Coyote, Daryl Hannah, Lauren German, Clayne Crawford, Al Thompson"/>
    <s v="United States"/>
    <d v="2020-07-01T00:00:00"/>
    <s v="Available"/>
    <x v="15"/>
    <x v="8"/>
    <s v="102 min"/>
    <n v="102"/>
    <n v="0"/>
    <x v="8"/>
    <s v="When bad boy Landon is cast opposite campus bookworm Jamie in a high school play, romance blooms — until tragedy threatens to tear them apart."/>
    <x v="1"/>
    <n v="1"/>
    <n v="2020"/>
    <s v="July"/>
    <s v="Older"/>
    <s v="Medium"/>
  </r>
  <r>
    <s v="s3750P"/>
    <x v="0"/>
    <x v="23"/>
    <s v="Lionel Jeffries"/>
    <s v="Laurence Naismith, Lynne Frederick, Gary Miller"/>
    <s v="Unknown"/>
    <m/>
    <s v="Unknown"/>
    <x v="16"/>
    <x v="3"/>
    <s v="84 min"/>
    <n v="84"/>
    <n v="0"/>
    <x v="12"/>
    <s v="The mysterious solicitor, Mr. Blunden, visits the near-destitute Mrs. Allen and her young Kids in her squalid, tiny Camden Town flat, and makes her an offer she can't refuse. The family becomes the housekeepers to a derelict country mansion in the charge of the solicitors."/>
    <x v="0"/>
    <n v="2"/>
    <s v=""/>
    <s v=""/>
    <s v="Older"/>
    <s v="Short"/>
  </r>
  <r>
    <s v="s3246N"/>
    <x v="1"/>
    <x v="24"/>
    <s v="Unknown"/>
    <s v="Nicole Ong, Mae Tan, Sukki Singapora, Vinny Sharp, Paul Foster, Tabitha Nauser"/>
    <s v="Singapore, United States"/>
    <d v="2019-11-22T00:00:00"/>
    <s v="Available"/>
    <x v="1"/>
    <x v="1"/>
    <s v="1 Season"/>
    <n v="0"/>
    <n v="1"/>
    <x v="9"/>
    <s v="Peer into the lives of young Singaporeans as they defy expectations and traverse the tricky terrain of career, romance and family."/>
    <x v="1"/>
    <n v="1"/>
    <n v="2019"/>
    <s v="November"/>
    <s v="Modern"/>
    <s v="Not Applicable"/>
  </r>
  <r>
    <s v="s5863P"/>
    <x v="1"/>
    <x v="25"/>
    <s v="Unknown"/>
    <s v="Ordena Stephens, Trey Anthony, Ngozi Paul"/>
    <s v="Unknown"/>
    <m/>
    <s v="Unknown"/>
    <x v="14"/>
    <x v="7"/>
    <s v="2 Seasons"/>
    <n v="0"/>
    <n v="2"/>
    <x v="4"/>
    <s v="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
    <x v="0"/>
    <n v="2"/>
    <s v=""/>
    <s v=""/>
    <s v="Older"/>
    <s v="Not Applicable"/>
  </r>
  <r>
    <s v="s9173P"/>
    <x v="0"/>
    <x v="26"/>
    <s v="Paul Tickell"/>
    <s v="Eddie Izzard"/>
    <s v="Unknown"/>
    <m/>
    <s v="Unknown"/>
    <x v="17"/>
    <x v="9"/>
    <s v="48 min"/>
    <n v="48"/>
    <n v="0"/>
    <x v="10"/>
    <s v="BBC2 documentary of Eddie Izzard's first foray into world touring. Beginning in her &quot;hometown&quot; of Eastbourne and and culminating in his month long show in the East village of New York, Izzard travels to Paris (her first, unsuccessful French language show,) Copenhagen, Reykjavik, and Stockholm."/>
    <x v="0"/>
    <n v="2"/>
    <s v=""/>
    <s v=""/>
    <s v="Older"/>
    <s v="Short"/>
  </r>
  <r>
    <s v="s2642N"/>
    <x v="1"/>
    <x v="27"/>
    <s v="Unknown"/>
    <s v="Seth Rogen, Will Arnett, Hugh Laurie, Will Ferrell, David Cross, Sean Bishop, Kiefer Sutherland, Cody Cameron, Aron Warner"/>
    <s v="Unknown"/>
    <d v="2020-04-24T00:00:00"/>
    <s v="Available"/>
    <x v="9"/>
    <x v="2"/>
    <s v="1 Season"/>
    <n v="0"/>
    <n v="1"/>
    <x v="6"/>
    <s v="The Shrek characters parody the music video &quot;Thriller&quot;; B.O.B. and pals battle zombie carrots; and Megamind faces the effects of the Button of Doom."/>
    <x v="1"/>
    <n v="1"/>
    <n v="2020"/>
    <s v="April"/>
    <s v="Modern"/>
    <s v="Not Applicable"/>
  </r>
  <r>
    <s v="s5912N"/>
    <x v="0"/>
    <x v="28"/>
    <s v="Lance Bangs"/>
    <s v="Jen Kirkman"/>
    <s v="United States"/>
    <d v="2015-05-22T00:00:00"/>
    <s v="Available"/>
    <x v="18"/>
    <x v="1"/>
    <s v="78 min"/>
    <n v="78"/>
    <n v="0"/>
    <x v="13"/>
    <s v="Jen Kirkman delivers some sharp, hilarious truths about divorce, kids, sex and turning 40 in this Netflix original comedy special."/>
    <x v="1"/>
    <n v="1"/>
    <n v="2015"/>
    <s v="May"/>
    <s v="Modern"/>
    <s v="Short"/>
  </r>
  <r>
    <s v="s6394N"/>
    <x v="1"/>
    <x v="29"/>
    <s v="Unknown"/>
    <s v="Iain Connell, Robert Florence, Kirsty Strain, Richard Rankin, Allan Miller, Louise Stewart"/>
    <s v="United Kingdom"/>
    <d v="2019-10-01T00:00:00"/>
    <s v="Available"/>
    <x v="5"/>
    <x v="1"/>
    <s v="2 Seasons"/>
    <n v="0"/>
    <n v="2"/>
    <x v="1"/>
    <s v="This sketch series focuses on the eccentric characters in a small Scottish town, including bumbling cops, &quot;DJ Jesus&quot; and a disgruntled serial killer."/>
    <x v="1"/>
    <n v="1"/>
    <n v="2019"/>
    <s v="October"/>
    <s v="Modern"/>
    <s v="Not Applicable"/>
  </r>
  <r>
    <s v="s3839N"/>
    <x v="1"/>
    <x v="30"/>
    <s v="Unknown"/>
    <s v="Selton Mello, Caroline Abras, Enrique Diaz, Antonio Saboia, Lee Taylor, Otto Jr., Leonardo Medeiros, Osvaldo Mil, Jonathan Haagensen, Giulio Lopes, Susana Ribeiro"/>
    <s v="Brazil"/>
    <d v="2019-05-10T00:00:00"/>
    <s v="Available"/>
    <x v="1"/>
    <x v="1"/>
    <s v="2 Seasons"/>
    <n v="0"/>
    <n v="2"/>
    <x v="14"/>
    <s v="A scandal erupts in Brazil during an investigation of alleged government corruption via oil and construction companies. Loosely inspired by true events."/>
    <x v="1"/>
    <n v="1"/>
    <n v="2019"/>
    <s v="May"/>
    <s v="Modern"/>
    <s v="Not Applicable"/>
  </r>
  <r>
    <s v="s9641P"/>
    <x v="0"/>
    <x v="31"/>
    <s v="Jason Friedberg, Aaron Setzer"/>
    <s v="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
    <s v="United States"/>
    <m/>
    <s v="Unknown"/>
    <x v="19"/>
    <x v="9"/>
    <s v="86 min"/>
    <n v="86"/>
    <n v="0"/>
    <x v="4"/>
    <s v="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
    <x v="0"/>
    <n v="2"/>
    <s v=""/>
    <s v=""/>
    <s v="Older"/>
    <s v="Short"/>
  </r>
  <r>
    <s v="s5487N"/>
    <x v="0"/>
    <x v="32"/>
    <s v="Filip Renc"/>
    <s v="Tatiana Pauhofová, Karl Markovics, Gedeon Burkhard, Simona Stasová, Martin Huba, Pavel Kríz, Zdenka Procházková, Anna Fialová, Lenka Vlasáková, Jirí Mádl"/>
    <s v="Czech Republic, Slovakia"/>
    <d v="2017-05-15T00:00:00"/>
    <s v="Available"/>
    <x v="7"/>
    <x v="1"/>
    <s v="110 min"/>
    <n v="110"/>
    <n v="0"/>
    <x v="8"/>
    <s v="Before the dawn of World War II, an ambitious actress pursues her dreams in Berlin. But her plans derail when she becomes Joseph Goebbels’ mistress."/>
    <x v="1"/>
    <n v="1"/>
    <n v="2017"/>
    <s v="May"/>
    <s v="Modern"/>
    <s v="Medium"/>
  </r>
  <r>
    <s v="s1013P"/>
    <x v="1"/>
    <x v="33"/>
    <s v="Unknown"/>
    <s v="Rebecca Bloom, David Arquette, Solomon Stewart, Mark Povinelli, Eileen Oâ€™Connell, Drew Massey, Michael Oosterom, Victor Yerrid, Meegan Godfrey, David Crespin, Kyle Harrison Breitkopf"/>
    <s v="Unknown"/>
    <m/>
    <s v="Unknown"/>
    <x v="12"/>
    <x v="10"/>
    <s v="1 Season"/>
    <n v="0"/>
    <n v="1"/>
    <x v="6"/>
    <s v="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
    <x v="0"/>
    <n v="2"/>
    <s v=""/>
    <s v=""/>
    <s v="Modern"/>
    <s v="Not Applicable"/>
  </r>
  <r>
    <s v="s4485N"/>
    <x v="0"/>
    <x v="34"/>
    <s v="Don Michael Paul"/>
    <s v="Zach McGowan, Pearl Thusi, Nathan Jones, Peter Mensah, Katy Louise Saunders, Mayling Ng, Howard Charles, Inge Beckmann"/>
    <s v="United States"/>
    <d v="2018-10-23T00:00:00"/>
    <s v="Available"/>
    <x v="6"/>
    <x v="11"/>
    <s v="102 min"/>
    <n v="102"/>
    <n v="0"/>
    <x v="7"/>
    <s v="The Scorpion King joins forces with a Nubian princess in an all-or-nothing fight to stop a warlord from claiming the souls of the vanquished."/>
    <x v="1"/>
    <n v="1"/>
    <n v="2018"/>
    <s v="October"/>
    <s v="Modern"/>
    <s v="Medium"/>
  </r>
  <r>
    <s v="s7735N"/>
    <x v="0"/>
    <x v="35"/>
    <s v="Jean-Loup Felicioli, Alain Gagnol"/>
    <s v="Marcus D'Angelo, Vincent D'Onofrio, Fred Armisen, Jared Padalecki, Joey Camen, Brian T. Delaney, Melissa Disney, Bill Lobley, Amanda Céline Miller, Dana Snyder, Stephanie Sheh"/>
    <s v="France, Belgium"/>
    <d v="2017-10-01T00:00:00"/>
    <s v="Available"/>
    <x v="18"/>
    <x v="8"/>
    <s v="85 min"/>
    <n v="85"/>
    <n v="0"/>
    <x v="7"/>
    <s v="A boy whose illness allows him to float outside his body uses his newfound skill to help a cop take on a madman who's terrorizing New York City."/>
    <x v="1"/>
    <n v="1"/>
    <n v="2017"/>
    <s v="October"/>
    <s v="Modern"/>
    <s v="Short"/>
  </r>
  <r>
    <s v="s8559P"/>
    <x v="0"/>
    <x v="36"/>
    <s v="Michael Feifer"/>
    <s v="Corin Nemec, Amy Lyndon"/>
    <s v="Unknown"/>
    <m/>
    <s v="Unknown"/>
    <x v="10"/>
    <x v="6"/>
    <s v="92 min"/>
    <n v="92"/>
    <n v="0"/>
    <x v="2"/>
    <s v="A film based on the notorious mass killer Richard Speck, who systematically tortured, raped and murdered a group of student nurses from South Chicago Community Hospital in 1966."/>
    <x v="0"/>
    <n v="2"/>
    <s v=""/>
    <s v=""/>
    <s v="Older"/>
    <s v="Medium"/>
  </r>
  <r>
    <s v="s2934N"/>
    <x v="0"/>
    <x v="37"/>
    <s v="Lars Klevberg"/>
    <s v="Kathryn Prescott, Mitch Pileggi, Grace Zabriskie, Tyler Young, Samantha Logan, Javier Botet, Katie Stevens, Madelaine Petsch, Priscilla Quintana, Davi Santos, Keenan Tracey"/>
    <s v="United States, Norway, Canada"/>
    <d v="2020-02-09T00:00:00"/>
    <s v="Available"/>
    <x v="1"/>
    <x v="11"/>
    <s v="88 min"/>
    <n v="88"/>
    <n v="0"/>
    <x v="15"/>
    <s v="A teen's discovery of a vintage Polaroid camera develops into a darker tale when she finds that whoever takes their photo with it dies soon afterward."/>
    <x v="1"/>
    <n v="1"/>
    <n v="2020"/>
    <s v="February"/>
    <s v="Modern"/>
    <s v="Short"/>
  </r>
  <r>
    <s v="s1651N"/>
    <x v="0"/>
    <x v="38"/>
    <s v="Paul Dugdale"/>
    <s v="Shawn Mendes"/>
    <s v="United Kingdom, United States"/>
    <d v="2020-11-25T00:00:00"/>
    <s v="Available"/>
    <x v="3"/>
    <x v="2"/>
    <s v="87 min"/>
    <n v="87"/>
    <n v="0"/>
    <x v="16"/>
    <s v="In his hometown of Toronto, Shawn Mendes pours his heart out on stage with a live performance in a stadium packed with adoring fans."/>
    <x v="1"/>
    <n v="1"/>
    <n v="2020"/>
    <s v="November"/>
    <s v="Recent"/>
    <s v="Short"/>
  </r>
  <r>
    <s v="s648N"/>
    <x v="1"/>
    <x v="39"/>
    <s v="Unknown"/>
    <s v="Olivier Kretz, Sandrine Kretz, Valentin Kretz, Martin Kretz, Louis Kretz"/>
    <s v="Unknown"/>
    <d v="2021-06-23T00:00:00"/>
    <s v="Available"/>
    <x v="0"/>
    <x v="4"/>
    <s v="1 Season"/>
    <n v="0"/>
    <n v="1"/>
    <x v="17"/>
    <s v="This reality series follows the Kretz family and their luxury property business as they help clients buy and sell fabulous homes in France and abroad."/>
    <x v="1"/>
    <n v="1"/>
    <n v="2021"/>
    <s v="June"/>
    <s v="Recent"/>
    <s v="Not Applicable"/>
  </r>
  <r>
    <s v="s1803N"/>
    <x v="0"/>
    <x v="40"/>
    <s v="Chris Sivertson"/>
    <s v="Elizabeth Bogush, Brad Schmidt, Sarah Lind, Eddie Kaye Thomas, Phillip Boyd, Victoria Barabas, Mark Famiglietti, Walker Borba, Meg DeLacy"/>
    <s v="United States"/>
    <d v="2020-10-23T00:00:00"/>
    <s v="Available"/>
    <x v="6"/>
    <x v="7"/>
    <s v="86 min"/>
    <n v="86"/>
    <n v="0"/>
    <x v="8"/>
    <s v="When her former lover's mysteriously murdered, a woman must clear her name – and avoid the killer."/>
    <x v="1"/>
    <n v="1"/>
    <n v="2020"/>
    <s v="October"/>
    <s v="Modern"/>
    <s v="Short"/>
  </r>
  <r>
    <s v="s2476N"/>
    <x v="0"/>
    <x v="41"/>
    <s v="Rano Karno"/>
    <s v="Rano Karno, Cornelia Agatha, Maudy Koesnaedi, Suty Karno, Mandra Naih, Aminah Tjendrakasih, Rey Bong, Akhmad Zulhoir Mardia"/>
    <s v="Indonesia"/>
    <d v="2020-05-23T00:00:00"/>
    <s v="Available"/>
    <x v="3"/>
    <x v="4"/>
    <s v="93 min"/>
    <n v="93"/>
    <n v="0"/>
    <x v="8"/>
    <s v="Torn between reuniting with one family and leaving another behind, Doel must choose between the two women he loves."/>
    <x v="1"/>
    <n v="1"/>
    <n v="2020"/>
    <s v="May"/>
    <s v="Recent"/>
    <s v="Medium"/>
  </r>
  <r>
    <s v="s165N"/>
    <x v="0"/>
    <x v="42"/>
    <s v="Kinka Usher"/>
    <s v="Ben Stiller, Hank Azaria, William H. Macy, Janeane Garofalo, Kel Mitchell, Paul Reubens, Wes Studi, Greg Kinnear, Geoffrey Rush, Lena Olin, Eddie Izzard, Artie Lange, Pras, Claire Forlani, Tom Waits"/>
    <s v="United States"/>
    <d v="2021-09-01T00:00:00"/>
    <s v="Available"/>
    <x v="20"/>
    <x v="11"/>
    <s v="121 min"/>
    <n v="121"/>
    <n v="0"/>
    <x v="7"/>
    <s v="A team of far-from-super heroes try to earn respect by springing into action when brave and dashing Captain Amazing disappears."/>
    <x v="1"/>
    <n v="1"/>
    <n v="2021"/>
    <s v="September"/>
    <s v="Older"/>
    <s v="Long"/>
  </r>
  <r>
    <s v="s8058N"/>
    <x v="0"/>
    <x v="43"/>
    <s v="Jeffrey C. Bell"/>
    <s v="Unknown"/>
    <s v="United States"/>
    <d v="2016-12-10T00:00:00"/>
    <s v="Available"/>
    <x v="7"/>
    <x v="12"/>
    <s v="73 min"/>
    <n v="73"/>
    <n v="0"/>
    <x v="2"/>
    <s v="Passion is an understatement. Meet the folks who wanted a Major League Soccer club in Philadelphia so badly, they became fans before it even existed."/>
    <x v="1"/>
    <n v="1"/>
    <n v="2016"/>
    <s v="December"/>
    <s v="Modern"/>
    <s v="Short"/>
  </r>
  <r>
    <s v="s4297P"/>
    <x v="0"/>
    <x v="44"/>
    <s v="Haylar Garcia"/>
    <s v="Penelope Mitchell, Sally Kirkland, Chris Johnson, Kyle Gass"/>
    <s v="Unknown"/>
    <m/>
    <s v="Unknown"/>
    <x v="6"/>
    <x v="12"/>
    <s v="98 min"/>
    <n v="98"/>
    <n v="0"/>
    <x v="15"/>
    <s v="Jennifer is starting a new life away from an abusive ex-husband, but falls into paranoia and fear as something eats her a bite at a time as she sleeps. She must confront her fears to wage a final battle for survival before the last bite."/>
    <x v="0"/>
    <n v="2"/>
    <s v=""/>
    <s v=""/>
    <s v="Modern"/>
    <s v="Medium"/>
  </r>
  <r>
    <s v="s9313P"/>
    <x v="0"/>
    <x v="45"/>
    <s v="Dara Singh"/>
    <s v="Dara Singh, Balraj Sahni, Prithviraj Kapoor, Pran, Achala Sachdev, Ram Mohan, Meena Rai"/>
    <s v="Canada"/>
    <m/>
    <s v="Unknown"/>
    <x v="21"/>
    <x v="3"/>
    <s v="132 min"/>
    <n v="132"/>
    <n v="0"/>
    <x v="0"/>
    <s v="Two brothers, separated in the riots during the India-Pakistan separation, meet as friends. Even when they learn that they are real brothers, they do not refrain from opposing each other over a woman."/>
    <x v="0"/>
    <n v="2"/>
    <s v=""/>
    <s v=""/>
    <s v="Older"/>
    <s v="Long"/>
  </r>
  <r>
    <s v="s5695P"/>
    <x v="0"/>
    <x v="46"/>
    <s v="William Victor Schotten"/>
    <s v="Unknown"/>
    <s v="Unknown"/>
    <m/>
    <s v="Unknown"/>
    <x v="0"/>
    <x v="0"/>
    <s v="80 min"/>
    <n v="80"/>
    <n v="0"/>
    <x v="15"/>
    <s v="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quot;Necrodevils&quot;, the future begins to look hopeless."/>
    <x v="0"/>
    <n v="2"/>
    <s v=""/>
    <s v=""/>
    <s v="Recent"/>
    <s v="Short"/>
  </r>
  <r>
    <s v="s7551N"/>
    <x v="0"/>
    <x v="47"/>
    <s v="Moataz El Tony"/>
    <s v="Ramez Galal, Shery Adel, Hassan Hosny, Samy Maghawry, Youssef Eid, Raja Al-Jeddawi, Edward"/>
    <s v="Unknown"/>
    <d v="2019-04-18T00:00:00"/>
    <s v="Available"/>
    <x v="2"/>
    <x v="7"/>
    <s v="99 min"/>
    <n v="99"/>
    <n v="0"/>
    <x v="4"/>
    <s v="A man finds his marriage to a dedicated women's rights activist facing some unexpected challenges over her commitment to the cause."/>
    <x v="1"/>
    <n v="1"/>
    <n v="2019"/>
    <s v="April"/>
    <s v="Modern"/>
    <s v="Medium"/>
  </r>
  <r>
    <s v="s8639P"/>
    <x v="0"/>
    <x v="48"/>
    <s v="Deseria Denelle"/>
    <s v="Tamieka Buggage, April Grant, Shelby Wynne, Emerald Bougere"/>
    <s v="Unknown"/>
    <m/>
    <s v="Unknown"/>
    <x v="0"/>
    <x v="9"/>
    <s v="113 min"/>
    <n v="113"/>
    <n v="0"/>
    <x v="8"/>
    <s v="Family of women coping with generation Breast Cancer and broken relationships."/>
    <x v="0"/>
    <n v="2"/>
    <s v=""/>
    <s v=""/>
    <s v="Recent"/>
    <s v="Medium"/>
  </r>
  <r>
    <s v="s4107P"/>
    <x v="0"/>
    <x v="49"/>
    <s v="FrÃ©dÃ©rik D'Amours"/>
    <s v="Kristanna Loken, Warren Christie, Kristen Hager, Luis Oliva, Angela Asher, Danny Blanco Hall"/>
    <s v="Unknown"/>
    <m/>
    <s v="Unknown"/>
    <x v="22"/>
    <x v="3"/>
    <s v="89 min"/>
    <n v="89"/>
    <n v="0"/>
    <x v="8"/>
    <s v="Hope finds herself leaving the comfort of her suburban life for New York City in order to settle the affairs of her best friend Rachel who has just been murdered."/>
    <x v="0"/>
    <n v="2"/>
    <s v=""/>
    <s v=""/>
    <s v="Modern"/>
    <s v="Short"/>
  </r>
  <r>
    <s v="s7813N"/>
    <x v="1"/>
    <x v="50"/>
    <s v="Unknown"/>
    <s v="Unknown"/>
    <s v="Unknown"/>
    <d v="2018-05-01T00:00:00"/>
    <s v="Available"/>
    <x v="12"/>
    <x v="1"/>
    <s v="1 Season"/>
    <n v="0"/>
    <n v="1"/>
    <x v="9"/>
    <s v="Eight women perform in front of celebrity judges and compete for the title of India’s top female stand-up comedian."/>
    <x v="1"/>
    <n v="1"/>
    <n v="2018"/>
    <s v="May"/>
    <s v="Modern"/>
    <s v="Not Applicable"/>
  </r>
  <r>
    <s v="s5793P"/>
    <x v="0"/>
    <x v="51"/>
    <s v="Kamal Amrohi"/>
    <s v="Dharmendra, Hema Malini, Parveen Babi, Pradeep Kumar, Vijayendra Ghatge, Ajit, Veena"/>
    <s v="Unknown"/>
    <m/>
    <s v="Unknown"/>
    <x v="23"/>
    <x v="3"/>
    <s v="151 min"/>
    <n v="151"/>
    <n v="0"/>
    <x v="8"/>
    <s v="Razia Sultan, the first female ruler of the Delhi Sultanate, lands in trouble and loses her kingdom when she falls in love with Jamal-ud-Din Yakut, an Abyssinian slave."/>
    <x v="0"/>
    <n v="2"/>
    <s v=""/>
    <s v=""/>
    <s v="Older"/>
    <s v="Long"/>
  </r>
  <r>
    <s v="s1601N"/>
    <x v="0"/>
    <x v="52"/>
    <s v="Darragh O'Connell"/>
    <s v="Robbie Daymond, Dayci Brookshire, Anthony Tedesco, Andy Abbott, Emma Sloan Jacobs, Joanna Lewis, Matt Mercer, Ian Nikus"/>
    <s v="Unknown"/>
    <d v="2020-12-03T00:00:00"/>
    <s v="Available"/>
    <x v="3"/>
    <x v="13"/>
    <s v="25 min"/>
    <n v="25"/>
    <n v="0"/>
    <x v="11"/>
    <s v="The Fix-It Force makes a plan to hit every home as fast as they can, delivering Blunderberry Cakes before the town awakes to avoid a holiday disaster."/>
    <x v="1"/>
    <n v="1"/>
    <n v="2020"/>
    <s v="December"/>
    <s v="Recent"/>
    <s v="Short"/>
  </r>
  <r>
    <s v="s7805P"/>
    <x v="0"/>
    <x v="53"/>
    <s v="Pipalupa Animation"/>
    <s v="Kidloom"/>
    <s v="Unknown"/>
    <m/>
    <s v="Unknown"/>
    <x v="0"/>
    <x v="5"/>
    <s v="47 min"/>
    <n v="47"/>
    <n v="0"/>
    <x v="18"/>
    <s v="Dance and sing along with all of the Kidloom characters to all sorts of fun Kids's songs- some classics and some new! Featuring Dinos, the Ecoamigos, Pipo the Astronaut Dog, Frida and more! Have fun learning about topics such as numbers, the alphabet, fruits, vegetables, animals, seasons, and emotions."/>
    <x v="0"/>
    <n v="2"/>
    <s v=""/>
    <s v=""/>
    <s v="Recent"/>
    <s v="Short"/>
  </r>
  <r>
    <s v="s8444N"/>
    <x v="0"/>
    <x v="54"/>
    <s v="Charlie McDowell"/>
    <s v="Mark Duplass, Elisabeth Moss, Ted Danson"/>
    <s v="United States"/>
    <d v="2019-05-30T00:00:00"/>
    <s v="Available"/>
    <x v="2"/>
    <x v="6"/>
    <s v="91 min"/>
    <n v="91"/>
    <n v="0"/>
    <x v="4"/>
    <s v="Confronted with the potential end of their marriage, Ethan and Sophie take off for a weekend together, hoping to negotiate their future."/>
    <x v="1"/>
    <n v="1"/>
    <n v="2019"/>
    <s v="May"/>
    <s v="Modern"/>
    <s v="Medium"/>
  </r>
  <r>
    <s v="s5122P"/>
    <x v="1"/>
    <x v="55"/>
    <s v="Unknown"/>
    <s v="Abigail Hawk, ChikÃ© Okonkwo, Tara Westwood, Matthew Conlon, Lee R. Sellars, Clare O'Malley, Lukas Hassel, Jackie Martling, Marlon Perrier"/>
    <s v="Unknown"/>
    <m/>
    <s v="Unknown"/>
    <x v="0"/>
    <x v="2"/>
    <s v="1 Season"/>
    <n v="0"/>
    <n v="1"/>
    <x v="19"/>
    <s v="'Distemper' tells the true story of pioneering scientist and LGBT icon Louise Pearce who races to find a cure for the African Sleeping Sickness pandemic as it rages across the Belgian Congo in the early 1920s."/>
    <x v="0"/>
    <n v="2"/>
    <s v=""/>
    <s v=""/>
    <s v="Recent"/>
    <s v="Not Applicable"/>
  </r>
  <r>
    <s v="s1355N"/>
    <x v="1"/>
    <x v="56"/>
    <s v="Unknown"/>
    <s v="Amber Marshall, Michelle Morgan, Graham Wardle, Shaun Johnston, Chris Potter, Jessica Amlee, Kerry James, Nathaniel Arcand"/>
    <s v="Canada"/>
    <d v="2021-02-01T00:00:00"/>
    <s v="Available"/>
    <x v="1"/>
    <x v="7"/>
    <s v="13 Seasons"/>
    <n v="0"/>
    <n v="13"/>
    <x v="8"/>
    <s v="Spunky teenager Amy is reeling from the sudden death of her mother when she and her grandfather are threatened with the loss of their horse ranch."/>
    <x v="1"/>
    <n v="1"/>
    <n v="2021"/>
    <s v="February"/>
    <s v="Modern"/>
    <s v="Not Applicable"/>
  </r>
  <r>
    <s v="s7273N"/>
    <x v="0"/>
    <x v="57"/>
    <s v="Damien Piscarel, Florent Bodin"/>
    <s v="Karim Benzema"/>
    <s v="France"/>
    <d v="2018-05-01T00:00:00"/>
    <s v="Available"/>
    <x v="12"/>
    <x v="7"/>
    <s v="121 min"/>
    <n v="121"/>
    <n v="0"/>
    <x v="2"/>
    <s v="After a blackmailing scandal and being sidelined from the French national team, Real Madrid forward Karim Benzema tells his side of the story."/>
    <x v="1"/>
    <n v="1"/>
    <n v="2018"/>
    <s v="May"/>
    <s v="Modern"/>
    <s v="Long"/>
  </r>
  <r>
    <s v="s6560P"/>
    <x v="0"/>
    <x v="58"/>
    <s v="Jason Attar"/>
    <s v="Jason Attar, Stella Attar, Dominic Geraghty, Martin Gooch, Yokie Lollypop, Lola-Rose Maxwell, Steve Townsend, Tony Townsend, Emilyjane Vernau"/>
    <s v="Unknown"/>
    <m/>
    <s v="Unknown"/>
    <x v="1"/>
    <x v="0"/>
    <s v="81 min"/>
    <n v="81"/>
    <n v="0"/>
    <x v="4"/>
    <s v="The Worlds 1st Movie Profit Share digital currency."/>
    <x v="0"/>
    <n v="2"/>
    <s v=""/>
    <s v=""/>
    <s v="Modern"/>
    <s v="Short"/>
  </r>
  <r>
    <s v="s3056N"/>
    <x v="1"/>
    <x v="59"/>
    <s v="Unknown"/>
    <s v="Kana Hanazawa, Tomoaki Maeno, Daisuke Ono, Kikuko Inoue, Maria Naganawa, Takahiro Sakurai, Saori Hayami, Nobuhiko Okamoto, Yuichi Nakamura, Shoya Chiba, M・A・O, Ayako Kawasumi, Aya Endo, Hiroyuki Yoshino, Mamiko Noto"/>
    <s v="Japan"/>
    <d v="2020-01-01T00:00:00"/>
    <s v="Available"/>
    <x v="6"/>
    <x v="2"/>
    <s v="1 Season"/>
    <n v="0"/>
    <n v="1"/>
    <x v="20"/>
    <s v="One newcomer red blood cell just wants to do her job. Between bacteria incursions and meeting a certain white blood cell, she's got a lot to learn!"/>
    <x v="1"/>
    <n v="1"/>
    <n v="2020"/>
    <s v="January"/>
    <s v="Modern"/>
    <s v="Not Applicable"/>
  </r>
  <r>
    <s v="s8456N"/>
    <x v="0"/>
    <x v="60"/>
    <s v="Peggy Holmes"/>
    <s v="Mae Whitman, Christina Hendricks, Tom Hiddleston, Lucy Liu, Raven-Symoné, Megan Hilty, Pamela Adlon, Angela Bartys, Jim Cummings, Carlos Ponce, Mick Wingert, Kevin Michael Richardson, Jeff Bennett, Rob Paulsen, Grey DeLisle, Kari Wahlgren, Jane Horrocks, Jesse McCartney, Anjelica Huston"/>
    <s v="United States"/>
    <d v="2014-06-15T00:00:00"/>
    <s v="Available"/>
    <x v="2"/>
    <x v="14"/>
    <s v="78 min"/>
    <n v="78"/>
    <n v="0"/>
    <x v="11"/>
    <s v="In this spritely tale, Tinker Bell and her friends set out to find free-spirited fairy Zarina after she makes off with some precious Blue Pixie Dust."/>
    <x v="1"/>
    <n v="1"/>
    <n v="2014"/>
    <s v="June"/>
    <s v="Modern"/>
    <s v="Short"/>
  </r>
  <r>
    <s v="s2148N"/>
    <x v="0"/>
    <x v="61"/>
    <s v="Kunle Afolayan"/>
    <s v="Joke Silva, Omowunmi Dada, Bimbo Akintola, Femi Adebayo, Kayode Olaiya, Ali Nuhu, Yvonne Jegede, Toyin Abraham, Adebayo Salami, Ayo Mogaji, Magaji Mijinyawa"/>
    <s v="Unknown"/>
    <d v="2020-08-08T00:00:00"/>
    <s v="Available"/>
    <x v="6"/>
    <x v="7"/>
    <s v="113 min"/>
    <n v="113"/>
    <n v="0"/>
    <x v="8"/>
    <s v="Three families navigate uncertainty and struggle when cancer affects their lives and presents emotional challenges that test their bonds."/>
    <x v="1"/>
    <n v="1"/>
    <n v="2020"/>
    <s v="August"/>
    <s v="Modern"/>
    <s v="Medium"/>
  </r>
  <r>
    <s v="s6897N"/>
    <x v="0"/>
    <x v="62"/>
    <s v="Jeremy Saulnier"/>
    <s v="Anton Yelchin, Imogen Poots, Patrick Stewart, Alia Shawkat, Joe Cole, Callum Turner, Macon Blair, David W. Thompson, Mark Webber, Eric Edelstein, Kai Lennox"/>
    <s v="United States"/>
    <d v="2018-11-12T00:00:00"/>
    <s v="Available"/>
    <x v="18"/>
    <x v="6"/>
    <s v="95 min"/>
    <n v="95"/>
    <n v="0"/>
    <x v="15"/>
    <s v="At the end of their low-budget tour, a punk band accepts a gig at an isolated rural club, only to discover that their hosts are neo-Nazis."/>
    <x v="1"/>
    <n v="1"/>
    <n v="2018"/>
    <s v="November"/>
    <s v="Modern"/>
    <s v="Medium"/>
  </r>
  <r>
    <s v="s5748N"/>
    <x v="0"/>
    <x v="63"/>
    <s v="Toshiyuki Kubooka"/>
    <s v="Hiroaki Iwanaga, Takahiro Sakurai, Toa Yukinari, Yuki Kaji, Minako Kotobuki, Takahiro Fujiwara, Yoshiro Matsumoto, Kazuki Yao, Aki Toyosaki, Rikiya Koyama, Kenta Miyake"/>
    <s v="Japan"/>
    <d v="2016-10-15T00:00:00"/>
    <s v="Available"/>
    <x v="5"/>
    <x v="1"/>
    <s v="77 min"/>
    <n v="77"/>
    <n v="0"/>
    <x v="7"/>
    <s v="Loner Guts is recruited by Griffith and his band of mercenaries, but their ensuing success as a full-fledged army could lead to a horrible fate."/>
    <x v="1"/>
    <n v="1"/>
    <n v="2016"/>
    <s v="October"/>
    <s v="Modern"/>
    <s v="Short"/>
  </r>
  <r>
    <s v="s4692N"/>
    <x v="0"/>
    <x v="64"/>
    <s v="Atlee Kumar"/>
    <s v="Joseph Vijay, S.J. Surya, Kajal Aggarwal, Samantha Ruth Prabhu, Nithya Menon, Vadivelu, Sathyaraj"/>
    <s v="India"/>
    <d v="2018-08-21T00:00:00"/>
    <s v="Available"/>
    <x v="12"/>
    <x v="7"/>
    <s v="162 min"/>
    <n v="162"/>
    <n v="0"/>
    <x v="7"/>
    <s v="A detective arrests a doctor for crimes targeting medical professionals but later finds the real culprit in a tale of revenge, corruption and magic."/>
    <x v="1"/>
    <n v="1"/>
    <n v="2018"/>
    <s v="August"/>
    <s v="Modern"/>
    <s v="Long"/>
  </r>
  <r>
    <s v="s3184N"/>
    <x v="1"/>
    <x v="65"/>
    <s v="Unknown"/>
    <s v="Tracy Morgan, Tiffany Haddish, Cedric the Entertainer, Allen Maldonado, Ryan Gaul, Taylor Mosby, Dante Hoagland, Joel Marsh Garland, Gino Vento, Derek Gaines, Daniel J. Watts, Malik Yoba, Edi Patterson"/>
    <s v="United States"/>
    <d v="2019-12-04T00:00:00"/>
    <s v="Available"/>
    <x v="1"/>
    <x v="1"/>
    <s v="2 Seasons"/>
    <n v="0"/>
    <n v="2"/>
    <x v="4"/>
    <s v="After 15 years behind bars, a kindhearted ex-drug dealer returns to Brooklyn looking for a fresh start, only to discover things have changed. A lot."/>
    <x v="1"/>
    <n v="1"/>
    <n v="2019"/>
    <s v="December"/>
    <s v="Modern"/>
    <s v="Not Applicable"/>
  </r>
  <r>
    <s v="s3107N"/>
    <x v="1"/>
    <x v="66"/>
    <s v="Unknown"/>
    <s v="Molly Parker, Toby Stephens, Max Jenkins, Taylor Russell, Mina Sundwall, Parker Posey, Ignacio Serricchio"/>
    <s v="United States"/>
    <d v="2019-12-24T00:00:00"/>
    <s v="Available"/>
    <x v="1"/>
    <x v="2"/>
    <s v="2 Seasons"/>
    <n v="0"/>
    <n v="2"/>
    <x v="7"/>
    <s v="After crash-landing on an alien planet, the Robinson family fights against all odds to survive and escape. But they're surrounded by hidden dangers."/>
    <x v="1"/>
    <n v="1"/>
    <n v="2019"/>
    <s v="December"/>
    <s v="Modern"/>
    <s v="Not Applicable"/>
  </r>
  <r>
    <s v="s5039P"/>
    <x v="0"/>
    <x v="67"/>
    <s v="Jamal Doctor"/>
    <s v="Erica Graham, Yellow Diamond, Christopher Copeland"/>
    <s v="Unknown"/>
    <m/>
    <s v="Unknown"/>
    <x v="0"/>
    <x v="9"/>
    <s v="80 min"/>
    <n v="80"/>
    <n v="0"/>
    <x v="0"/>
    <s v="A group of girls do a string of robberies, that has their lives spinning out of control."/>
    <x v="0"/>
    <n v="2"/>
    <s v=""/>
    <s v=""/>
    <s v="Recent"/>
    <s v="Short"/>
  </r>
  <r>
    <s v="s488P"/>
    <x v="0"/>
    <x v="68"/>
    <s v="Jefferson Moore, Shane Sooter"/>
    <s v="Pamela Brumley, Jefferson Moore"/>
    <s v="United States"/>
    <m/>
    <s v="Unknown"/>
    <x v="24"/>
    <x v="5"/>
    <s v="86 min"/>
    <n v="86"/>
    <n v="0"/>
    <x v="8"/>
    <s v="A cynical attorney receives a dinner invitation from a man claiming to be Jesus of Nazareth. Based on the NY Times-Bestselling novel by David Gregory."/>
    <x v="0"/>
    <n v="2"/>
    <s v=""/>
    <s v=""/>
    <s v="Older"/>
    <s v="Short"/>
  </r>
  <r>
    <s v="s1157N"/>
    <x v="0"/>
    <x v="69"/>
    <s v="Roman White"/>
    <s v="Kevin Quinn, Bailee Madison, Jahbril Cook, Kat Conner Sterling, Sherri Shepherd, David Koechner, Iain Tucker, Amy Grant"/>
    <s v="United States"/>
    <d v="2021-03-26T00:00:00"/>
    <s v="Available"/>
    <x v="0"/>
    <x v="2"/>
    <s v="98 min"/>
    <n v="98"/>
    <n v="0"/>
    <x v="11"/>
    <s v="In this uplifting musical, a troubled teen takes a leap of faith by attending summer camp — and unexpectedly finds love, friends and a place to belong."/>
    <x v="1"/>
    <n v="1"/>
    <n v="2021"/>
    <s v="March"/>
    <s v="Recent"/>
    <s v="Medium"/>
  </r>
  <r>
    <s v="s4332P"/>
    <x v="0"/>
    <x v="70"/>
    <s v="Jason Wright"/>
    <s v="Unknown"/>
    <s v="Unknown"/>
    <m/>
    <s v="Unknown"/>
    <x v="3"/>
    <x v="5"/>
    <s v="69 min"/>
    <n v="69"/>
    <n v="0"/>
    <x v="21"/>
    <s v="Join faith-fueled friends, Muggles and Joy, as they visit the beautiful Finding Jesus Bay, a place where Christian stories are told night and day! Guided by the sea's best storyteller, Professor Shark, they hear all about the endless kindness and boundless love of their Creator!"/>
    <x v="0"/>
    <n v="2"/>
    <s v=""/>
    <s v=""/>
    <s v="Recent"/>
    <s v="Short"/>
  </r>
  <r>
    <s v="s9247P"/>
    <x v="0"/>
    <x v="71"/>
    <s v="Not Available"/>
    <s v="Clayton Grimm"/>
    <s v="Brazil"/>
    <m/>
    <s v="Unknown"/>
    <x v="0"/>
    <x v="5"/>
    <s v="41 min"/>
    <n v="41"/>
    <n v="0"/>
    <x v="6"/>
    <s v="Halloween is in the air and Blippi is in the spooky spirit after finding an old, leather-bound book of &quot;Spooky Spells.&quot; Excited to make the most of the holiday, Blippi has decked out a Halloween campfire, hopeful that these spells will offer him everything he needs to make the best Halloween ever! This episode is starring Clayton Grimm as Blippi."/>
    <x v="0"/>
    <n v="2"/>
    <s v=""/>
    <s v=""/>
    <s v="Recent"/>
    <s v="Short"/>
  </r>
  <r>
    <s v="s1233P"/>
    <x v="1"/>
    <x v="72"/>
    <s v="Unknown"/>
    <s v="Unknown"/>
    <s v="Unknown"/>
    <m/>
    <s v="Unknown"/>
    <x v="6"/>
    <x v="10"/>
    <s v="1 Season"/>
    <n v="0"/>
    <n v="1"/>
    <x v="19"/>
    <s v="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
    <x v="0"/>
    <n v="2"/>
    <s v=""/>
    <s v=""/>
    <s v="Modern"/>
    <s v="Not Applicable"/>
  </r>
  <r>
    <s v="s5111P"/>
    <x v="0"/>
    <x v="73"/>
    <s v="Jazz Boon"/>
    <s v="Louis Koo, Nick Cheung, Francis Ng"/>
    <s v="Unknown"/>
    <m/>
    <s v="Unknown"/>
    <x v="1"/>
    <x v="0"/>
    <s v="98 min"/>
    <n v="98"/>
    <n v="0"/>
    <x v="0"/>
    <s v="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
    <x v="0"/>
    <n v="2"/>
    <s v=""/>
    <s v=""/>
    <s v="Modern"/>
    <s v="Medium"/>
  </r>
  <r>
    <s v="s3380N"/>
    <x v="0"/>
    <x v="74"/>
    <s v="Zak Hilditch"/>
    <s v="Carmen Ejogo, Theo Rossi, Emma Greenwell, Apollonia Pratt, Debrianna Mansini, Bruce Davis"/>
    <s v="United States"/>
    <d v="2019-10-25T00:00:00"/>
    <s v="Available"/>
    <x v="1"/>
    <x v="1"/>
    <s v="86 min"/>
    <n v="86"/>
    <n v="0"/>
    <x v="15"/>
    <s v="After a mysterious woman saves her daughter from a deadly snakebite, a single mother must repay the debt by killing a stranger before sundown."/>
    <x v="1"/>
    <n v="1"/>
    <n v="2019"/>
    <s v="October"/>
    <s v="Modern"/>
    <s v="Short"/>
  </r>
  <r>
    <s v="s462N"/>
    <x v="0"/>
    <x v="75"/>
    <s v="Alaa Eddine Aljem"/>
    <s v="Younes Bouab, Salah Bensalah, Bouchaib Essamak, Mohamed Naimane, Anas Elbaz, Hassan Ben Badida, Abdelghani Kitab, Ahmed Yarziz, Rachid El Adouani, Mohamed El Moutamassik, Abdel Ghani Benizza, Adam Morjany"/>
    <s v="Unknown"/>
    <d v="2021-07-15T00:00:00"/>
    <s v="Available"/>
    <x v="1"/>
    <x v="7"/>
    <s v="100 min"/>
    <n v="100"/>
    <n v="0"/>
    <x v="4"/>
    <s v="Following a stint behind bars, a thief returns to where he buried his loot, only to find that his hiding spot is now a shrine to an unknown saint."/>
    <x v="1"/>
    <n v="1"/>
    <n v="2021"/>
    <s v="July"/>
    <s v="Modern"/>
    <s v="Medium"/>
  </r>
  <r>
    <s v="s3053P"/>
    <x v="0"/>
    <x v="76"/>
    <s v="Matthew Longfellow"/>
    <s v="Black Sabbath"/>
    <s v="Unknown"/>
    <m/>
    <s v="Unknown"/>
    <x v="22"/>
    <x v="0"/>
    <s v="55 min"/>
    <n v="55"/>
    <n v="0"/>
    <x v="2"/>
    <s v="The multi-platinum selling Paranoid is arguably Black Sabbath's finest album, not to mention one of the most seminal Heavy Metal albums of all time. This programme tells the story behind the writing, recording and success of this remarkable and groundbreaking Heavy Metal album."/>
    <x v="0"/>
    <n v="2"/>
    <s v=""/>
    <s v=""/>
    <s v="Modern"/>
    <s v="Short"/>
  </r>
  <r>
    <s v="s5367P"/>
    <x v="1"/>
    <x v="77"/>
    <s v="Unknown"/>
    <s v="Tiffany Tang, Shawn Dou, Charmaine Sheh, Jing Chao, Kevin Tan, Liu Yi Jun, Amber Lu, Jeffery Ji"/>
    <s v="Unknown"/>
    <m/>
    <s v="Unknown"/>
    <x v="3"/>
    <x v="3"/>
    <s v="1 Season"/>
    <n v="0"/>
    <n v="1"/>
    <x v="8"/>
    <s v="The drama tells the life of Xiao Yanyan, who was the most powerful woman of the Liao dynasty. Xiao Yanyan and Han Derang were childhood sweethearts, but were separated when she was sent into the palace to become the consort of YelÃ¼ Xian."/>
    <x v="0"/>
    <n v="2"/>
    <s v=""/>
    <s v=""/>
    <s v="Recent"/>
    <s v="Not Applicable"/>
  </r>
  <r>
    <s v="s5074P"/>
    <x v="0"/>
    <x v="78"/>
    <s v="Zheng Xu"/>
    <s v="Zheng Xu, Baoqiang Wang, Bo Huang"/>
    <s v="Unknown"/>
    <m/>
    <s v="Unknown"/>
    <x v="2"/>
    <x v="3"/>
    <s v="105 min"/>
    <n v="105"/>
    <n v="0"/>
    <x v="4"/>
    <s v="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
    <x v="0"/>
    <n v="2"/>
    <s v=""/>
    <s v=""/>
    <s v="Modern"/>
    <s v="Medium"/>
  </r>
  <r>
    <s v="s6124P"/>
    <x v="0"/>
    <x v="79"/>
    <s v="Phil Karlson"/>
    <s v="John Payne, Coleen Gray, Preston Foster, Neville Brand, Lee Van Cleef"/>
    <s v="Unknown"/>
    <m/>
    <s v="Unknown"/>
    <x v="25"/>
    <x v="3"/>
    <s v="99 min"/>
    <n v="99"/>
    <n v="0"/>
    <x v="8"/>
    <s v="An ex-con trying to go straight is framed for a million-dollar armored car robbery and must go to Mexico to unmask the real culprits."/>
    <x v="0"/>
    <n v="2"/>
    <s v=""/>
    <s v=""/>
    <s v="Older"/>
    <s v="Medium"/>
  </r>
  <r>
    <s v="s2996P"/>
    <x v="0"/>
    <x v="80"/>
    <s v="MITCH CREDLE"/>
    <s v="LASONYA OLDEN, THOMAS SYKES, TRINA ADAMS, FAHEEM SALAAM, JAYE ALLEN, STACEY TYSON, TY DICKSON, CHANTEL ROLLINS"/>
    <s v="Unknown"/>
    <m/>
    <s v="Unknown"/>
    <x v="12"/>
    <x v="0"/>
    <s v="145 min"/>
    <n v="145"/>
    <n v="0"/>
    <x v="0"/>
    <s v="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
    <x v="0"/>
    <n v="2"/>
    <s v=""/>
    <s v=""/>
    <s v="Modern"/>
    <s v="Long"/>
  </r>
  <r>
    <s v="s5383P"/>
    <x v="0"/>
    <x v="81"/>
    <s v="H. Bruce Humberstone"/>
    <s v="Danny Kaye, Virginia Mayo, Vera-Ellen"/>
    <s v="Unknown"/>
    <m/>
    <s v="Unknown"/>
    <x v="26"/>
    <x v="3"/>
    <s v="98 min"/>
    <n v="98"/>
    <n v="0"/>
    <x v="10"/>
    <s v="After being murdered by gangsters, an exuberant nightclub entertainer returns as a ghost to persuade his meek twin brother to help bring his killers to justice."/>
    <x v="0"/>
    <n v="2"/>
    <s v=""/>
    <s v=""/>
    <s v="Older"/>
    <s v="Medium"/>
  </r>
  <r>
    <s v="s557N"/>
    <x v="0"/>
    <x v="82"/>
    <s v="Kim Tae-hyung"/>
    <s v="Lee Sung-min, Park Hae-joon, Kim You-jung, Nam Da-reum, Choi Jin-ho, Kim Dong-yeong, Lee Eal"/>
    <s v="South Korea"/>
    <d v="2021-07-02T00:00:00"/>
    <s v="Available"/>
    <x v="0"/>
    <x v="7"/>
    <s v="116 min"/>
    <n v="116"/>
    <n v="0"/>
    <x v="15"/>
    <s v="With prayer beads in one hand and an ax in the other, a monk hunts down a millennia-old spirit that's possessing humans and unleashing hell on Earth."/>
    <x v="1"/>
    <n v="1"/>
    <n v="2021"/>
    <s v="July"/>
    <s v="Recent"/>
    <s v="Medium"/>
  </r>
  <r>
    <s v="s3921P"/>
    <x v="0"/>
    <x v="83"/>
    <s v="Vetrimaaran"/>
    <s v="Dhanush, Manju Warrier, Ken Karunas, Teejay Arunasalam, Pasupathy, Prakash Raj, Ammu Abirami, Balaji Sakthivel"/>
    <s v="India"/>
    <m/>
    <s v="Unknown"/>
    <x v="1"/>
    <x v="9"/>
    <s v="139 min"/>
    <n v="139"/>
    <n v="0"/>
    <x v="0"/>
    <s v="The son of a farmer from an underprivileged caste kills a rich, upper caste landlord. Will the farmer, a loving father and a pacifist by heart, be able to save his hot-blooded son is the rest of the story."/>
    <x v="0"/>
    <n v="2"/>
    <s v=""/>
    <s v=""/>
    <s v="Modern"/>
    <s v="Long"/>
  </r>
  <r>
    <s v="s4625P"/>
    <x v="0"/>
    <x v="84"/>
    <s v="Anubhav Sinha"/>
    <s v="Neha Sharma, Aditya Seal, Aashim Gulati, Meher Vij, Sonia Balani, Kanwaljit Singh, Jaspreet Singh, Chris Donald"/>
    <s v="Unknown"/>
    <m/>
    <s v="Unknown"/>
    <x v="7"/>
    <x v="3"/>
    <s v="141 min"/>
    <n v="141"/>
    <n v="0"/>
    <x v="8"/>
    <s v="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
    <x v="0"/>
    <n v="2"/>
    <s v=""/>
    <s v=""/>
    <s v="Modern"/>
    <s v="Long"/>
  </r>
  <r>
    <s v="s4420N"/>
    <x v="0"/>
    <x v="85"/>
    <s v="Morgan Neville"/>
    <s v="Orson Welles, Alan Cumming"/>
    <s v="United States"/>
    <d v="2018-11-02T00:00:00"/>
    <s v="Available"/>
    <x v="6"/>
    <x v="1"/>
    <s v="98 min"/>
    <n v="98"/>
    <n v="0"/>
    <x v="2"/>
    <s v="Actors, crew members and others who were there discuss the tumultuous creation of Orson Welles's final, unfinished film, “The Other Side of the Wind.”"/>
    <x v="1"/>
    <n v="1"/>
    <n v="2018"/>
    <s v="November"/>
    <s v="Modern"/>
    <s v="Medium"/>
  </r>
  <r>
    <s v="s3378P"/>
    <x v="0"/>
    <x v="86"/>
    <s v="Mark Blanchard"/>
    <s v="Rowan Blanchard, David DeLuise, Caroline Lagerfelt, Sal Landi, Nadine Velazquez, Mary Lynn Rajskub"/>
    <s v="Unknown"/>
    <m/>
    <s v="Unknown"/>
    <x v="1"/>
    <x v="5"/>
    <s v="73 min"/>
    <n v="73"/>
    <n v="0"/>
    <x v="6"/>
    <s v="Six kids take a trip to the Grand Canyon, but instead find themselves in a whole other world. A Dove approved production."/>
    <x v="0"/>
    <n v="2"/>
    <s v=""/>
    <s v=""/>
    <s v="Modern"/>
    <s v="Short"/>
  </r>
  <r>
    <s v="s3576N"/>
    <x v="1"/>
    <x v="87"/>
    <s v="Unknown"/>
    <s v="Carlos Cuevas, Guiomar Puerta, Iván Marcos, Israel Elejalde, Eudald Font, Luis Larrodera, Carmen Gutiérrez, Diana Gómez, Vito Sanz, Marina San José, Pere Ponce, Joan Pera"/>
    <s v="Spain"/>
    <d v="2019-08-16T00:00:00"/>
    <s v="Available"/>
    <x v="1"/>
    <x v="1"/>
    <s v="1 Season"/>
    <n v="0"/>
    <n v="1"/>
    <x v="9"/>
    <s v="In 1960s Madrid, music producer Guillermo Rojas launches a rock 'n' roll label with the help of aspiring singer Robert and clever producer Maribel."/>
    <x v="1"/>
    <n v="1"/>
    <n v="2019"/>
    <s v="August"/>
    <s v="Modern"/>
    <s v="Not Applicable"/>
  </r>
  <r>
    <s v="s1385P"/>
    <x v="0"/>
    <x v="88"/>
    <s v="William Beaudine"/>
    <s v="Sidney Blackmer, Byron Foulger, Gerta Rozan, Joaquin Edwards, Herbert Rawlinson, Frank Darien"/>
    <s v="Unknown"/>
    <m/>
    <s v="Unknown"/>
    <x v="27"/>
    <x v="9"/>
    <s v="78 min"/>
    <n v="78"/>
    <n v="0"/>
    <x v="22"/>
    <s v="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
    <x v="0"/>
    <n v="2"/>
    <s v=""/>
    <s v=""/>
    <s v="Older"/>
    <s v="Short"/>
  </r>
  <r>
    <s v="s3147P"/>
    <x v="1"/>
    <x v="89"/>
    <s v="Unknown"/>
    <s v="Dean Wendt, Carey Stinson, Julie Johnson, Lauren Mayeux, Patty Wirtz"/>
    <s v="Unknown"/>
    <m/>
    <s v="Unknown"/>
    <x v="14"/>
    <x v="13"/>
    <s v="10 Seasons"/>
    <n v="0"/>
    <n v="10"/>
    <x v="6"/>
    <s v="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
    <x v="0"/>
    <n v="2"/>
    <s v=""/>
    <s v=""/>
    <s v="Older"/>
    <s v="Not Applicable"/>
  </r>
  <r>
    <s v="s631N"/>
    <x v="0"/>
    <x v="90"/>
    <s v="Andrew Dominik"/>
    <s v="Brad Pitt, Scoot McNairy, Ben Mendelsohn, Richard Jenkins, James Gandolfini, Ray Liotta, Vincent Curatola, Slaine, Max Casella, Trevor Long, Sam Shepard"/>
    <s v="United States"/>
    <d v="2021-06-28T00:00:00"/>
    <s v="Available"/>
    <x v="5"/>
    <x v="6"/>
    <s v="97 min"/>
    <n v="97"/>
    <n v="0"/>
    <x v="8"/>
    <s v="When a couple of low-level crooks rob a Mob-protected poker game, a slick enforcer is hired to track down the offenders and take care of business."/>
    <x v="1"/>
    <n v="1"/>
    <n v="2021"/>
    <s v="June"/>
    <s v="Modern"/>
    <s v="Medium"/>
  </r>
  <r>
    <s v="s2743N"/>
    <x v="1"/>
    <x v="91"/>
    <s v="Unknown"/>
    <s v="Unknown"/>
    <s v="United Kingdom"/>
    <d v="2020-04-01T00:00:00"/>
    <s v="Available"/>
    <x v="3"/>
    <x v="1"/>
    <s v="2 Seasons"/>
    <n v="0"/>
    <n v="2"/>
    <x v="1"/>
    <s v="This docuseries follows English soccer club Sunderland through the 2017-18 season as they try to bounce back after relegation from the Premier League."/>
    <x v="1"/>
    <n v="1"/>
    <n v="2020"/>
    <s v="April"/>
    <s v="Recent"/>
    <s v="Not Applicable"/>
  </r>
  <r>
    <s v="s5983P"/>
    <x v="0"/>
    <x v="92"/>
    <s v="Raghav Peri"/>
    <s v="Francis, Portsmith, Ed Aristone, Emily McKinley Hill"/>
    <s v="Unknown"/>
    <m/>
    <s v="Unknown"/>
    <x v="6"/>
    <x v="9"/>
    <s v="98 min"/>
    <n v="98"/>
    <n v="0"/>
    <x v="8"/>
    <s v="A Holocaust survivor who escapes the concentration camps finds refuge on a secluded Delaware Beach and raises her abandoned twin grandKids."/>
    <x v="0"/>
    <n v="2"/>
    <s v=""/>
    <s v=""/>
    <s v="Modern"/>
    <s v="Medium"/>
  </r>
  <r>
    <s v="s2809N"/>
    <x v="1"/>
    <x v="93"/>
    <s v="Unknown"/>
    <s v="Vandana Hart"/>
    <s v="United States"/>
    <d v="2020-03-17T00:00:00"/>
    <s v="Available"/>
    <x v="6"/>
    <x v="1"/>
    <s v="1 Season"/>
    <n v="0"/>
    <n v="1"/>
    <x v="5"/>
    <s v="Trained dancer Vandana Hart travels the world to learn traditional and urban dance styles from the local experts who know them best."/>
    <x v="1"/>
    <n v="1"/>
    <n v="2020"/>
    <s v="March"/>
    <s v="Modern"/>
    <s v="Not Applicable"/>
  </r>
  <r>
    <s v="s9414P"/>
    <x v="0"/>
    <x v="94"/>
    <s v="Michael Landon"/>
    <s v="Michael Landon, Barney Martin, Casey Peterson"/>
    <s v="Dubai"/>
    <m/>
    <s v="Unknown"/>
    <x v="28"/>
    <x v="0"/>
    <s v="94 min"/>
    <n v="94"/>
    <n v="0"/>
    <x v="8"/>
    <s v="In his final role, Michael Landon plays a man trying to reunite his family when, after eighteen years behind bars, he is proven innocent. Co-starring David Speilberg and Barney Martin."/>
    <x v="0"/>
    <n v="2"/>
    <s v=""/>
    <s v=""/>
    <s v="Older"/>
    <s v="Medium"/>
  </r>
  <r>
    <s v="s8333N"/>
    <x v="0"/>
    <x v="95"/>
    <s v="Shakti Samanta"/>
    <s v="Amitabh Bachchan, Zeenat Aman, Neetu Singh, Prem Chopra, Utpal Dutt, Madan Puri, Om Shivpuri, Iftekhar, Sujit Kumar, Roopesh Kumar"/>
    <s v="India"/>
    <d v="2019-12-31T00:00:00"/>
    <s v="Available"/>
    <x v="11"/>
    <x v="7"/>
    <s v="161 min"/>
    <n v="161"/>
    <n v="0"/>
    <x v="7"/>
    <s v="After unwittingly using his skills to obtain military secrets, a gambler is pursued by a police officer who happens to be his doppelgänger."/>
    <x v="1"/>
    <n v="1"/>
    <n v="2019"/>
    <s v="December"/>
    <s v="Older"/>
    <s v="Long"/>
  </r>
  <r>
    <s v="s7939P"/>
    <x v="0"/>
    <x v="96"/>
    <s v="Steven C. Miller"/>
    <s v="Ray Wise, Dana Ashbrook, Derek Mears, Ryan Hartwig, Fabianne Therese"/>
    <s v="Unknown"/>
    <m/>
    <s v="Unknown"/>
    <x v="5"/>
    <x v="6"/>
    <s v="85 min"/>
    <n v="85"/>
    <n v="0"/>
    <x v="0"/>
    <s v="Four heavily armed hitmen and two unusual teenagers go to war over $500,000 of stolen cash."/>
    <x v="0"/>
    <n v="2"/>
    <s v=""/>
    <s v=""/>
    <s v="Modern"/>
    <s v="Short"/>
  </r>
  <r>
    <s v="s9391P"/>
    <x v="0"/>
    <x v="97"/>
    <s v="Valeri Milev"/>
    <s v="Paul Logan, Manal El-Feitury, Mya-Lecia Naylor, Julian Kostov"/>
    <s v="Costa Rica"/>
    <m/>
    <s v="Unknown"/>
    <x v="2"/>
    <x v="0"/>
    <s v="94 min"/>
    <n v="94"/>
    <n v="0"/>
    <x v="0"/>
    <s v="A Special Forces soldier is sent into Bulgaria when a chemical agent from WWII is uncovered that can reanimate the dead."/>
    <x v="0"/>
    <n v="2"/>
    <s v=""/>
    <s v=""/>
    <s v="Modern"/>
    <s v="Medium"/>
  </r>
  <r>
    <s v="s2475N"/>
    <x v="0"/>
    <x v="98"/>
    <s v="Angga Dwimas Sasongko"/>
    <s v="Rachel Amanda, Rio Dewanto, Shelia Dara, Donny Damara, Susan Bachtiar, Oka Antara, Niken Anjani, Ardhito Pramono"/>
    <s v="Indonesia"/>
    <d v="2020-05-23T00:00:00"/>
    <s v="Available"/>
    <x v="3"/>
    <x v="4"/>
    <s v="128 min"/>
    <n v="128"/>
    <n v="0"/>
    <x v="8"/>
    <s v="Harboring a deep secret, a seemingly happy family confronts the trauma of years past as a clash between generations threatens to separate them."/>
    <x v="1"/>
    <n v="1"/>
    <n v="2020"/>
    <s v="May"/>
    <s v="Recent"/>
    <s v="Long"/>
  </r>
  <r>
    <s v="s7641P"/>
    <x v="0"/>
    <x v="99"/>
    <s v="Steven Jacobson"/>
    <s v="Kenny Wormald, Rachele Brooke Smith, Sarah Jayne Jensen, Ethan Stiefel, Peter Gallagher"/>
    <s v="Unknown"/>
    <m/>
    <s v="Unknown"/>
    <x v="19"/>
    <x v="11"/>
    <s v="95 min"/>
    <n v="95"/>
    <n v="0"/>
    <x v="8"/>
    <s v="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
    <x v="0"/>
    <n v="2"/>
    <s v=""/>
    <s v=""/>
    <s v="Older"/>
    <s v="Medium"/>
  </r>
  <r>
    <s v="s979P"/>
    <x v="0"/>
    <x v="100"/>
    <s v="Robert F. Hill &amp; Sam Katzman, Robert F. Hill, Sam Katzman"/>
    <s v="Bruce Bennett (aka Herman Brix), Joan Barclay, Duncan Renaldo, Monte Blue, Jack Mulhall, Edward Earle, Hattie McDaniel"/>
    <s v="Unknown"/>
    <m/>
    <s v="Unknown"/>
    <x v="13"/>
    <x v="3"/>
    <s v="62 min"/>
    <n v="62"/>
    <n v="0"/>
    <x v="0"/>
    <s v="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
    <x v="0"/>
    <n v="2"/>
    <s v=""/>
    <s v=""/>
    <s v="Older"/>
    <s v="Short"/>
  </r>
  <r>
    <s v="s360N"/>
    <x v="0"/>
    <x v="101"/>
    <s v="Spike Lee"/>
    <s v="Steve Harvey, D.L. Hughley, Cedric the Entertainer, Bernie Mac"/>
    <s v="United States"/>
    <d v="2021-08-01T00:00:00"/>
    <s v="Available"/>
    <x v="29"/>
    <x v="6"/>
    <s v="111 min"/>
    <n v="111"/>
    <n v="0"/>
    <x v="13"/>
    <s v="Comedians Steve Harvey, Cedric the Entertainer, D.L. Hughley and Bernie Mac hit the stage in an iconic stand-up concert directed by Spike Lee."/>
    <x v="1"/>
    <n v="1"/>
    <n v="2021"/>
    <s v="August"/>
    <s v="Older"/>
    <s v="Medium"/>
  </r>
  <r>
    <s v="s2882N"/>
    <x v="0"/>
    <x v="102"/>
    <s v="Daniel Oriahi"/>
    <s v="Odunlade Adekola, Ijeoma Grace Agu, Richard Akinlade, Babajide Alimison, Hafeez Oyetoro, Femi Jacobs, Toyin Oshinaike, Kelechi Udegbe"/>
    <s v="Nigeria"/>
    <d v="2020-02-26T00:00:00"/>
    <s v="Available"/>
    <x v="18"/>
    <x v="1"/>
    <s v="94 min"/>
    <n v="94"/>
    <n v="0"/>
    <x v="4"/>
    <s v="After his father dies, a young mechanic moves to the city to drive the old man’s taxi, and encounters assassins and a motley crew of urban weirdos."/>
    <x v="1"/>
    <n v="1"/>
    <n v="2020"/>
    <s v="February"/>
    <s v="Modern"/>
    <s v="Medium"/>
  </r>
  <r>
    <s v="s5606P"/>
    <x v="0"/>
    <x v="103"/>
    <s v="Terry Jones"/>
    <s v="Simon Pegg, Kate Beckinsale, Sanjeev Bhaskar, Rob Riggle, Robert Bathurst"/>
    <s v="Unknown"/>
    <m/>
    <s v="Unknown"/>
    <x v="12"/>
    <x v="6"/>
    <s v="85 min"/>
    <n v="85"/>
    <n v="0"/>
    <x v="4"/>
    <s v="A group of eccentric aliens confers a human being with the power to do absolutely anything, as an experiment."/>
    <x v="0"/>
    <n v="2"/>
    <s v=""/>
    <s v=""/>
    <s v="Modern"/>
    <s v="Short"/>
  </r>
  <r>
    <s v="s7481N"/>
    <x v="1"/>
    <x v="104"/>
    <s v="Unknown"/>
    <s v="Lizzy, Jung-min Park, Sang-hee Lee"/>
    <s v="South Korea"/>
    <d v="2017-07-01T00:00:00"/>
    <s v="Available"/>
    <x v="2"/>
    <x v="7"/>
    <s v="1 Season"/>
    <n v="0"/>
    <n v="1"/>
    <x v="9"/>
    <s v="An aspiring hair stylist opens her own salon. It turns into a mail-holding hub for busy neighbors, but she seizes the chance to promote her business."/>
    <x v="1"/>
    <n v="1"/>
    <n v="2017"/>
    <s v="July"/>
    <s v="Modern"/>
    <s v="Not Applicable"/>
  </r>
  <r>
    <s v="s5644N"/>
    <x v="0"/>
    <x v="105"/>
    <s v="Greg Richardson"/>
    <s v="Troy Baker, Drake Bell, Fred Tatasciore, Dee Bradley Baker, Steve Blum, Adrian Pasdar, Greg Cipes, Chi McBride, Barry Dennen, Robin Atkin Downes"/>
    <s v="United States"/>
    <d v="2017-01-06T00:00:00"/>
    <s v="Available"/>
    <x v="30"/>
    <x v="15"/>
    <s v="22 min"/>
    <n v="22"/>
    <n v="0"/>
    <x v="11"/>
    <s v="Villainous Loki is amassing an army to conquer Earth! His antics are keeping Spider-Man and S.H.I.E.L.D. busy as they tackle a host of bad guys."/>
    <x v="1"/>
    <n v="1"/>
    <n v="2017"/>
    <s v="January"/>
    <s v="Modern"/>
    <s v="Short"/>
  </r>
  <r>
    <s v="s1581P"/>
    <x v="0"/>
    <x v="106"/>
    <s v="Kreeti Gogia"/>
    <s v="Praveen Kumar"/>
    <s v="India"/>
    <m/>
    <s v="Unknown"/>
    <x v="3"/>
    <x v="0"/>
    <s v="55 min"/>
    <n v="55"/>
    <n v="0"/>
    <x v="10"/>
    <s v="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
    <x v="0"/>
    <n v="2"/>
    <s v=""/>
    <s v=""/>
    <s v="Recent"/>
    <s v="Short"/>
  </r>
  <r>
    <s v="s4402N"/>
    <x v="0"/>
    <x v="107"/>
    <s v="Vincent Kok"/>
    <s v="Louis Koo, Sandra Ng Kwan Yue, Raymond Wong, Ronald Cheng, Yao Chen, Guo Tao, Heung Kam Lee, Chun Chau Ha, Miki Shum"/>
    <s v="Hong Kong"/>
    <d v="2018-11-09T00:00:00"/>
    <s v="Available"/>
    <x v="14"/>
    <x v="7"/>
    <s v="99 min"/>
    <n v="99"/>
    <n v="0"/>
    <x v="4"/>
    <s v="Bound by a family rule that forbids him from marrying until his stubborn sister gets hitched, a bachelor enlists the help of a love guru to woo her."/>
    <x v="1"/>
    <n v="1"/>
    <n v="2018"/>
    <s v="November"/>
    <s v="Older"/>
    <s v="Medium"/>
  </r>
  <r>
    <s v="s5454N"/>
    <x v="0"/>
    <x v="108"/>
    <s v="Rob Meyer"/>
    <s v="Melanie Lynskey, Nelsan Ellis, Armani Jackson, Oona Laurence, Janeane Garofalo, Christine Taylor, Nadia Dajani, Veanne Cox, Will Janowitz, Julie Hays"/>
    <s v="United States"/>
    <d v="2017-06-01T00:00:00"/>
    <s v="Available"/>
    <x v="7"/>
    <x v="1"/>
    <s v="89 min"/>
    <n v="89"/>
    <n v="0"/>
    <x v="4"/>
    <s v="After moving from New York City to a small town in Washington state, an interracial couple and their preteen son struggle to adjust to their new life."/>
    <x v="1"/>
    <n v="1"/>
    <n v="2017"/>
    <s v="June"/>
    <s v="Modern"/>
    <s v="Short"/>
  </r>
  <r>
    <s v="s3768P"/>
    <x v="0"/>
    <x v="109"/>
    <s v="Michael Berz"/>
    <s v="Billy Barty, Diana Rigg"/>
    <s v="Unknown"/>
    <m/>
    <s v="Unknown"/>
    <x v="31"/>
    <x v="14"/>
    <s v="82 min"/>
    <n v="82"/>
    <n v="0"/>
    <x v="10"/>
    <s v="The ageless tale of a beautiful young princess whose jealous step- mother orders her killed so that she will be &quot;the fairest in the land.&quot; When the henchman takes pity on her, he takes her to the house of the seven dwarves."/>
    <x v="0"/>
    <n v="2"/>
    <s v=""/>
    <s v=""/>
    <s v="Older"/>
    <s v="Short"/>
  </r>
  <r>
    <s v="s8990P"/>
    <x v="1"/>
    <x v="110"/>
    <s v="Unknown"/>
    <s v="Dawn French, Julie Hesmondhalgh, Mark Heap, Patrick Robinson, Vicki Pepperdine"/>
    <s v="Unknown"/>
    <m/>
    <s v="Unknown"/>
    <x v="3"/>
    <x v="7"/>
    <s v="1 Season"/>
    <n v="0"/>
    <n v="1"/>
    <x v="8"/>
    <s v="When Maggie Cole tells a journalist far more details about the locals than he was counting on, she gets into hot water. Full of comedy, intrigue and suspense, this is a humorous yet cautionary tale about the perils of unfounded gossip."/>
    <x v="0"/>
    <n v="2"/>
    <s v=""/>
    <s v=""/>
    <s v="Recent"/>
    <s v="Not Applicable"/>
  </r>
  <r>
    <s v="s6822N"/>
    <x v="0"/>
    <x v="111"/>
    <s v="Pavel Parkhomenko"/>
    <s v="Yaroslav Zhalnin, Mikhail Filippov, Olga Ivanova, Vadim Michman, Vladimir Steklov, Viktor Proskurin, Nadezhda Markina, Daniil Vorobyov"/>
    <s v="Russia"/>
    <d v="2017-09-15T00:00:00"/>
    <s v="Available"/>
    <x v="30"/>
    <x v="7"/>
    <s v="108 min"/>
    <n v="108"/>
    <n v="0"/>
    <x v="8"/>
    <s v="This biopic of Russian cosmonaut Yuri Gagarin follows his rise from childhood poverty to his selection and training for the 1961 Vostok mission."/>
    <x v="1"/>
    <n v="1"/>
    <n v="2017"/>
    <s v="September"/>
    <s v="Modern"/>
    <s v="Medium"/>
  </r>
  <r>
    <s v="s224P"/>
    <x v="1"/>
    <x v="112"/>
    <s v="Unknown"/>
    <s v="Allen Ren, Seven Tan, Han Dong"/>
    <s v="China"/>
    <m/>
    <s v="Unknown"/>
    <x v="1"/>
    <x v="7"/>
    <s v="1 Season"/>
    <n v="0"/>
    <n v="1"/>
    <x v="8"/>
    <s v="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
    <x v="0"/>
    <n v="2"/>
    <s v=""/>
    <s v=""/>
    <s v="Modern"/>
    <s v="Not Applicable"/>
  </r>
  <r>
    <s v="s5871P"/>
    <x v="0"/>
    <x v="113"/>
    <s v="Feroz Qureshi"/>
    <s v="Feroz Qureshi, Jahina Mulla Qureshi, Mrunmayi Patil, Mantosh Kumar"/>
    <s v="Unknown"/>
    <m/>
    <s v="Unknown"/>
    <x v="0"/>
    <x v="9"/>
    <s v="116 min"/>
    <n v="116"/>
    <n v="0"/>
    <x v="8"/>
    <s v="Aman, an app developer broke up with his wife Heena. To fill his empty life he met with an AI friend Jessica. She helps him understand the value of love by a series of criminal events, and finally to get his wife back."/>
    <x v="0"/>
    <n v="2"/>
    <s v=""/>
    <s v=""/>
    <s v="Recent"/>
    <s v="Medium"/>
  </r>
  <r>
    <s v="s6078N"/>
    <x v="0"/>
    <x v="114"/>
    <s v="Not Available"/>
    <s v="Mohamed Ramadan"/>
    <s v="Egypt"/>
    <d v="2019-04-19T00:00:00"/>
    <s v="Available"/>
    <x v="5"/>
    <x v="1"/>
    <s v="100 min"/>
    <n v="100"/>
    <n v="0"/>
    <x v="7"/>
    <s v="Following the mysterious death of his parents, a young man finds himself enmeshed in the dark world of drugs and crime."/>
    <x v="1"/>
    <n v="1"/>
    <n v="2019"/>
    <s v="April"/>
    <s v="Modern"/>
    <s v="Medium"/>
  </r>
  <r>
    <s v="s3527P"/>
    <x v="0"/>
    <x v="115"/>
    <s v="Not Available"/>
    <s v="Maggie Binkley"/>
    <s v="Unknown"/>
    <m/>
    <s v="Unknown"/>
    <x v="6"/>
    <x v="5"/>
    <s v="20 min"/>
    <n v="20"/>
    <n v="0"/>
    <x v="23"/>
    <s v="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
    <x v="0"/>
    <n v="2"/>
    <s v=""/>
    <s v=""/>
    <s v="Modern"/>
    <s v="Short"/>
  </r>
  <r>
    <s v="s5783N"/>
    <x v="0"/>
    <x v="116"/>
    <s v="Rod Blackhurst, Brian McGinn"/>
    <s v="Unknown"/>
    <s v="Denmark, United States"/>
    <d v="2016-09-30T00:00:00"/>
    <s v="Available"/>
    <x v="7"/>
    <x v="1"/>
    <s v="92 min"/>
    <n v="92"/>
    <n v="0"/>
    <x v="2"/>
    <s v="She was twice convicted and acquitted of murder. Amanda Knox and the people closest to her case speak out in this illuminating documentary."/>
    <x v="1"/>
    <n v="1"/>
    <n v="2016"/>
    <s v="September"/>
    <s v="Modern"/>
    <s v="Medium"/>
  </r>
  <r>
    <s v="s3904N"/>
    <x v="0"/>
    <x v="117"/>
    <s v="Jennifer Kaytin Robinson"/>
    <s v="Gina Rodriguez, Brittany Snow, DeWanda Wise, Lakeith Stanfield, RuPaul Charles, Peter Vack, Alex Moffat, Rosario Dawson, Rebecca Naomi Jones, Jaboukie Young-White, Michelle Buteau, Questlove"/>
    <s v="United States"/>
    <d v="2019-04-19T00:00:00"/>
    <s v="Available"/>
    <x v="1"/>
    <x v="6"/>
    <s v="92 min"/>
    <n v="92"/>
    <n v="0"/>
    <x v="4"/>
    <s v="On the heels of a blindsiding breakup, music journalist Jenny braces for a new beginning – and one last adventure with her closest friends."/>
    <x v="1"/>
    <n v="1"/>
    <n v="2019"/>
    <s v="April"/>
    <s v="Modern"/>
    <s v="Medium"/>
  </r>
  <r>
    <s v="s3672N"/>
    <x v="1"/>
    <x v="118"/>
    <s v="Unknown"/>
    <s v="Tim Noonan, PJ Madam"/>
    <s v="Unknown"/>
    <d v="2019-07-12T00:00:00"/>
    <s v="Available"/>
    <x v="1"/>
    <x v="1"/>
    <s v="1 Season"/>
    <n v="0"/>
    <n v="1"/>
    <x v="9"/>
    <s v="An engaged couple travels the world for a year to explore marriage customs in diverse cultures. Will the journey bring them closer or tear them apart?"/>
    <x v="1"/>
    <n v="1"/>
    <n v="2019"/>
    <s v="July"/>
    <s v="Modern"/>
    <s v="Not Applicable"/>
  </r>
  <r>
    <s v="s4613P"/>
    <x v="0"/>
    <x v="119"/>
    <s v="Angshuman Ghosh"/>
    <s v="Rohan Joshi"/>
    <s v="India"/>
    <m/>
    <s v="Unknown"/>
    <x v="1"/>
    <x v="0"/>
    <s v="57 min"/>
    <n v="57"/>
    <n v="0"/>
    <x v="4"/>
    <s v="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
    <x v="0"/>
    <n v="2"/>
    <s v=""/>
    <s v=""/>
    <s v="Modern"/>
    <s v="Short"/>
  </r>
  <r>
    <s v="s924P"/>
    <x v="1"/>
    <x v="120"/>
    <s v="Unknown"/>
    <s v="Claudia Karvan, Matt King, Rodger Corser, Louis Fowler"/>
    <s v="Unknown"/>
    <m/>
    <s v="Unknown"/>
    <x v="22"/>
    <x v="0"/>
    <s v="2 Seasons"/>
    <n v="0"/>
    <n v="2"/>
    <x v="19"/>
    <s v="A dentist Suzy meets the ghost of an 80s English rock star Henry Mallet"/>
    <x v="0"/>
    <n v="2"/>
    <s v=""/>
    <s v=""/>
    <s v="Modern"/>
    <s v="Not Applicable"/>
  </r>
  <r>
    <s v="s7313N"/>
    <x v="1"/>
    <x v="121"/>
    <s v="Unknown"/>
    <s v="Flynn Curry, Olivia Deeble, Madison Lu, Oisín O'Leary, Faith Seci, Joshua Sitch, Heidi Arena"/>
    <s v="Australia"/>
    <d v="2018-02-01T00:00:00"/>
    <s v="Available"/>
    <x v="18"/>
    <x v="12"/>
    <s v="1 Season"/>
    <n v="0"/>
    <n v="1"/>
    <x v="24"/>
    <s v="Adopting a child's perspective, this show takes a humorous look at what happens during those action-packed 15 minutes of snack time each day."/>
    <x v="1"/>
    <n v="1"/>
    <n v="2018"/>
    <s v="February"/>
    <s v="Modern"/>
    <s v="Not Applicable"/>
  </r>
  <r>
    <s v="s4476N"/>
    <x v="0"/>
    <x v="122"/>
    <s v="Sandi Tan"/>
    <s v="Unknown"/>
    <s v="United States, United Kingdom"/>
    <d v="2018-10-26T00:00:00"/>
    <s v="Available"/>
    <x v="6"/>
    <x v="7"/>
    <s v="97 min"/>
    <n v="97"/>
    <n v="0"/>
    <x v="2"/>
    <s v="In 1992, Sandi Tan and her friends shot a quirky film on the streets of Singapore. Then the footage disappeared, sending her on a hunt for answers."/>
    <x v="1"/>
    <n v="1"/>
    <n v="2018"/>
    <s v="October"/>
    <s v="Modern"/>
    <s v="Medium"/>
  </r>
  <r>
    <s v="s2843P"/>
    <x v="0"/>
    <x v="123"/>
    <s v="Leslie Hope"/>
    <s v="Hilarie Burton, Tyler Hilton, Randy Travis"/>
    <s v="Unknown"/>
    <m/>
    <s v="Unknown"/>
    <x v="30"/>
    <x v="12"/>
    <s v="88 min"/>
    <n v="88"/>
    <n v="0"/>
    <x v="8"/>
    <s v="A divorced workaholic executive goes back to her hometown to spend Christmas with her son and mother. Through a rekindled romance and a small miracle, she discovers where her heart truly belongs."/>
    <x v="0"/>
    <n v="2"/>
    <s v=""/>
    <s v=""/>
    <s v="Modern"/>
    <s v="Short"/>
  </r>
  <r>
    <s v="s5097N"/>
    <x v="1"/>
    <x v="124"/>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s v="Japan"/>
    <d v="2018-01-01T00:00:00"/>
    <s v="Available"/>
    <x v="22"/>
    <x v="7"/>
    <s v="5 Seasons"/>
    <n v="0"/>
    <n v="5"/>
    <x v="20"/>
    <s v="After both suffer physical damage – brothers Edward and Alphonse battle nefarious forces to try to reclaim their bodies in this supernatural anime."/>
    <x v="1"/>
    <n v="1"/>
    <n v="2018"/>
    <s v="January"/>
    <s v="Modern"/>
    <s v="Not Applicable"/>
  </r>
  <r>
    <s v="s77P"/>
    <x v="0"/>
    <x v="125"/>
    <s v="Cannis Holder"/>
    <s v="Unknown"/>
    <s v="United Kingdom"/>
    <m/>
    <s v="Unknown"/>
    <x v="1"/>
    <x v="5"/>
    <s v="33 min"/>
    <n v="33"/>
    <n v="0"/>
    <x v="6"/>
    <s v="LittleBabyBum is proud to present a compilation with some of the most popular and educational nursery rhymes with Mia!"/>
    <x v="0"/>
    <n v="2"/>
    <s v=""/>
    <s v=""/>
    <s v="Modern"/>
    <s v="Short"/>
  </r>
  <r>
    <s v="s90P"/>
    <x v="0"/>
    <x v="126"/>
    <s v="Mack V. Wright"/>
    <s v="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
    <s v="United States"/>
    <m/>
    <s v="Unknown"/>
    <x v="32"/>
    <x v="3"/>
    <s v="55 min"/>
    <n v="55"/>
    <n v="0"/>
    <x v="25"/>
    <s v="Wayne is the head of a stagecoach company and he and his friend fix up a stagecoach and compete with others for government contracts in the days of the Pony Express. The Duke was beginning to show more polish and confidence in this film and his fans will enjoy the action."/>
    <x v="0"/>
    <n v="2"/>
    <s v=""/>
    <s v=""/>
    <s v="Older"/>
    <s v="Short"/>
  </r>
  <r>
    <s v="s7908N"/>
    <x v="0"/>
    <x v="127"/>
    <s v="Robert Vince"/>
    <s v="David Milchard, John Ratzenberger, Will Sasso, Mason Vale Cotton, John Hennigan, Sean Giambrone, Charles Robinson, Mckenna Grace, Kate Reinders, Fred Willard"/>
    <s v="United States"/>
    <d v="2015-05-10T00:00:00"/>
    <s v="Available"/>
    <x v="18"/>
    <x v="8"/>
    <s v="93 min"/>
    <n v="93"/>
    <n v="0"/>
    <x v="11"/>
    <s v="A spunky terrier named Russell with serious wrestling chops becomes a sports phenomenon with the help of his coach, a monkey named Hunk."/>
    <x v="1"/>
    <n v="1"/>
    <n v="2015"/>
    <s v="May"/>
    <s v="Modern"/>
    <s v="Medium"/>
  </r>
  <r>
    <s v="s7052N"/>
    <x v="0"/>
    <x v="128"/>
    <s v="Brett Harvey"/>
    <s v="Dave Brown, Brett Hull, Rob Ray, Jarome Iginla, Wendel Clark, Scott Parker, Dave schultz, Jay Baruchel"/>
    <s v="Canada, Ireland, United States"/>
    <d v="2017-10-01T00:00:00"/>
    <s v="Available"/>
    <x v="7"/>
    <x v="1"/>
    <s v="108 min"/>
    <n v="108"/>
    <n v="0"/>
    <x v="2"/>
    <s v="This film explores the controversial role of ice hockey &quot;enforcers,&quot; as well as the physical and mental price paid by the game's notorious tough guys."/>
    <x v="1"/>
    <n v="1"/>
    <n v="2017"/>
    <s v="October"/>
    <s v="Modern"/>
    <s v="Medium"/>
  </r>
  <r>
    <s v="s7424N"/>
    <x v="0"/>
    <x v="129"/>
    <s v="Daniel Noah"/>
    <s v="Jerry Lewis, Kerry Bishé, Illeana Douglas, Rance Howard, Kevin Pollak, Mort Sahl, Dean Stockwell, Lee Weaver, Claire Bloom"/>
    <s v="United States"/>
    <d v="2017-01-15T00:00:00"/>
    <s v="Available"/>
    <x v="30"/>
    <x v="7"/>
    <s v="84 min"/>
    <n v="84"/>
    <n v="0"/>
    <x v="8"/>
    <s v="An aging jazz musician learns after his wife's death that she may have been unfaithful to him decades before."/>
    <x v="1"/>
    <n v="1"/>
    <n v="2017"/>
    <s v="January"/>
    <s v="Modern"/>
    <s v="Short"/>
  </r>
  <r>
    <s v="s5598P"/>
    <x v="0"/>
    <x v="130"/>
    <s v="William Hoareau"/>
    <s v="Unknown"/>
    <s v="Unknown"/>
    <m/>
    <s v="Unknown"/>
    <x v="3"/>
    <x v="5"/>
    <s v="22 min"/>
    <n v="22"/>
    <n v="0"/>
    <x v="18"/>
    <s v="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
    <x v="0"/>
    <n v="2"/>
    <s v=""/>
    <s v=""/>
    <s v="Recent"/>
    <s v="Short"/>
  </r>
  <r>
    <s v="s4310N"/>
    <x v="1"/>
    <x v="131"/>
    <s v="Unknown"/>
    <s v="Charlotte Best, Elsa Pataky, Marco Pigossi, Aaron Jakubenko, Mattias Inwood, Dalip Sondhi, Alex Dimitriades, Richard Davies, Caroline Brazier, Peter O'Brien, Madeleine Madden"/>
    <s v="Australia"/>
    <d v="2018-12-14T00:00:00"/>
    <s v="Available"/>
    <x v="6"/>
    <x v="1"/>
    <s v="1 Season"/>
    <n v="0"/>
    <n v="1"/>
    <x v="14"/>
    <s v="Ex-con Cal McTeer's return to her hometown of Orphelin Bay blows the lid off a generations-long conspiracy of silence around murder, drugs and Sirens."/>
    <x v="1"/>
    <n v="1"/>
    <n v="2018"/>
    <s v="December"/>
    <s v="Modern"/>
    <s v="Not Applicable"/>
  </r>
  <r>
    <s v="s703P"/>
    <x v="0"/>
    <x v="132"/>
    <s v="Matthew Currie Holmes"/>
    <s v="Evan Ross, Henry Czerny, Dominique Provost-Chalkley, Danny Glover, Colm Feore"/>
    <s v="Unknown"/>
    <m/>
    <s v="Unknown"/>
    <x v="1"/>
    <x v="9"/>
    <s v="96 min"/>
    <n v="96"/>
    <n v="0"/>
    <x v="15"/>
    <s v="A college class project on creation and destruction of modern myth, turns terrifying when a trio of young people come to realize the urban legends surrounding the famed Buckout Road may, in fact, be REAL."/>
    <x v="0"/>
    <n v="2"/>
    <s v=""/>
    <s v=""/>
    <s v="Modern"/>
    <s v="Medium"/>
  </r>
  <r>
    <s v="s3747P"/>
    <x v="0"/>
    <x v="133"/>
    <s v="Tony Collingwood"/>
    <s v="Alexa Torrington, Jacob Ewaniuk, Martin Short, Rob Tinkler"/>
    <s v="Unknown"/>
    <m/>
    <s v="Unknown"/>
    <x v="7"/>
    <x v="14"/>
    <s v="58 min"/>
    <n v="58"/>
    <n v="0"/>
    <x v="6"/>
    <s v="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
    <x v="0"/>
    <n v="2"/>
    <s v=""/>
    <s v=""/>
    <s v="Modern"/>
    <s v="Short"/>
  </r>
  <r>
    <s v="s6596N"/>
    <x v="0"/>
    <x v="134"/>
    <s v="Sam Patton"/>
    <s v="Jaimi Paige, Alyshia Ochse, Toby Nichols, Claude Duhamel"/>
    <s v="United States"/>
    <d v="2018-05-08T00:00:00"/>
    <s v="Available"/>
    <x v="12"/>
    <x v="1"/>
    <s v="76 min"/>
    <n v="76"/>
    <n v="0"/>
    <x v="15"/>
    <s v="Along with her son and best friend, a grieving widow hikes into the woods to scatter her late husband's ashes, only to discover they're being stalked."/>
    <x v="1"/>
    <n v="1"/>
    <n v="2018"/>
    <s v="May"/>
    <s v="Modern"/>
    <s v="Short"/>
  </r>
  <r>
    <s v="s1091N"/>
    <x v="0"/>
    <x v="135"/>
    <s v="Angga Dwimas Sasongko"/>
    <s v="Ardhito Pramono, Aurélie Moeremans, Arya Saloka, Roy Sungkono, Gilbert Pohan, Azizah Hanum, Tanta Ginting"/>
    <s v="Indonesia"/>
    <d v="2021-04-08T00:00:00"/>
    <s v="Available"/>
    <x v="3"/>
    <x v="2"/>
    <s v="78 min"/>
    <n v="78"/>
    <n v="0"/>
    <x v="8"/>
    <s v="After leaving a toxic relationship, Dinda embarks on a romance with Kale, whose view on love soon shatters as he wrestles with his own insecurities."/>
    <x v="1"/>
    <n v="1"/>
    <n v="2021"/>
    <s v="April"/>
    <s v="Recent"/>
    <s v="Short"/>
  </r>
  <r>
    <s v="s7588N"/>
    <x v="0"/>
    <x v="136"/>
    <s v="George C. Wolfe"/>
    <s v="Richard Gere, Diane Lane, Christopher Meloni, Viola Davis, Becky Ann Baker, Scott Glenn, Linda Molloy, Pablo Schreiber, Mae Whitman, Charlie Tahan"/>
    <s v="United States, Australia"/>
    <d v="2019-07-01T00:00:00"/>
    <s v="Available"/>
    <x v="19"/>
    <x v="11"/>
    <s v="97 min"/>
    <n v="97"/>
    <n v="0"/>
    <x v="8"/>
    <s v="When a hurricane hits a coastal North Carolina inn and strands the only guest, surgeon Paul Flanner, a young woman's life changes forever."/>
    <x v="1"/>
    <n v="1"/>
    <n v="2019"/>
    <s v="July"/>
    <s v="Older"/>
    <s v="Medium"/>
  </r>
  <r>
    <s v="s4146P"/>
    <x v="0"/>
    <x v="137"/>
    <s v="Gillian Grisman"/>
    <s v="Jerry Garcia, David Grisman, Ricky Jay"/>
    <s v="Unknown"/>
    <m/>
    <s v="Unknown"/>
    <x v="29"/>
    <x v="11"/>
    <s v="82 min"/>
    <n v="82"/>
    <n v="0"/>
    <x v="2"/>
    <s v="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
    <x v="0"/>
    <n v="2"/>
    <s v=""/>
    <s v=""/>
    <s v="Older"/>
    <s v="Short"/>
  </r>
  <r>
    <s v="s1417N"/>
    <x v="1"/>
    <x v="138"/>
    <s v="Tiller Russell"/>
    <s v="Unknown"/>
    <s v="United States"/>
    <d v="2021-01-13T00:00:00"/>
    <s v="Available"/>
    <x v="0"/>
    <x v="1"/>
    <s v="1 Season"/>
    <n v="0"/>
    <n v="1"/>
    <x v="26"/>
    <s v="Beneath the sunlit glamour of 1985 LA lurks a relentlessly evil serial killer. In this true-crime story, two detectives won't rest until they catch him."/>
    <x v="1"/>
    <n v="1"/>
    <n v="2021"/>
    <s v="January"/>
    <s v="Recent"/>
    <s v="Not Applicable"/>
  </r>
  <r>
    <s v="s3228P"/>
    <x v="0"/>
    <x v="139"/>
    <s v="Frank Capra, Hugh Stewart"/>
    <s v="Unknown"/>
    <s v="Unknown"/>
    <m/>
    <s v="Unknown"/>
    <x v="9"/>
    <x v="0"/>
    <s v="74 min"/>
    <n v="74"/>
    <n v="0"/>
    <x v="27"/>
    <s v="The Archive of World War Two is a series of original archive documentaries filmed under actual battle conditions by service and newsreel cameramen attached to American, British, French, Russian and enemy forces. Contains graphic images of war."/>
    <x v="0"/>
    <n v="2"/>
    <s v=""/>
    <s v=""/>
    <s v="Modern"/>
    <s v="Short"/>
  </r>
  <r>
    <s v="s2466P"/>
    <x v="0"/>
    <x v="140"/>
    <s v="Stephen Kinigopoulos, Alexa Kinigopoulos"/>
    <s v="Rick Kain, Belle Shickle, Emily Peachey"/>
    <s v="Unknown"/>
    <m/>
    <s v="Unknown"/>
    <x v="3"/>
    <x v="0"/>
    <s v="89 min"/>
    <n v="89"/>
    <n v="0"/>
    <x v="8"/>
    <s v="In Bishop, a town filled w/ secrets, a grieving dad prepares his 3 teen daughters, Belle, Rachel &amp; Jessa, for The Rapture in hopes of reuniting with their missing mother. With home anything but a refuge, the girls stick together to survive."/>
    <x v="0"/>
    <n v="2"/>
    <s v=""/>
    <s v=""/>
    <s v="Recent"/>
    <s v="Short"/>
  </r>
  <r>
    <s v="s2405N"/>
    <x v="1"/>
    <x v="141"/>
    <s v="Unknown"/>
    <s v="Valeria Bilello, Luca Lionello, Federico Russo, Margherita Morchio, Anna Ferzetti, Alessandro Tedeschi, Juju Di Domenico, Giulio Brizzi, Max Malatesta"/>
    <s v="Italy"/>
    <d v="2020-06-10T00:00:00"/>
    <s v="Available"/>
    <x v="3"/>
    <x v="1"/>
    <s v="1 Season"/>
    <n v="0"/>
    <n v="1"/>
    <x v="15"/>
    <s v="After 17 years, a woman returns home with her teenage twins. When she mysteriously vanishes, her Kids must reckon with a shadowy family legacy."/>
    <x v="1"/>
    <n v="1"/>
    <n v="2020"/>
    <s v="June"/>
    <s v="Recent"/>
    <s v="Not Applicable"/>
  </r>
  <r>
    <s v="s3760P"/>
    <x v="0"/>
    <x v="142"/>
    <s v="Peter Hyams"/>
    <s v="John Ritter, Pam Dawber"/>
    <s v="Unknown"/>
    <m/>
    <s v="Unknown"/>
    <x v="33"/>
    <x v="8"/>
    <s v="88 min"/>
    <n v="88"/>
    <n v="0"/>
    <x v="18"/>
    <s v="A husband and wife are sucked into a hellish TV and have to survive a gauntlet of twisted versions of TV shows they find themselves in."/>
    <x v="0"/>
    <n v="2"/>
    <s v=""/>
    <s v=""/>
    <s v="Older"/>
    <s v="Short"/>
  </r>
  <r>
    <s v="s3095P"/>
    <x v="1"/>
    <x v="143"/>
    <s v="Unknown"/>
    <s v="David Gaffke, Frank Margini"/>
    <s v="Unknown"/>
    <m/>
    <s v="Unknown"/>
    <x v="2"/>
    <x v="2"/>
    <s v="1 Season"/>
    <n v="0"/>
    <n v="1"/>
    <x v="26"/>
    <s v="Best in Bridal follows two former friends running very different Illinois-based bridal shops as they strive to outwit and out-sell each other."/>
    <x v="0"/>
    <n v="2"/>
    <s v=""/>
    <s v=""/>
    <s v="Modern"/>
    <s v="Not Applicable"/>
  </r>
  <r>
    <s v="s142P"/>
    <x v="0"/>
    <x v="144"/>
    <s v="Caroline Laskow, Ian Rosenberg"/>
    <s v="Freddie Roman, Mark Kutsher, Helen Kutsher, Larry Strickler, Celia Duffy, Krazy Tyrone"/>
    <s v="United States"/>
    <m/>
    <s v="Unknown"/>
    <x v="18"/>
    <x v="3"/>
    <s v="70 min"/>
    <n v="70"/>
    <n v="0"/>
    <x v="2"/>
    <s v="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
    <x v="0"/>
    <n v="2"/>
    <s v=""/>
    <s v=""/>
    <s v="Modern"/>
    <s v="Short"/>
  </r>
  <r>
    <s v="s206N"/>
    <x v="0"/>
    <x v="145"/>
    <s v="David Dhawan"/>
    <s v="Govinda, Sushmita Sen, Rambha, Anupam Kher, Satish Kaushik, Sharad Kapoor, Kiran Kumar, Mohnish Bahl"/>
    <s v="India"/>
    <d v="2021-08-27T00:00:00"/>
    <s v="Available"/>
    <x v="8"/>
    <x v="7"/>
    <s v="150 min"/>
    <n v="150"/>
    <n v="0"/>
    <x v="4"/>
    <s v="The life and career of a lawyer are thrown into chaos when his son's wish magically renders him incapable of telling a lie."/>
    <x v="1"/>
    <n v="1"/>
    <n v="2021"/>
    <s v="August"/>
    <s v="Older"/>
    <s v="Long"/>
  </r>
  <r>
    <s v="s1660P"/>
    <x v="0"/>
    <x v="146"/>
    <s v="William Berke, William A. Berke"/>
    <s v="Richard Arlen, Jean Parker, Russell Hayden, Charles Brown, Chick Chandler, Emma Dunn, Robert Mitchum"/>
    <s v="Unknown"/>
    <m/>
    <s v="Unknown"/>
    <x v="34"/>
    <x v="9"/>
    <s v="66 min"/>
    <n v="66"/>
    <n v="0"/>
    <x v="0"/>
    <s v="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
    <x v="0"/>
    <n v="2"/>
    <s v=""/>
    <s v=""/>
    <s v="Older"/>
    <s v="Short"/>
  </r>
  <r>
    <s v="s8197P"/>
    <x v="0"/>
    <x v="147"/>
    <s v="Roy Knyrim"/>
    <s v="Jason Connery, Ashley Peldon, Gwendoline Yeo, Jerry Jackson, A.J. Cook, George Stults, Joseph Sikora"/>
    <s v="Unknown"/>
    <m/>
    <s v="Unknown"/>
    <x v="10"/>
    <x v="6"/>
    <s v="84 min"/>
    <n v="84"/>
    <n v="0"/>
    <x v="15"/>
    <s v="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
    <x v="0"/>
    <n v="2"/>
    <s v=""/>
    <s v=""/>
    <s v="Older"/>
    <s v="Short"/>
  </r>
  <r>
    <s v="s4458P"/>
    <x v="0"/>
    <x v="148"/>
    <s v="Alan Ball"/>
    <s v="Paul Bettany, Sophia Lillis, Peter Macdissi, Judy Greer, Steve Zahn, Lois Smith, Margo Martindale, Stephen Root"/>
    <s v="United States"/>
    <m/>
    <s v="Unknown"/>
    <x v="3"/>
    <x v="6"/>
    <s v="95 min"/>
    <n v="95"/>
    <n v="0"/>
    <x v="4"/>
    <s v="In 1973, when Frank Bledsoe and his 18-year-old niece Beth take a road trip from Manhattan to Creekville, South Carolina for the family patriarch's funeral, they're unexpectedly joined by Frank's lover Walid."/>
    <x v="0"/>
    <n v="2"/>
    <s v=""/>
    <s v=""/>
    <s v="Recent"/>
    <s v="Medium"/>
  </r>
  <r>
    <s v="s5086N"/>
    <x v="0"/>
    <x v="149"/>
    <s v="Choi Jin-seong"/>
    <s v="Unknown"/>
    <s v="South Korea"/>
    <d v="2018-01-12T00:00:00"/>
    <s v="Available"/>
    <x v="12"/>
    <x v="1"/>
    <s v="100 min"/>
    <n v="100"/>
    <n v="0"/>
    <x v="2"/>
    <s v="An investigative reporter seeks to expose the whereabouts of a slush fund belonging to the former president of South Korea, Lee Myung-bak."/>
    <x v="1"/>
    <n v="1"/>
    <n v="2018"/>
    <s v="January"/>
    <s v="Modern"/>
    <s v="Medium"/>
  </r>
  <r>
    <s v="s9233P"/>
    <x v="0"/>
    <x v="150"/>
    <s v="Mrinal Sen"/>
    <s v="Ranjit Mallick, Ajitesh Banerjee, Utpal Dutta"/>
    <s v="Brazil"/>
    <m/>
    <s v="Unknown"/>
    <x v="35"/>
    <x v="5"/>
    <s v="117 min"/>
    <n v="117"/>
    <n v="0"/>
    <x v="8"/>
    <s v="Short stories are showcased of the common men and women, who struggle for a living and how the rich and famous enjoy their life not being aware of the misery of the common man."/>
    <x v="0"/>
    <n v="2"/>
    <s v=""/>
    <s v=""/>
    <s v="Older"/>
    <s v="Medium"/>
  </r>
  <r>
    <s v="s291P"/>
    <x v="1"/>
    <x v="151"/>
    <s v="Unknown"/>
    <s v="Richard Hammond, James May, Jeremy Clarkson"/>
    <s v="United Kingdom"/>
    <m/>
    <s v="Unknown"/>
    <x v="18"/>
    <x v="7"/>
    <s v="1 Season"/>
    <n v="0"/>
    <n v="1"/>
    <x v="19"/>
    <s v="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
    <x v="0"/>
    <n v="2"/>
    <s v=""/>
    <s v=""/>
    <s v="Modern"/>
    <s v="Not Applicable"/>
  </r>
  <r>
    <s v="s7704N"/>
    <x v="0"/>
    <x v="152"/>
    <s v="Rebecca Addelman"/>
    <s v="Hamish Linklater, Eve Hewson, Avan Jogia, Andie MacDowell"/>
    <s v="Canada"/>
    <d v="2019-04-20T00:00:00"/>
    <s v="Available"/>
    <x v="6"/>
    <x v="1"/>
    <s v="89 min"/>
    <n v="89"/>
    <n v="0"/>
    <x v="8"/>
    <s v="A young newlywed tries to keep her relationship afloat after developing feelings for her older, TV writer boss."/>
    <x v="1"/>
    <n v="1"/>
    <n v="2019"/>
    <s v="April"/>
    <s v="Modern"/>
    <s v="Short"/>
  </r>
  <r>
    <s v="s6439P"/>
    <x v="0"/>
    <x v="153"/>
    <s v="Vinod Bharathan"/>
    <s v="Sabumon Abdusamad, Siddharth Rajendran, Sooraj Harris, Vivek Vilasini, kalesh"/>
    <s v="Unknown"/>
    <m/>
    <s v="Unknown"/>
    <x v="3"/>
    <x v="9"/>
    <s v="58 min"/>
    <n v="58"/>
    <n v="0"/>
    <x v="28"/>
    <s v="Two friends try to re-unite by going on a road trip to the forests and mountains. Their attempt to reconcile does not go easy due to the secrets they hold, leading to a shocking revelation that ends their journey."/>
    <x v="0"/>
    <n v="2"/>
    <s v=""/>
    <s v=""/>
    <s v="Recent"/>
    <s v="Short"/>
  </r>
  <r>
    <s v="s1786N"/>
    <x v="0"/>
    <x v="154"/>
    <s v="John Whitesell"/>
    <s v="Emma Roberts, Luke Bracey, Kristin Chenoweth, Frances Fisher, Jessica Capshaw, Andrew Bachelor, Cynthy Wu, Alex Moffat, Manish Dayal"/>
    <s v="United States"/>
    <d v="2020-10-28T00:00:00"/>
    <s v="Available"/>
    <x v="3"/>
    <x v="1"/>
    <s v="105 min"/>
    <n v="105"/>
    <n v="0"/>
    <x v="4"/>
    <s v="Fed up with being single on holidays, two strangers agree to be each other's platonic plus-ones all year long, only to catch real feelings along the way."/>
    <x v="1"/>
    <n v="1"/>
    <n v="2020"/>
    <s v="October"/>
    <s v="Recent"/>
    <s v="Medium"/>
  </r>
  <r>
    <s v="s758P"/>
    <x v="0"/>
    <x v="155"/>
    <s v="Mikkel BrÃ¦nne Sandemose"/>
    <s v="VebjÃ¸rn Enger, Eili Harboe, Mads SjÃ¸gÃ¥rd Pettersen, Elias Holmen SÃ¸rensen"/>
    <s v="Unknown"/>
    <m/>
    <s v="Unknown"/>
    <x v="1"/>
    <x v="3"/>
    <s v="98 min"/>
    <n v="98"/>
    <n v="0"/>
    <x v="0"/>
    <s v="When the King and Queen are poisoned, brothers Per and PÃ¥l are arrested as suspects. Younger brother Espen &quot;The Ash Lad&quot; and Princess Kristin set out on a quest to find the mythical Soria Moria castle, said to be built of pure gold and contain the Water of Life, which can cure Kristin's parents. If they fail, it will spell the end for the brothers, the kingdom, and perhaps the entire world."/>
    <x v="0"/>
    <n v="2"/>
    <s v=""/>
    <s v=""/>
    <s v="Modern"/>
    <s v="Medium"/>
  </r>
  <r>
    <s v="s4398N"/>
    <x v="0"/>
    <x v="156"/>
    <s v="Erik Matti"/>
    <s v="Anne Curtis, Brandon Vera, Victor Neri, Arjo Atayde, Levi Ignacio, Alex Calleja, Lao Rodriguez, Joross Gamboa, Ricky Pascua, Nonie Buencamino"/>
    <s v="Philippines"/>
    <d v="2018-11-13T00:00:00"/>
    <s v="Available"/>
    <x v="6"/>
    <x v="1"/>
    <s v="128 min"/>
    <n v="128"/>
    <n v="0"/>
    <x v="7"/>
    <s v="In a mazelike Manila slum, at war with incensed civilians and a brutal cartel, special agent Nina Manigan must fight her way through one fierce night."/>
    <x v="1"/>
    <n v="1"/>
    <n v="2018"/>
    <s v="November"/>
    <s v="Modern"/>
    <s v="Long"/>
  </r>
  <r>
    <s v="s859P"/>
    <x v="1"/>
    <x v="157"/>
    <s v="Unknown"/>
    <s v="Unknown"/>
    <s v="Unknown"/>
    <m/>
    <s v="Unknown"/>
    <x v="7"/>
    <x v="16"/>
    <s v="1 Season"/>
    <n v="0"/>
    <n v="1"/>
    <x v="19"/>
    <s v="Takayuki Utsumi (Shigeyuki Totsugi) is a 42-year-old salesman. A year ago, he was transferred to the sales department, but he is always at the bottom of the sales pyramid. What keeps him going, is ditching work and going to the &quot;Sento&quot; (bath house) during the day, on weekdays._x000a_He cannot stay away from the bath houses, once he sees one. Once inside the bath... there awaits a little piece of heaven."/>
    <x v="0"/>
    <n v="2"/>
    <s v=""/>
    <s v=""/>
    <s v="Modern"/>
    <s v="Not Applicable"/>
  </r>
  <r>
    <s v="s8995P"/>
    <x v="0"/>
    <x v="158"/>
    <s v="Stefano Vanzina"/>
    <s v="Unknown"/>
    <s v="Unknown"/>
    <m/>
    <s v="Unknown"/>
    <x v="36"/>
    <x v="10"/>
    <s v="104 min"/>
    <n v="104"/>
    <n v="0"/>
    <x v="4"/>
    <s v="Social/sexual farce focusing on a boss and his workers in a faucet factory."/>
    <x v="0"/>
    <n v="2"/>
    <s v=""/>
    <s v=""/>
    <s v="Older"/>
    <s v="Medium"/>
  </r>
  <r>
    <s v="s6437P"/>
    <x v="1"/>
    <x v="159"/>
    <s v="Unknown"/>
    <s v="Tooth &amp; Claw Field Staff"/>
    <s v="Unknown"/>
    <m/>
    <s v="Unknown"/>
    <x v="3"/>
    <x v="3"/>
    <s v="1 Season"/>
    <n v="0"/>
    <n v="1"/>
    <x v="0"/>
    <s v="Jon Collins and his exciting predator hunts."/>
    <x v="0"/>
    <n v="2"/>
    <s v=""/>
    <s v=""/>
    <s v="Recent"/>
    <s v="Not Applicable"/>
  </r>
  <r>
    <s v="s5150P"/>
    <x v="0"/>
    <x v="160"/>
    <s v="Ari Aster"/>
    <s v="Florence Pugh, Jack Reynor, Will Poulter, William Jackson Harper"/>
    <s v="Unknown"/>
    <m/>
    <s v="Unknown"/>
    <x v="1"/>
    <x v="6"/>
    <s v="147 min"/>
    <n v="147"/>
    <n v="0"/>
    <x v="10"/>
    <s v="An American couple, their relationship foundering, travel to a fabled Swedish midsummer festival where they become trapped in a sinister nightmare."/>
    <x v="0"/>
    <n v="2"/>
    <s v=""/>
    <s v=""/>
    <s v="Modern"/>
    <s v="Long"/>
  </r>
  <r>
    <s v="s4914P"/>
    <x v="0"/>
    <x v="161"/>
    <s v="Chris Lee"/>
    <s v="Ashley Rene, Joe Cummings, Houston Towe, Weston Banning, David Mason, Patrick Giglio, Phoenix Hernandez, Babe McGuire, Rod Randolph, Wayne Lundy"/>
    <s v="United States"/>
    <m/>
    <s v="Unknown"/>
    <x v="3"/>
    <x v="9"/>
    <s v="71 min"/>
    <n v="71"/>
    <n v="0"/>
    <x v="15"/>
    <s v="A young woman fights to protect her son from her abusive new husband and a ferocious creature lurking in the shadows."/>
    <x v="0"/>
    <n v="2"/>
    <s v=""/>
    <s v=""/>
    <s v="Recent"/>
    <s v="Short"/>
  </r>
  <r>
    <s v="s6115N"/>
    <x v="0"/>
    <x v="162"/>
    <s v="Susan Glatzer"/>
    <s v="Unknown"/>
    <s v="Sweden, United States"/>
    <d v="2017-08-10T00:00:00"/>
    <s v="Available"/>
    <x v="7"/>
    <x v="7"/>
    <s v="89 min"/>
    <n v="89"/>
    <n v="0"/>
    <x v="2"/>
    <s v="Take an inside look at swing dancing's continued prosperity and the lively and joyous personalities that make the art form so unique."/>
    <x v="1"/>
    <n v="1"/>
    <n v="2017"/>
    <s v="August"/>
    <s v="Modern"/>
    <s v="Short"/>
  </r>
  <r>
    <s v="s5023N"/>
    <x v="0"/>
    <x v="163"/>
    <s v="Hong-seon Kim"/>
    <s v="Baek Yoon-sik"/>
    <s v="South Korea"/>
    <d v="2018-02-28T00:00:00"/>
    <s v="Available"/>
    <x v="12"/>
    <x v="1"/>
    <s v="110 min"/>
    <n v="110"/>
    <n v="0"/>
    <x v="8"/>
    <s v="After people in his town start turning up dead, a grumpy landlord is visited by a man who recounts an unsolved serial murder case from 30 years ago."/>
    <x v="1"/>
    <n v="1"/>
    <n v="2018"/>
    <s v="February"/>
    <s v="Modern"/>
    <s v="Medium"/>
  </r>
  <r>
    <s v="s6874P"/>
    <x v="0"/>
    <x v="164"/>
    <s v="Roger Donaldson"/>
    <s v="Willem Dafoe, Mary Elizabeth Mastrantonio, Mickey Rourke, Samuel L. Jackson"/>
    <s v="Unknown"/>
    <m/>
    <s v="Unknown"/>
    <x v="33"/>
    <x v="6"/>
    <s v="106 min"/>
    <n v="106"/>
    <n v="0"/>
    <x v="0"/>
    <s v="A small southwestern town Sheriff finds a body in the desert with a suitcase and five hundred thousand dollars. He impersonates the man and stumbles into an F.B.I. investigation."/>
    <x v="0"/>
    <n v="2"/>
    <s v=""/>
    <s v=""/>
    <s v="Older"/>
    <s v="Medium"/>
  </r>
  <r>
    <s v="s8594N"/>
    <x v="1"/>
    <x v="165"/>
    <s v="Unknown"/>
    <s v="Santiwithi Phrombut, Jamorn Kijsawapak, Orrawan Phuakthaisong"/>
    <s v="Unknown"/>
    <d v="2018-02-23T00:00:00"/>
    <s v="Available"/>
    <x v="2"/>
    <x v="7"/>
    <s v="1 Season"/>
    <n v="0"/>
    <n v="1"/>
    <x v="14"/>
    <s v="Firsthand accounts, re-enactments and computer-generated graphics retell in detail Thailand's biggest news stories from the past."/>
    <x v="1"/>
    <n v="1"/>
    <n v="2018"/>
    <s v="February"/>
    <s v="Modern"/>
    <s v="Not Applicable"/>
  </r>
  <r>
    <s v="s4014N"/>
    <x v="0"/>
    <x v="166"/>
    <s v="Adrian Teh"/>
    <s v="Hairul Azreen, Ammar Alfian, Jasmine Suraya, Henley Hii, Hafizul Kamal, Theebaan Govindasamy, Gambit Saifullah, Taufiq Hanafi, Nam Ron, Amerul Affendi, Tiger Chen"/>
    <s v="Malaysia"/>
    <d v="2019-03-15T00:00:00"/>
    <s v="Available"/>
    <x v="6"/>
    <x v="7"/>
    <s v="115 min"/>
    <n v="115"/>
    <n v="0"/>
    <x v="7"/>
    <s v="Naval unit PASKAL is among the most elite special forces in Malaysia. But all bets are off when one of its own stages a hijacking. Based on true events."/>
    <x v="1"/>
    <n v="1"/>
    <n v="2019"/>
    <s v="March"/>
    <s v="Modern"/>
    <s v="Medium"/>
  </r>
  <r>
    <s v="s6282P"/>
    <x v="0"/>
    <x v="167"/>
    <s v="Sergio Manfio"/>
    <s v="Gerolamo Alchieri, Nanni Baldini, Christopher R. Burns, Michael Colasurdo, Richard M. Davidson"/>
    <s v="Unknown"/>
    <m/>
    <s v="Unknown"/>
    <x v="18"/>
    <x v="5"/>
    <s v="82 min"/>
    <n v="82"/>
    <n v="0"/>
    <x v="0"/>
    <s v="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
    <x v="0"/>
    <n v="2"/>
    <s v=""/>
    <s v=""/>
    <s v="Modern"/>
    <s v="Short"/>
  </r>
  <r>
    <s v="s112P"/>
    <x v="0"/>
    <x v="168"/>
    <s v="John Fortenberry"/>
    <s v="Whitney Cummings"/>
    <s v="United States"/>
    <m/>
    <s v="Unknown"/>
    <x v="22"/>
    <x v="12"/>
    <s v="48 min"/>
    <n v="48"/>
    <n v="0"/>
    <x v="10"/>
    <s v="Money Shot finds Cummings riffing on a wide range of topics chiefly, the differences between men and women and how both tend to behave in relationships."/>
    <x v="0"/>
    <n v="2"/>
    <s v=""/>
    <s v=""/>
    <s v="Modern"/>
    <s v="Short"/>
  </r>
  <r>
    <s v="s8496N"/>
    <x v="0"/>
    <x v="169"/>
    <s v="Austin Stark"/>
    <s v="Nicolas Cage, Sarah Paulson, Connie Nielsen, Wendell Pierce, Bryan Batt, Peter Fonda, Dana Gourrier"/>
    <s v="United States"/>
    <d v="2017-09-08T00:00:00"/>
    <s v="Available"/>
    <x v="18"/>
    <x v="6"/>
    <s v="90 min"/>
    <n v="90"/>
    <n v="0"/>
    <x v="8"/>
    <s v="A New Orleans politician finds his idealistic plans for rebuilding after a toxic oil spill unraveling thanks to a sex scandal."/>
    <x v="1"/>
    <n v="1"/>
    <n v="2017"/>
    <s v="September"/>
    <s v="Modern"/>
    <s v="Medium"/>
  </r>
  <r>
    <s v="s1229P"/>
    <x v="1"/>
    <x v="170"/>
    <s v="Unknown"/>
    <s v="Alexander &quot;Lex&quot; King, Darxia Morris, Cole Lawson, Miko Rounds, Darien Janay, Stray K, BJ Minor, Jrue, Sean, Kiara &quot;The Voice&quot;, Fuzz Rico"/>
    <s v="Unknown"/>
    <m/>
    <s v="Unknown"/>
    <x v="3"/>
    <x v="9"/>
    <s v="1 Season"/>
    <n v="0"/>
    <n v="1"/>
    <x v="8"/>
    <s v="LGBTQIA+ series portraying the lives of a lesbian group of friends as they explore love, dating, secrets, and betrayal while living in Los Angeles."/>
    <x v="0"/>
    <n v="2"/>
    <s v=""/>
    <s v=""/>
    <s v="Recent"/>
    <s v="Not Applicable"/>
  </r>
  <r>
    <s v="s6806P"/>
    <x v="1"/>
    <x v="171"/>
    <s v="Unknown"/>
    <s v="Richard Ayoade, Matthew Holness, Matt Berry, Alice Lowe"/>
    <s v="Unknown"/>
    <m/>
    <s v="Unknown"/>
    <x v="4"/>
    <x v="9"/>
    <s v="1 Season"/>
    <n v="0"/>
    <n v="1"/>
    <x v="4"/>
    <s v="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
    <x v="0"/>
    <n v="2"/>
    <s v=""/>
    <s v=""/>
    <s v="Older"/>
    <s v="Not Applicable"/>
  </r>
  <r>
    <s v="s9467P"/>
    <x v="0"/>
    <x v="172"/>
    <s v="Srikanth Nahatha"/>
    <s v="Kamalinee Mukherjee, Sivaji, Ravi Krishna, Samiksha, Brahmanandam"/>
    <s v="Japan"/>
    <m/>
    <s v="Unknown"/>
    <x v="19"/>
    <x v="3"/>
    <s v="138 min"/>
    <n v="138"/>
    <n v="0"/>
    <x v="4"/>
    <s v="When Anandam's drama company gets a chance to perform in Bangkok, three actors run into several hilarious situations as they try to bag the lead role."/>
    <x v="0"/>
    <n v="2"/>
    <s v=""/>
    <s v=""/>
    <s v="Older"/>
    <s v="Long"/>
  </r>
  <r>
    <s v="s7725N"/>
    <x v="0"/>
    <x v="173"/>
    <s v="Mark Palansky"/>
    <s v="Christina Ricci, James McAvoy, Catherine O'Hara, Peter Dinklage, Simon Woods"/>
    <s v="United Kingdom, United States"/>
    <d v="2019-04-01T00:00:00"/>
    <s v="Available"/>
    <x v="24"/>
    <x v="8"/>
    <s v="89 min"/>
    <n v="89"/>
    <n v="0"/>
    <x v="11"/>
    <s v="In this modern fairy tale, a young woman cursed with the nose of a pig lives her life in seclusion – until an unlikely beau stumbles onto the scene."/>
    <x v="1"/>
    <n v="1"/>
    <n v="2019"/>
    <s v="April"/>
    <s v="Older"/>
    <s v="Short"/>
  </r>
  <r>
    <s v="s1314P"/>
    <x v="1"/>
    <x v="174"/>
    <s v="Unknown"/>
    <s v="Unknown"/>
    <s v="Unknown"/>
    <m/>
    <s v="Unknown"/>
    <x v="12"/>
    <x v="5"/>
    <s v="2 Seasons"/>
    <n v="0"/>
    <n v="2"/>
    <x v="18"/>
    <s v="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
    <x v="0"/>
    <n v="2"/>
    <s v=""/>
    <s v=""/>
    <s v="Modern"/>
    <s v="Not Applicable"/>
  </r>
  <r>
    <s v="s4280N"/>
    <x v="1"/>
    <x v="175"/>
    <s v="Unknown"/>
    <s v="Noriaki Sugiyama, Kana Ueda, Ayako Kawasumi, Junichi Suwabe, Noriko Shitaya, Mai Kadowaki, Masaki Terasoma, Nobutoshi Canna, Atsuko Tanaka, Shinichiro Miki, Yuu Asakawa, Miki Ito, Hiroshi Kamiya, Jouji Nakata, Tomokazu Seki"/>
    <s v="Japan"/>
    <d v="2018-12-20T00:00:00"/>
    <s v="Available"/>
    <x v="18"/>
    <x v="7"/>
    <s v="2 Seasons"/>
    <n v="0"/>
    <n v="2"/>
    <x v="20"/>
    <s v="High school students Rin and Shiro pair up as allies when they're chosen to compete in a secret tournament for possession of the Holy Grail."/>
    <x v="1"/>
    <n v="1"/>
    <n v="2018"/>
    <s v="December"/>
    <s v="Modern"/>
    <s v="Not Applicable"/>
  </r>
  <r>
    <s v="s6160P"/>
    <x v="0"/>
    <x v="176"/>
    <s v="Vi Anand"/>
    <s v="Nikhil Siddharth, Hebah Patel"/>
    <s v="Unknown"/>
    <m/>
    <s v="Unknown"/>
    <x v="7"/>
    <x v="3"/>
    <s v="138 min"/>
    <n v="138"/>
    <n v="0"/>
    <x v="29"/>
    <s v="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
    <x v="0"/>
    <n v="2"/>
    <s v=""/>
    <s v=""/>
    <s v="Modern"/>
    <s v="Long"/>
  </r>
  <r>
    <s v="s8864P"/>
    <x v="0"/>
    <x v="177"/>
    <s v="Amir Valinia"/>
    <s v="Christopher Judge, Tom Sizemore, Elle LaMont, Donny Boaz"/>
    <s v="Unknown"/>
    <m/>
    <s v="Unknown"/>
    <x v="3"/>
    <x v="9"/>
    <s v="98 min"/>
    <n v="98"/>
    <n v="0"/>
    <x v="29"/>
    <s v="John Rotit is quite happy, with his loving wife. In a &quot;flash&quot;,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
    <x v="0"/>
    <n v="2"/>
    <s v=""/>
    <s v=""/>
    <s v="Recent"/>
    <s v="Medium"/>
  </r>
  <r>
    <s v="s6646N"/>
    <x v="0"/>
    <x v="178"/>
    <s v="Rajiv Chilaka"/>
    <s v="Unknown"/>
    <s v="Unknown"/>
    <d v="2019-06-18T00:00:00"/>
    <s v="Available"/>
    <x v="6"/>
    <x v="13"/>
    <s v="68 min"/>
    <n v="68"/>
    <n v="0"/>
    <x v="11"/>
    <s v="Bheem helps to reopen Dragonpur's abandoned magic and martial arts school, but is tested like never before when an ex-student returns seeking revenge!"/>
    <x v="1"/>
    <n v="1"/>
    <n v="2019"/>
    <s v="June"/>
    <s v="Modern"/>
    <s v="Short"/>
  </r>
  <r>
    <s v="s4185P"/>
    <x v="0"/>
    <x v="179"/>
    <s v="Michael Radford"/>
    <s v="Antonio Banderas, Jordi MollÃ , Luisa Ranieri, Toby Sebastian"/>
    <s v="Unknown"/>
    <m/>
    <s v="Unknown"/>
    <x v="6"/>
    <x v="0"/>
    <s v="115 min"/>
    <n v="115"/>
    <n v="0"/>
    <x v="10"/>
    <s v="Based on the extraordinary true story of Andrea Bocelli, a blind boy, who against all odds, becomes one of the most world renowned opera singers."/>
    <x v="0"/>
    <n v="2"/>
    <s v=""/>
    <s v=""/>
    <s v="Modern"/>
    <s v="Medium"/>
  </r>
  <r>
    <s v="s3986N"/>
    <x v="0"/>
    <x v="180"/>
    <s v="Jeff Tremaine"/>
    <s v="Douglas Booth, Iwan Rheon, Colson Baker, Daniel Webber, David Costabile, Pete Davidson"/>
    <s v="United States"/>
    <d v="2019-03-22T00:00:00"/>
    <s v="Available"/>
    <x v="1"/>
    <x v="1"/>
    <s v="108 min"/>
    <n v="108"/>
    <n v="0"/>
    <x v="4"/>
    <s v="In this unflinching biopic based on Mötley Crüe's best-selling book, four LA misfits navigate the monster highs and savage lows of music superstardom."/>
    <x v="1"/>
    <n v="1"/>
    <n v="2019"/>
    <s v="March"/>
    <s v="Modern"/>
    <s v="Medium"/>
  </r>
  <r>
    <s v="s8277P"/>
    <x v="0"/>
    <x v="181"/>
    <s v="Senthilnathan"/>
    <s v="Ramki, Gowthami, Goundamani, Senthil, Sujatha"/>
    <s v="Unknown"/>
    <m/>
    <s v="Unknown"/>
    <x v="37"/>
    <x v="5"/>
    <s v="136 min"/>
    <n v="136"/>
    <n v="0"/>
    <x v="4"/>
    <s v="A woman stops the wedding of a happy-go-lucky man and tells him that she is trying to save his innocent parents who are in prison."/>
    <x v="0"/>
    <n v="2"/>
    <s v=""/>
    <s v=""/>
    <s v="Older"/>
    <s v="Long"/>
  </r>
  <r>
    <s v="s5163P"/>
    <x v="0"/>
    <x v="182"/>
    <s v="Test Director"/>
    <s v="Test Actor 1, Test Actor 2"/>
    <s v="Unknown"/>
    <m/>
    <s v="Unknown"/>
    <x v="1"/>
    <x v="14"/>
    <s v="0 min"/>
    <n v="0"/>
    <n v="0"/>
    <x v="4"/>
    <s v="asin_tombstone_test_target_04 short"/>
    <x v="0"/>
    <n v="2"/>
    <s v=""/>
    <s v=""/>
    <s v="Modern"/>
    <s v="Not Applicable"/>
  </r>
  <r>
    <s v="s1468P"/>
    <x v="1"/>
    <x v="183"/>
    <s v="Unknown"/>
    <s v="Unknown"/>
    <s v="Unknown"/>
    <m/>
    <s v="Unknown"/>
    <x v="6"/>
    <x v="2"/>
    <s v="1 Season"/>
    <n v="0"/>
    <n v="1"/>
    <x v="19"/>
    <s v="See the world through the eyes of nature's fastest animal: the peregrine falcon. Watch hatchlings learn to fly and join an expert falconer as he trains a young peregrine to be a high-speed predator, putting his hunting skills to the test."/>
    <x v="0"/>
    <n v="2"/>
    <s v=""/>
    <s v=""/>
    <s v="Modern"/>
    <s v="Not Applicable"/>
  </r>
  <r>
    <s v="s8629N"/>
    <x v="0"/>
    <x v="184"/>
    <s v="Shyam Benegal"/>
    <s v="Leela Naidu, Neena Gupta, Anita Kanwar, Soni Razdan, Dalip Tahil, K.K. Raina, Kunal Kapoor, Keith Stevenson, Naseeruddin Shah, Kulbhushan Kharbanda"/>
    <s v="India"/>
    <d v="2019-12-31T00:00:00"/>
    <s v="Available"/>
    <x v="38"/>
    <x v="7"/>
    <s v="134 min"/>
    <n v="134"/>
    <n v="0"/>
    <x v="4"/>
    <s v="A Goan native returns to his now-derelict, palatial childhood home, recalling his family’s interpersonal drama during the end of Portuguese rule."/>
    <x v="1"/>
    <n v="1"/>
    <n v="2019"/>
    <s v="December"/>
    <s v="Older"/>
    <s v="Long"/>
  </r>
  <r>
    <s v="s3801N"/>
    <x v="0"/>
    <x v="185"/>
    <s v="Richard Shepard"/>
    <s v="Allison Williams, Logan Browning, Steven Weber, Alaina Huffman, Mark Kandborg, Graeme Duffy"/>
    <s v="United States"/>
    <d v="2019-05-24T00:00:00"/>
    <s v="Available"/>
    <x v="1"/>
    <x v="1"/>
    <s v="91 min"/>
    <n v="91"/>
    <n v="0"/>
    <x v="15"/>
    <s v="In this twisty horror-thriller, a once-promising music prodigy reconnects with her former mentors, only to find them taken with a talented new pupil."/>
    <x v="1"/>
    <n v="1"/>
    <n v="2019"/>
    <s v="May"/>
    <s v="Modern"/>
    <s v="Medium"/>
  </r>
  <r>
    <s v="s3890N"/>
    <x v="0"/>
    <x v="186"/>
    <s v="Yılmaz Erdoğan"/>
    <s v="Yılmaz Erdoğan, Kıvanç Tatlıtuğ, Ezgi Mola, Bensu Soral, Rıza Kocaoğlu, Okan Çabalar, Güven Kıraç, Ahmet Mümtaz Taylan"/>
    <s v="Turkey"/>
    <d v="2019-04-26T00:00:00"/>
    <s v="Available"/>
    <x v="1"/>
    <x v="1"/>
    <s v="122 min"/>
    <n v="122"/>
    <n v="0"/>
    <x v="4"/>
    <s v="When his daughter and son-in-law fall prey to a scam, Istanbul con man Asım Noyan meets his match in a madcap kingpin of an underground gambling world."/>
    <x v="1"/>
    <n v="1"/>
    <n v="2019"/>
    <s v="April"/>
    <s v="Modern"/>
    <s v="Long"/>
  </r>
  <r>
    <s v="s4054P"/>
    <x v="0"/>
    <x v="187"/>
    <s v="Drew Waters"/>
    <s v="Jonathan Patrick Moore, Erin Bethea, James Marsters, Bill Cobbs, Irma P. Hall, Terry O'Quinn, Barry Corbin"/>
    <s v="Unknown"/>
    <m/>
    <s v="Unknown"/>
    <x v="7"/>
    <x v="8"/>
    <s v="89 min"/>
    <n v="89"/>
    <n v="0"/>
    <x v="8"/>
    <s v="Ben met Ava at age seven standing in his driveway. As the two journey together through the seasons of life, a tragedy occurs that leaves their entire future in jeopardy."/>
    <x v="0"/>
    <n v="2"/>
    <s v=""/>
    <s v=""/>
    <s v="Modern"/>
    <s v="Short"/>
  </r>
  <r>
    <s v="s4106N"/>
    <x v="1"/>
    <x v="188"/>
    <s v="Unknown"/>
    <s v="Larry Charles"/>
    <s v="Unknown"/>
    <d v="2019-02-15T00:00:00"/>
    <s v="Available"/>
    <x v="1"/>
    <x v="1"/>
    <s v="1 Season"/>
    <n v="0"/>
    <n v="1"/>
    <x v="5"/>
    <s v="Legendary comedy writer and director Larry Charles travels the world in search of humor in the most unusual, unexpected and dangerous places."/>
    <x v="1"/>
    <n v="1"/>
    <n v="2019"/>
    <s v="February"/>
    <s v="Modern"/>
    <s v="Not Applicable"/>
  </r>
  <r>
    <s v="s9362P"/>
    <x v="0"/>
    <x v="189"/>
    <s v="Avani Dias"/>
    <s v="Unknown"/>
    <s v="Unknown"/>
    <m/>
    <s v="Unknown"/>
    <x v="0"/>
    <x v="3"/>
    <s v="43 min"/>
    <n v="43"/>
    <n v="0"/>
    <x v="2"/>
    <s v="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
    <x v="0"/>
    <n v="2"/>
    <s v=""/>
    <s v=""/>
    <s v="Recent"/>
    <s v="Short"/>
  </r>
  <r>
    <s v="s3255N"/>
    <x v="0"/>
    <x v="190"/>
    <s v="Raj R"/>
    <s v="Jhansi, Priyadarshi Pullikonda, Ananya Nagalla"/>
    <s v="India"/>
    <d v="2019-11-20T00:00:00"/>
    <s v="Available"/>
    <x v="1"/>
    <x v="7"/>
    <s v="131 min"/>
    <n v="131"/>
    <n v="0"/>
    <x v="8"/>
    <s v="A self-trained engineer risks debt, love and reputation in his quest to improve the grueling work conditions of his mother and her weaving community."/>
    <x v="1"/>
    <n v="1"/>
    <n v="2019"/>
    <s v="November"/>
    <s v="Modern"/>
    <s v="Long"/>
  </r>
  <r>
    <s v="s2228N"/>
    <x v="1"/>
    <x v="191"/>
    <s v="Unknown"/>
    <s v="Katherine Langford, Devon Terrell, Gustaf Skarsgård, Daniel Sharman, Sebastian Armesto, Lily Newmark, Shalom Brune-Franklin, Matt Stokoe, Bella Dayne, Peter Mullan, Emily Coates"/>
    <s v="United Kingdom, Australia"/>
    <d v="2020-07-17T00:00:00"/>
    <s v="Available"/>
    <x v="3"/>
    <x v="1"/>
    <s v="1 Season"/>
    <n v="0"/>
    <n v="1"/>
    <x v="12"/>
    <s v="Armed with mysterious powers and a legendary sword, young rebel Nimue joins forces with charming mercenary Arthur on a mission to save her people."/>
    <x v="1"/>
    <n v="1"/>
    <n v="2020"/>
    <s v="July"/>
    <s v="Recent"/>
    <s v="Not Applicable"/>
  </r>
  <r>
    <s v="s7782P"/>
    <x v="0"/>
    <x v="192"/>
    <s v="Wim Wenders"/>
    <s v="Jeremy Davis, Milla Jovovich, Mel Gibson"/>
    <s v="Unknown"/>
    <m/>
    <s v="Unknown"/>
    <x v="29"/>
    <x v="6"/>
    <s v="117 min"/>
    <n v="117"/>
    <n v="0"/>
    <x v="8"/>
    <s v="Tragi-comic, romantic whodunnit set in a run down hotel which plays host to mentally ill people too poor to afford medical insurance."/>
    <x v="0"/>
    <n v="2"/>
    <s v=""/>
    <s v=""/>
    <s v="Older"/>
    <s v="Medium"/>
  </r>
  <r>
    <s v="s4191N"/>
    <x v="0"/>
    <x v="193"/>
    <s v="Feroz"/>
    <s v="Kreshna, Anandhi, Saravanan, Madhusudhanan, Black Pandi, Nitin Sathyaa, Aruldass, Karunas, Shanmugha Rajan, Prinz Nithik"/>
    <s v="India"/>
    <d v="2019-01-15T00:00:00"/>
    <s v="Available"/>
    <x v="12"/>
    <x v="1"/>
    <s v="125 min"/>
    <n v="125"/>
    <n v="0"/>
    <x v="7"/>
    <s v="Looking for a way out of his impoverished life, a lowly hotel waiter joins an underground fight club. Then he needs a way out of that."/>
    <x v="1"/>
    <n v="1"/>
    <n v="2019"/>
    <s v="January"/>
    <s v="Modern"/>
    <s v="Long"/>
  </r>
  <r>
    <s v="s3945N"/>
    <x v="1"/>
    <x v="194"/>
    <s v="Unknown"/>
    <s v="Damián Alcázar, Tamara Vallarta, Rolf Petersen, Claudette Maillé, Teté Espinoza, Iván Aragón, Martha Claudia Moreno, Edén Villavicencio, Carlos Corona, Giancarlo Ruiz, Mayra Batalla, Rodrigo Abed, Roberto Mateos, Anabel Ferreira, Roberto Sosa"/>
    <s v="Mexico"/>
    <d v="2019-04-05T00:00:00"/>
    <s v="Available"/>
    <x v="1"/>
    <x v="1"/>
    <s v="1 Season"/>
    <n v="0"/>
    <n v="1"/>
    <x v="14"/>
    <s v="When a prominent politician is murdered, the intrepid journalists of Frente Tijuana risk their lives to uncover the truth."/>
    <x v="1"/>
    <n v="1"/>
    <n v="2019"/>
    <s v="April"/>
    <s v="Modern"/>
    <s v="Not Applicable"/>
  </r>
  <r>
    <s v="s9182P"/>
    <x v="0"/>
    <x v="195"/>
    <s v="Ate De Jong"/>
    <s v="Chad Lowe, Kristy Swanson, Adam Storke, C.J. Graham, Patrick Bergin, Richard Farnsworth"/>
    <s v="Unknown"/>
    <m/>
    <s v="Unknown"/>
    <x v="33"/>
    <x v="6"/>
    <s v="94 min"/>
    <n v="94"/>
    <n v="0"/>
    <x v="15"/>
    <s v="Chad Lowe and Kristy Swanson star as young lovers, Charlie and Rachel, who elope to Las Vegas. But Satan has taken a liking to the lovely Rachel and has sent his Hell Cop to bring her down to Hell. And Charlie has only 24 hours to rescue her."/>
    <x v="0"/>
    <n v="2"/>
    <s v=""/>
    <s v=""/>
    <s v="Older"/>
    <s v="Medium"/>
  </r>
  <r>
    <s v="s4454N"/>
    <x v="0"/>
    <x v="196"/>
    <s v="Raj Kumar Gupta"/>
    <s v="Rani Mukerji, Vidya Balan, Myra Karn, Neil Bhoopalam, Rajesh Sharma, Mohammed Zeeshan Ayyub, Bubbles Sabharwal, Satyadeep Misra, Yogendra Tikku, Geeta Sudan"/>
    <s v="India"/>
    <d v="2018-11-01T00:00:00"/>
    <s v="Available"/>
    <x v="9"/>
    <x v="1"/>
    <s v="131 min"/>
    <n v="131"/>
    <n v="0"/>
    <x v="8"/>
    <s v="This thriller tells the true story of model Jessica Lall – who was shot dead in a restaurant – and the campaign to bring her killer to justice."/>
    <x v="1"/>
    <n v="1"/>
    <n v="2018"/>
    <s v="November"/>
    <s v="Modern"/>
    <s v="Long"/>
  </r>
  <r>
    <s v="s912P"/>
    <x v="0"/>
    <x v="197"/>
    <s v="Derek Wayne Johnson"/>
    <s v="Frank Stallone, Sylvester Stallone, Billy Dee Williams, Joe Mantegna, Talia Shire, Billy Zane, Geraldo Rivera, Danny Aiello, Burt Young, Frankie Avalon"/>
    <s v="Unknown"/>
    <m/>
    <s v="Unknown"/>
    <x v="0"/>
    <x v="10"/>
    <s v="73 min"/>
    <n v="73"/>
    <n v="0"/>
    <x v="2"/>
    <s v="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
    <x v="0"/>
    <n v="2"/>
    <s v=""/>
    <s v=""/>
    <s v="Recent"/>
    <s v="Short"/>
  </r>
  <r>
    <s v="s6180N"/>
    <x v="0"/>
    <x v="198"/>
    <s v="J.F. Musial, Josh Vietze"/>
    <s v="Zachary Levi"/>
    <s v="United States"/>
    <d v="2016-08-01T00:00:00"/>
    <s v="Available"/>
    <x v="7"/>
    <x v="12"/>
    <s v="86 min"/>
    <n v="86"/>
    <n v="0"/>
    <x v="2"/>
    <s v="A visionary carmaker introduces his fuel-efficient, high-performance hypercar to a market filled with big-name competitors like Ferrari and Porsche."/>
    <x v="1"/>
    <n v="1"/>
    <n v="2016"/>
    <s v="August"/>
    <s v="Modern"/>
    <s v="Short"/>
  </r>
  <r>
    <s v="s397N"/>
    <x v="0"/>
    <x v="199"/>
    <s v="Peter Thorwarth"/>
    <s v="Peri Baumeister, Alexander Scheer, Kais Setti, Carl Koch, Gordon Brown, Roland Møller, Chidi Ajufo, Kai Ivo Baulitz, Graham McTavish, Dominic Purcell"/>
    <s v="Afghanistan"/>
    <d v="2021-07-23T00:00:00"/>
    <s v="Available"/>
    <x v="0"/>
    <x v="1"/>
    <s v="123 min"/>
    <n v="123"/>
    <n v="0"/>
    <x v="7"/>
    <s v="When a group of terrorists hijacks an overnight transatlantic flight, a mysteriously ill woman must unleash a monstrous secret to protect her young son."/>
    <x v="1"/>
    <n v="1"/>
    <n v="2021"/>
    <s v="July"/>
    <s v="Recent"/>
    <s v="Long"/>
  </r>
  <r>
    <s v="s5579N"/>
    <x v="1"/>
    <x v="200"/>
    <s v="Unknown"/>
    <s v="Brian Atkinson, Ted Raimi, Harry Chaskin, Justin Michael, Debi Derryberry, Philip Maurice Hayes, Leigh Kelly, J.D. Ryznar, Nick Shakoour, Ryan Wiesbrock, Clark Wiesbrock"/>
    <s v="United States"/>
    <d v="2017-03-10T00:00:00"/>
    <s v="Available"/>
    <x v="12"/>
    <x v="15"/>
    <s v="1 Season"/>
    <n v="0"/>
    <n v="1"/>
    <x v="24"/>
    <s v="Follow the outrageous, high-octane adventures of Buddy Thunderstruck, a truck-racing dog who brings guts and good times to the town of Greasepit."/>
    <x v="1"/>
    <n v="1"/>
    <n v="2017"/>
    <s v="March"/>
    <s v="Modern"/>
    <s v="Not Applicable"/>
  </r>
  <r>
    <s v="s108P"/>
    <x v="0"/>
    <x v="201"/>
    <s v="Kreeti Gogia"/>
    <s v="Abish Mathew"/>
    <s v="India"/>
    <m/>
    <s v="Unknown"/>
    <x v="6"/>
    <x v="9"/>
    <s v="64 min"/>
    <n v="64"/>
    <n v="0"/>
    <x v="10"/>
    <s v="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
    <x v="0"/>
    <n v="2"/>
    <s v=""/>
    <s v=""/>
    <s v="Modern"/>
    <s v="Short"/>
  </r>
  <r>
    <s v="s2461N"/>
    <x v="0"/>
    <x v="202"/>
    <s v="Youssef Chahine"/>
    <s v="Nabila Ebeid, Mahmoud Hemeida, Hanan Turk, Hani Salama, Lebleba, Hassan Abdel Hamid, Ezzat Abou Aouf, Ahmed Fouad Selim, Amr Saad, Ahmad Wafiq"/>
    <s v="France, Egypt"/>
    <d v="2020-05-29T00:00:00"/>
    <s v="Available"/>
    <x v="20"/>
    <x v="1"/>
    <s v="106 min"/>
    <n v="106"/>
    <n v="0"/>
    <x v="8"/>
    <s v="When a graduate student elopes with a plucky reporter, his wealthy, possessive mother connives with his militant brother-in-law to wreck the union."/>
    <x v="1"/>
    <n v="1"/>
    <n v="2020"/>
    <s v="May"/>
    <s v="Older"/>
    <s v="Medium"/>
  </r>
  <r>
    <s v="s2675P"/>
    <x v="0"/>
    <x v="203"/>
    <s v="Shashank Khaitan"/>
    <s v="Janhvi Kapoor, Ishaan Khattar, Ashutosh Rana, Aditya Kumar, Kharaj Mukherjee"/>
    <s v="India"/>
    <m/>
    <s v="Unknown"/>
    <x v="6"/>
    <x v="3"/>
    <s v="137 min"/>
    <n v="137"/>
    <n v="0"/>
    <x v="8"/>
    <s v="Set in Rajasthan, this love story explores how the protagonists deal with issues like differences between castes and honor killings."/>
    <x v="0"/>
    <n v="2"/>
    <s v=""/>
    <s v=""/>
    <s v="Modern"/>
    <s v="Long"/>
  </r>
  <r>
    <s v="s8711P"/>
    <x v="0"/>
    <x v="204"/>
    <s v="R.L. Scott"/>
    <s v="Amin Joseph, Bai Ling, Chris Mulkey, Gabrielle Dennis"/>
    <s v="Unknown"/>
    <m/>
    <s v="Unknown"/>
    <x v="12"/>
    <x v="9"/>
    <s v="117 min"/>
    <n v="117"/>
    <n v="0"/>
    <x v="0"/>
    <s v="In the international world of gun running... loyalty, honor, and discretion are valuable commodities, but nothing is more priceless than the bond of family. Power begets enemies and a loved ..."/>
    <x v="0"/>
    <n v="2"/>
    <s v=""/>
    <s v=""/>
    <s v="Modern"/>
    <s v="Medium"/>
  </r>
  <r>
    <s v="s6456N"/>
    <x v="1"/>
    <x v="205"/>
    <s v="Unknown"/>
    <s v="Melanie Vallejo"/>
    <s v="Australia"/>
    <d v="2017-12-01T00:00:00"/>
    <s v="Available"/>
    <x v="7"/>
    <x v="7"/>
    <s v="1 Season"/>
    <n v="0"/>
    <n v="1"/>
    <x v="9"/>
    <s v="Couples on a tiny budget try to ensure that the day of their wedding turns out to be the magical experience they always dreamed it would be."/>
    <x v="1"/>
    <n v="1"/>
    <n v="2017"/>
    <s v="December"/>
    <s v="Modern"/>
    <s v="Not Applicable"/>
  </r>
  <r>
    <s v="s4328P"/>
    <x v="0"/>
    <x v="206"/>
    <s v="Kevin Connolly"/>
    <s v="John Travolta, Spencer LoFranco, Kelly Preston, Stacy Keach"/>
    <s v="Unknown"/>
    <m/>
    <s v="Unknown"/>
    <x v="6"/>
    <x v="6"/>
    <s v="104 min"/>
    <n v="104"/>
    <n v="0"/>
    <x v="0"/>
    <s v="The incredible true story of notorious mobster John Gotti and his rise to power as head of one of the largest and most dangerous crime organizations in North America: the Gambino Family."/>
    <x v="0"/>
    <n v="2"/>
    <s v=""/>
    <s v=""/>
    <s v="Modern"/>
    <s v="Medium"/>
  </r>
  <r>
    <s v="s742P"/>
    <x v="0"/>
    <x v="207"/>
    <s v="Not Available"/>
    <s v="John Witherspoon, Wanda Smith"/>
    <s v="Unknown"/>
    <m/>
    <s v="Unknown"/>
    <x v="24"/>
    <x v="12"/>
    <s v="88 min"/>
    <n v="88"/>
    <n v="0"/>
    <x v="10"/>
    <s v="An outrageously funny stand-up comedy special with an all-star line-up of African American entertainers, hosted by the multi-talented Michael Colyar."/>
    <x v="0"/>
    <n v="2"/>
    <s v=""/>
    <s v=""/>
    <s v="Older"/>
    <s v="Short"/>
  </r>
  <r>
    <s v="s4891N"/>
    <x v="0"/>
    <x v="208"/>
    <s v="Alex Timbers"/>
    <s v="John Mulaney"/>
    <s v="United States"/>
    <d v="2018-05-01T00:00:00"/>
    <s v="Available"/>
    <x v="6"/>
    <x v="1"/>
    <s v="65 min"/>
    <n v="65"/>
    <n v="0"/>
    <x v="13"/>
    <s v="John Mulaney relays stories from his childhood and “SNL,” eviscerates the value of college and laments getting older in this electric comedy special."/>
    <x v="1"/>
    <n v="1"/>
    <n v="2018"/>
    <s v="May"/>
    <s v="Modern"/>
    <s v="Short"/>
  </r>
  <r>
    <s v="s1830P"/>
    <x v="0"/>
    <x v="209"/>
    <s v="R.S Durai Senthilkumar"/>
    <s v="Dhanush, Sneha, Mehreen Pirzada, Naveen Chandra, Naser, Munishkanth, Sathish"/>
    <s v="Unknown"/>
    <m/>
    <s v="Unknown"/>
    <x v="3"/>
    <x v="5"/>
    <s v="140 min"/>
    <n v="140"/>
    <n v="0"/>
    <x v="0"/>
    <s v="An ancient Martial art form of Tamilnadu is in the verge of extinction. The hero wants to make it popular yet again among the current generation showcasing it's rich values &amp; merits. Will the hero be able to accomplish his desire?"/>
    <x v="0"/>
    <n v="2"/>
    <s v=""/>
    <s v=""/>
    <s v="Recent"/>
    <s v="Long"/>
  </r>
  <r>
    <s v="s4916P"/>
    <x v="0"/>
    <x v="210"/>
    <s v="Neshu Saluja"/>
    <s v="Saurabh Goyal, Priyanka Sonawane Hedau"/>
    <s v="Unknown"/>
    <m/>
    <s v="Unknown"/>
    <x v="0"/>
    <x v="3"/>
    <s v="73 min"/>
    <n v="73"/>
    <n v="0"/>
    <x v="30"/>
    <s v="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
    <x v="0"/>
    <n v="2"/>
    <s v=""/>
    <s v=""/>
    <s v="Recent"/>
    <s v="Short"/>
  </r>
  <r>
    <s v="s2220P"/>
    <x v="0"/>
    <x v="211"/>
    <s v="Patrick Creadon"/>
    <s v="Ted Koppel, Ken Woodward, Tim Roemer"/>
    <s v="Unknown"/>
    <m/>
    <s v="Unknown"/>
    <x v="1"/>
    <x v="3"/>
    <s v="106 min"/>
    <n v="106"/>
    <n v="0"/>
    <x v="2"/>
    <s v="Amidst some of the most tumultuous times in our nation's history, Rev. Theodore Hesburgh, longtime president of the University of Notre Dame, finds himself in the eye of the storm as he works to advance the causes of peace and equal rights."/>
    <x v="0"/>
    <n v="2"/>
    <s v=""/>
    <s v=""/>
    <s v="Modern"/>
    <s v="Medium"/>
  </r>
  <r>
    <s v="s5217N"/>
    <x v="1"/>
    <x v="212"/>
    <s v="Unknown"/>
    <s v="Wayne Chua, Frederick Lee, Steve Yap, Tiffany Leong, Aenie Wong, Kyo Chen, Angie Seow"/>
    <s v="Unknown"/>
    <d v="2017-10-16T00:00:00"/>
    <s v="Available"/>
    <x v="5"/>
    <x v="7"/>
    <s v="1 Season"/>
    <n v="0"/>
    <n v="1"/>
    <x v="9"/>
    <s v="Four couples – a speed-dating pair, a husband and wife, a man living with an older woman and co-workers with opposite views – weather ups and downs."/>
    <x v="1"/>
    <n v="1"/>
    <n v="2017"/>
    <s v="October"/>
    <s v="Modern"/>
    <s v="Not Applicable"/>
  </r>
  <r>
    <s v="s3018P"/>
    <x v="0"/>
    <x v="213"/>
    <s v="John Badham"/>
    <s v="Roy Scheider, Warren Oates, Candy Clark, Daniel Stern, Malcolm McDowell, Anthony James, James Read, Joe Santos"/>
    <s v="Unknown"/>
    <m/>
    <s v="Unknown"/>
    <x v="23"/>
    <x v="6"/>
    <s v="109 min"/>
    <n v="109"/>
    <n v="0"/>
    <x v="0"/>
    <s v="The cop test pilot for an experimental police helicopter learns the sinister implications of the new vehicle."/>
    <x v="0"/>
    <n v="2"/>
    <s v=""/>
    <s v=""/>
    <s v="Older"/>
    <s v="Medium"/>
  </r>
  <r>
    <s v="s595N"/>
    <x v="0"/>
    <x v="214"/>
    <s v="J.J. Abrams"/>
    <s v="Chris Pine, Zachary Quinto, Karl Urban, Zoe Saldana, Simon Pegg, John Cho, Anton Yelchin, Eric Bana, Leonard Nimoy, Bruce Greenwood, Ben Cross, Winona Ryder"/>
    <s v="United States, Germany"/>
    <d v="2021-07-01T00:00:00"/>
    <s v="Available"/>
    <x v="14"/>
    <x v="11"/>
    <s v="128 min"/>
    <n v="128"/>
    <n v="0"/>
    <x v="7"/>
    <s v="On their first voyage aboard the starship Enterprise, cocky rebel James T. Kirk and logic-driven Vulcan Spock try to defeat a vengeful Romulan commander."/>
    <x v="1"/>
    <n v="1"/>
    <n v="2021"/>
    <s v="July"/>
    <s v="Older"/>
    <s v="Long"/>
  </r>
  <r>
    <s v="s8724N"/>
    <x v="0"/>
    <x v="215"/>
    <s v="Rebecca Harrison"/>
    <s v="Unknown"/>
    <s v="United Kingdom"/>
    <d v="2019-02-01T00:00:00"/>
    <s v="Available"/>
    <x v="12"/>
    <x v="7"/>
    <s v="52 min"/>
    <n v="52"/>
    <n v="0"/>
    <x v="2"/>
    <s v="This wide-ranging documentary examines the behaviors considered in a diagnosis of psychopathy and includes nonviolent, successful figures in history."/>
    <x v="1"/>
    <n v="1"/>
    <n v="2019"/>
    <s v="February"/>
    <s v="Modern"/>
    <s v="Short"/>
  </r>
  <r>
    <s v="s8420N"/>
    <x v="0"/>
    <x v="216"/>
    <s v="William Wyler"/>
    <s v="Unknown"/>
    <s v="Unknown"/>
    <m/>
    <s v="Unknown"/>
    <x v="39"/>
    <x v="12"/>
    <s v="Unknown"/>
    <n v="0"/>
    <n v="0"/>
    <x v="8"/>
    <s v="No description"/>
    <x v="1"/>
    <n v="1"/>
    <s v=""/>
    <s v=""/>
    <s v="Older"/>
    <s v="Not Applicable"/>
  </r>
  <r>
    <s v="s2748N"/>
    <x v="0"/>
    <x v="217"/>
    <s v="Renzil D'Silva"/>
    <s v="Emraan Hashmi, Randeep Hooda, Kangana Ranaut, Sanjay Dutt, Neha Dhupia, Angad Bedi, Neil Bhoopalam, Shraddha Kapoor"/>
    <s v="India"/>
    <d v="2020-04-01T00:00:00"/>
    <s v="Available"/>
    <x v="2"/>
    <x v="7"/>
    <s v="114 min"/>
    <n v="114"/>
    <n v="0"/>
    <x v="4"/>
    <s v="An undercover cop finds himself in a strange position after infiltrating a &quot;gang&quot; that pulls wildly popular pranks on corrupt officials in Mumbai."/>
    <x v="1"/>
    <n v="1"/>
    <n v="2020"/>
    <s v="April"/>
    <s v="Modern"/>
    <s v="Medium"/>
  </r>
  <r>
    <s v="s1257P"/>
    <x v="0"/>
    <x v="218"/>
    <s v="Janson Media"/>
    <s v="Unknown"/>
    <s v="Unknown"/>
    <m/>
    <s v="Unknown"/>
    <x v="14"/>
    <x v="5"/>
    <s v="48 min"/>
    <n v="48"/>
    <n v="0"/>
    <x v="2"/>
    <s v="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
    <x v="0"/>
    <n v="2"/>
    <s v=""/>
    <s v=""/>
    <s v="Older"/>
    <s v="Short"/>
  </r>
  <r>
    <s v="s3109P"/>
    <x v="0"/>
    <x v="219"/>
    <s v="Otto Brower, Christy Cabanne"/>
    <s v="Carol Landis, John Ireland, , William Gargan, Richard Crane, Mary Anderson, Charles Russell"/>
    <s v="Unknown"/>
    <m/>
    <s v="Unknown"/>
    <x v="40"/>
    <x v="11"/>
    <s v="64 min"/>
    <n v="64"/>
    <n v="0"/>
    <x v="8"/>
    <s v="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
    <x v="0"/>
    <n v="2"/>
    <s v=""/>
    <s v=""/>
    <s v="Older"/>
    <s v="Short"/>
  </r>
  <r>
    <s v="s4179N"/>
    <x v="1"/>
    <x v="220"/>
    <s v="Unknown"/>
    <s v="Jon Bernthal, Ebon Moss-Bachrach, Ben Barnes, Amber Rose Revah, Jason R. Moore, Daniel Webber, Jaime Ray Newman, Michael Nathanson, Deborah Ann Woll, Paul Schulze"/>
    <s v="United States"/>
    <d v="2019-01-18T00:00:00"/>
    <s v="Available"/>
    <x v="1"/>
    <x v="1"/>
    <s v="2 Seasons"/>
    <n v="0"/>
    <n v="2"/>
    <x v="14"/>
    <s v="A former Marine out to punish the criminals responsible for his family's murder finds himself ensnared in a military conspiracy."/>
    <x v="1"/>
    <n v="1"/>
    <n v="2019"/>
    <s v="January"/>
    <s v="Modern"/>
    <s v="Not Applicable"/>
  </r>
  <r>
    <s v="s1868P"/>
    <x v="0"/>
    <x v="221"/>
    <s v="Mitja Okorn"/>
    <s v="Jaden Smith, Cara Delevingne, Cuba Gooding Jr., Chris D'Elia, JT Neal, Stony Blyden, Peter MacNeill, RZA, Nia Long"/>
    <s v="Unknown"/>
    <m/>
    <s v="Unknown"/>
    <x v="3"/>
    <x v="11"/>
    <s v="107 min"/>
    <n v="107"/>
    <n v="0"/>
    <x v="8"/>
    <s v="The movie follows 17-year-old Daryn who finds out that his girlfriend is dying. He sets out to give her an entire life in the last year she has left."/>
    <x v="0"/>
    <n v="2"/>
    <s v=""/>
    <s v=""/>
    <s v="Recent"/>
    <s v="Medium"/>
  </r>
  <r>
    <s v="s4738N"/>
    <x v="0"/>
    <x v="222"/>
    <s v="Vishal Bhardwaj"/>
    <s v="Pankaj Kapur, Shreya Sharma, Dolly Ahluwalia, Deepak Dobriyal, Rahul Kumar, Paramjit Singh Kakran, Piu Dutt, Samrat Mukherjee"/>
    <s v="India"/>
    <d v="2018-08-02T00:00:00"/>
    <s v="Available"/>
    <x v="41"/>
    <x v="2"/>
    <s v="90 min"/>
    <n v="90"/>
    <n v="0"/>
    <x v="11"/>
    <s v="A charming allegory based on a novella by Ruskin Bond, this visually stunning film from India explores themes of greed, loneliness, longing and loss."/>
    <x v="1"/>
    <n v="1"/>
    <n v="2018"/>
    <s v="August"/>
    <s v="Older"/>
    <s v="Medium"/>
  </r>
  <r>
    <s v="s3179P"/>
    <x v="1"/>
    <x v="223"/>
    <s v="Unknown"/>
    <s v="Unknown"/>
    <s v="Unknown"/>
    <m/>
    <s v="Unknown"/>
    <x v="18"/>
    <x v="5"/>
    <s v="1 Season"/>
    <n v="0"/>
    <n v="1"/>
    <x v="18"/>
    <s v="Class is in session! Join BabyU for all the basic fundatmentals for your baby including language, counting, art exploration and more."/>
    <x v="0"/>
    <n v="2"/>
    <s v=""/>
    <s v=""/>
    <s v="Modern"/>
    <s v="Not Applicable"/>
  </r>
  <r>
    <s v="s2876N"/>
    <x v="1"/>
    <x v="224"/>
    <s v="Unknown"/>
    <s v="Miki Nakatani, Elaiza Ikeda, Mari Natsuki, Yuka Itaya, KOM_I, Mika Nakashima, Tadanobu Asano, Shuhei Uesugi, Nobuaki Kaneko, Hidekazu Mashima, Sho Kasamatsu, Yutaro"/>
    <s v="Japan"/>
    <d v="2020-02-27T00:00:00"/>
    <s v="Available"/>
    <x v="3"/>
    <x v="1"/>
    <s v="1 Season"/>
    <n v="0"/>
    <n v="1"/>
    <x v="9"/>
    <s v="When an aspiring actress hits it big thanks to a candid Instagram post, the lives of several Tokyo women cross as they struggle to define happiness IRL."/>
    <x v="1"/>
    <n v="1"/>
    <n v="2020"/>
    <s v="February"/>
    <s v="Recent"/>
    <s v="Not Applicable"/>
  </r>
  <r>
    <s v="s3676N"/>
    <x v="0"/>
    <x v="225"/>
    <s v="Joe Lynch"/>
    <s v="Frank Grillo, Anthony Mackie, Marcia Gay Harden, Teyonah Parris, Boris McGiver, Christian Cooke, Markice Moore"/>
    <s v="France, United States"/>
    <d v="2019-07-12T00:00:00"/>
    <s v="Available"/>
    <x v="1"/>
    <x v="1"/>
    <s v="87 min"/>
    <n v="87"/>
    <n v="0"/>
    <x v="7"/>
    <s v="To save his pregnant wife, an emergency room nurse unwillingly partners with an injured murder suspect in a race against time and renegade cops."/>
    <x v="1"/>
    <n v="1"/>
    <n v="2019"/>
    <s v="July"/>
    <s v="Modern"/>
    <s v="Short"/>
  </r>
  <r>
    <s v="s6803N"/>
    <x v="0"/>
    <x v="226"/>
    <s v="Jude Okwudiafor Johnson"/>
    <s v="Diallo Thompson, Natalia Dominguez, Benjamin A. Onyango, Gregory Alan Williams, Desalene Jones, Wynton Odd, Ed Gonzalez Moreno, Natasha Dee Davis, Cameron Schaefer, Joshua Flores-Q"/>
    <s v="United States"/>
    <d v="2020-03-03T00:00:00"/>
    <s v="Available"/>
    <x v="1"/>
    <x v="2"/>
    <s v="104 min"/>
    <n v="104"/>
    <n v="0"/>
    <x v="8"/>
    <s v="A devout preacher's son leaves his protective home to begin college and meets a self-reliant student who will test his faith and his heart."/>
    <x v="1"/>
    <n v="1"/>
    <n v="2020"/>
    <s v="March"/>
    <s v="Modern"/>
    <s v="Medium"/>
  </r>
  <r>
    <s v="s3779P"/>
    <x v="0"/>
    <x v="227"/>
    <s v="Misty Talley"/>
    <s v="Reid Miller, Courtney Lauren Cummings, Jim Klock, Carrie Lazar"/>
    <s v="Unknown"/>
    <m/>
    <s v="Unknown"/>
    <x v="6"/>
    <x v="0"/>
    <s v="89 min"/>
    <n v="89"/>
    <n v="0"/>
    <x v="0"/>
    <s v="A young aspiring comic book artist is gifted a mysterious pen that brings his drawing to life. Now his creation, Santa Jaws, begins to devour his family and the remaining must battle for survival against this creature."/>
    <x v="0"/>
    <n v="2"/>
    <s v=""/>
    <s v=""/>
    <s v="Modern"/>
    <s v="Short"/>
  </r>
  <r>
    <s v="s926N"/>
    <x v="1"/>
    <x v="228"/>
    <s v="Unknown"/>
    <s v="Unknown"/>
    <s v="Unknown"/>
    <d v="2021-05-01T00:00:00"/>
    <s v="Available"/>
    <x v="22"/>
    <x v="13"/>
    <s v="2 Seasons"/>
    <n v="0"/>
    <n v="2"/>
    <x v="1"/>
    <s v="Angelina is crazy about ballet dancing, even though she's a young mouse, and studies hard with a famous teacher to become a prima ballerina."/>
    <x v="1"/>
    <n v="1"/>
    <n v="2021"/>
    <s v="May"/>
    <s v="Modern"/>
    <s v="Not Applicable"/>
  </r>
  <r>
    <s v="s1715N"/>
    <x v="0"/>
    <x v="229"/>
    <s v="Nelson McCormick"/>
    <s v="Brittany Snow, Scott Porter, Jessica Stroup, Dana Davis, Collins Pennie, Kelly Blatz, James Ransone, Brianne Davis, Kellan Lutz, Mary Mara, Ming-Na Wen, Johnathon Schaech, Idris Elba"/>
    <s v="United States, Canada"/>
    <d v="2020-11-12T00:00:00"/>
    <s v="Available"/>
    <x v="19"/>
    <x v="11"/>
    <s v="88 min"/>
    <n v="88"/>
    <n v="0"/>
    <x v="15"/>
    <s v="On prom night, a high school senior still struggling with her nightmare past tries to evade a killer bent on ending the party for her and her friends."/>
    <x v="1"/>
    <n v="1"/>
    <n v="2020"/>
    <s v="November"/>
    <s v="Older"/>
    <s v="Short"/>
  </r>
  <r>
    <s v="s3128P"/>
    <x v="0"/>
    <x v="230"/>
    <s v="Chris W. Freeman, Spain Willingham"/>
    <s v="C. Thomas Howell, James Hong, Leslie Easterbrook, Ray Wise, James Duval, Robert Costanzo"/>
    <s v="Unknown"/>
    <m/>
    <s v="Unknown"/>
    <x v="3"/>
    <x v="12"/>
    <s v="89 min"/>
    <n v="89"/>
    <n v="0"/>
    <x v="15"/>
    <s v="After accidentally killing his lead star, has-been Hollywood producer turns to an ancient herbal elixir, in the hope it will save his career. Making a dark deal, he unleashes a band of bloodthirsty, shape-shifting, ferocious beasts on LA."/>
    <x v="0"/>
    <n v="2"/>
    <s v=""/>
    <s v=""/>
    <s v="Recent"/>
    <s v="Short"/>
  </r>
  <r>
    <s v="s7671P"/>
    <x v="0"/>
    <x v="231"/>
    <s v="Mark Lafferty"/>
    <s v="Rob Corddry, Jason Biggs, Eva Longoria Parker"/>
    <s v="Unknown"/>
    <m/>
    <s v="Unknown"/>
    <x v="19"/>
    <x v="6"/>
    <s v="95 min"/>
    <n v="95"/>
    <n v="0"/>
    <x v="4"/>
    <s v="Welcome to Geraldine Ferraro Elementary, where the teachers are drunk, lazy, or psychotic, every child has been left behind, and burned-out Vice Principal Tom Willoman (Jason Biggs) is barely holding on."/>
    <x v="0"/>
    <n v="2"/>
    <s v=""/>
    <s v=""/>
    <s v="Older"/>
    <s v="Medium"/>
  </r>
  <r>
    <s v="s4100P"/>
    <x v="0"/>
    <x v="232"/>
    <s v="Ebrahim Hatamikia"/>
    <s v="Babak Hamidian, Hadi Hejazifar, Pierre Dagher"/>
    <s v="Unknown"/>
    <m/>
    <s v="Unknown"/>
    <x v="6"/>
    <x v="9"/>
    <s v="113 min"/>
    <n v="113"/>
    <n v="0"/>
    <x v="0"/>
    <s v="Two Iranian pilots are in a special mission to save the people of a small Syrian city who are surrounded by the terrorists. But they have to face many challenges before manage to accomplish their mission."/>
    <x v="0"/>
    <n v="2"/>
    <s v=""/>
    <s v=""/>
    <s v="Modern"/>
    <s v="Medium"/>
  </r>
  <r>
    <s v="s6503N"/>
    <x v="0"/>
    <x v="233"/>
    <s v="Olivier Assayas"/>
    <s v="Juliette Binoche, Kristen Stewart, Chloë Grace Moretz, Lars Eidinger, Johnny Flynn, Angela Winkler, Hanns Zischler, Brady Corbet"/>
    <s v="France, Germany, Switzerland"/>
    <d v="2017-02-12T00:00:00"/>
    <s v="Available"/>
    <x v="2"/>
    <x v="6"/>
    <s v="124 min"/>
    <n v="124"/>
    <n v="0"/>
    <x v="8"/>
    <s v="A middle-aged actress is cast in a film adaptation of the play that made her famous 20 years earlier, but in a much less glamorous role."/>
    <x v="1"/>
    <n v="1"/>
    <n v="2017"/>
    <s v="February"/>
    <s v="Modern"/>
    <s v="Long"/>
  </r>
  <r>
    <s v="s7964N"/>
    <x v="0"/>
    <x v="234"/>
    <s v="John Stockwell"/>
    <s v="Cam Gigandet, Anson Mount, Freddy Rodríguez, Xzibit, Kathleen Robertson, Robert Knepper, Eddie Kaye Thomas, Kenneth Miller, William Fichtner, Jenny Gabrielle, Mo Gallini"/>
    <s v="United States"/>
    <d v="2020-01-01T00:00:00"/>
    <s v="Available"/>
    <x v="5"/>
    <x v="1"/>
    <s v="90 min"/>
    <n v="90"/>
    <n v="0"/>
    <x v="7"/>
    <s v="In this dramatic recreation, U.S. Navy SEAL Team 6 trains for a critical mission, then executes a tough nighttime raid on Osama Bin Laden's compound."/>
    <x v="1"/>
    <n v="1"/>
    <n v="2020"/>
    <s v="January"/>
    <s v="Modern"/>
    <s v="Medium"/>
  </r>
  <r>
    <s v="s6636N"/>
    <x v="1"/>
    <x v="235"/>
    <s v="Unknown"/>
    <s v="Michael Izquierdo"/>
    <s v="United States"/>
    <d v="2019-03-01T00:00:00"/>
    <s v="Available"/>
    <x v="30"/>
    <x v="7"/>
    <s v="1 Season"/>
    <n v="0"/>
    <n v="1"/>
    <x v="31"/>
    <s v="This series highlights a diverse group of survivalists as they prepare for various catastrophic scenarios that could cause civilization to collapse."/>
    <x v="1"/>
    <n v="1"/>
    <n v="2019"/>
    <s v="March"/>
    <s v="Modern"/>
    <s v="Not Applicable"/>
  </r>
  <r>
    <s v="s2446N"/>
    <x v="0"/>
    <x v="236"/>
    <s v="Safdar Rahman"/>
    <s v="Sunny Pawar, Chandan Roy Sanyal, Gautam Sarkar, Sumeet Thakur, Mala Mukherjee, Masood Akhtar, Veer Rajwant Singh, Joyraj Bhattacharya"/>
    <s v="India"/>
    <d v="2020-06-01T00:00:00"/>
    <s v="Available"/>
    <x v="3"/>
    <x v="7"/>
    <s v="92 min"/>
    <n v="92"/>
    <n v="0"/>
    <x v="4"/>
    <s v="At midnight on his 10th birthday, a boy scours the lesser-known Kolkata streets in search of a father he’s never met, carrying a letter he can’t read."/>
    <x v="1"/>
    <n v="1"/>
    <n v="2020"/>
    <s v="June"/>
    <s v="Recent"/>
    <s v="Medium"/>
  </r>
  <r>
    <s v="s6896P"/>
    <x v="0"/>
    <x v="237"/>
    <s v="A.L. Vijay"/>
    <s v="Tamannaah Bhatia, Prabhu Deva"/>
    <s v="Unknown"/>
    <m/>
    <s v="Unknown"/>
    <x v="7"/>
    <x v="3"/>
    <s v="131 min"/>
    <n v="131"/>
    <n v="0"/>
    <x v="15"/>
    <s v="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
    <x v="0"/>
    <n v="2"/>
    <s v=""/>
    <s v=""/>
    <s v="Modern"/>
    <s v="Long"/>
  </r>
  <r>
    <s v="s4795P"/>
    <x v="0"/>
    <x v="238"/>
    <s v="Eva Gardos"/>
    <s v="Nastassia Kinski, Scarlett Johansson, Tony Goldwyn"/>
    <s v="Unknown"/>
    <m/>
    <s v="Unknown"/>
    <x v="8"/>
    <x v="11"/>
    <s v="106 min"/>
    <n v="106"/>
    <n v="0"/>
    <x v="8"/>
    <s v="A young Hungarian girl struggles to find her place in the world when she's reunited with her parents in the USA years after she was left behind during their plight from the communist country in the 1950s."/>
    <x v="0"/>
    <n v="2"/>
    <s v=""/>
    <s v=""/>
    <s v="Older"/>
    <s v="Medium"/>
  </r>
  <r>
    <s v="s8744N"/>
    <x v="0"/>
    <x v="239"/>
    <s v="Paul Dano"/>
    <s v="Carey Mulligan, Ed Oxenbould, Bill Camp, Jake Gyllenhaal, Mollie Milligan, Darryl Cox"/>
    <s v="United States"/>
    <d v="2020-09-01T00:00:00"/>
    <s v="Available"/>
    <x v="6"/>
    <x v="11"/>
    <s v="105 min"/>
    <n v="105"/>
    <n v="0"/>
    <x v="8"/>
    <s v="A teen’s life in 1960 Montana grows complicated when his father is fired, his mother returns to work, and the strain on the family begins to show."/>
    <x v="1"/>
    <n v="1"/>
    <n v="2020"/>
    <s v="September"/>
    <s v="Modern"/>
    <s v="Medium"/>
  </r>
  <r>
    <s v="s6394P"/>
    <x v="0"/>
    <x v="240"/>
    <s v="Arthur Vinciprova"/>
    <s v="Carolina Ferraz, Arthur Vinciprova, Nayara Justino"/>
    <s v="Unknown"/>
    <m/>
    <s v="Unknown"/>
    <x v="3"/>
    <x v="0"/>
    <s v="99 min"/>
    <n v="99"/>
    <n v="0"/>
    <x v="15"/>
    <s v="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
    <x v="0"/>
    <n v="2"/>
    <s v=""/>
    <s v=""/>
    <s v="Recent"/>
    <s v="Medium"/>
  </r>
  <r>
    <s v="s775N"/>
    <x v="0"/>
    <x v="241"/>
    <s v="Lance Hool"/>
    <s v="Jacob Elordi, Adan Canto, Radha Mitchell, Tiera Skovbye, Kari Matchett, Tahmoh Penikett"/>
    <s v="United States"/>
    <d v="2021-06-02T00:00:00"/>
    <s v="Available"/>
    <x v="3"/>
    <x v="11"/>
    <s v="101 min"/>
    <n v="101"/>
    <n v="0"/>
    <x v="8"/>
    <s v="In parallel love stories, the lives of college student Chris and wealthy businessman Jorge intersect in a profound twist of fate. Based on a true story."/>
    <x v="1"/>
    <n v="1"/>
    <n v="2021"/>
    <s v="June"/>
    <s v="Recent"/>
    <s v="Medium"/>
  </r>
  <r>
    <s v="s8229P"/>
    <x v="0"/>
    <x v="242"/>
    <s v="Richard Green"/>
    <s v="Sibongiseni Shezi, Lloyd Grant O 'Connor, Lwandile Xaba, Angela Balkovic, Sanjay Laljith, Rubrendra Govender, Roelof Twijnstra, Arish Sirkissoon, Neerusha Oogorah"/>
    <s v="Unknown"/>
    <m/>
    <s v="Unknown"/>
    <x v="0"/>
    <x v="9"/>
    <s v="75 min"/>
    <n v="75"/>
    <n v="0"/>
    <x v="15"/>
    <s v="A famous writer takes his young family to a quiet hotel to finish his much-anticipated novel, but he never imagines that the hotel's troubled past can evoke more nightmares that his fevered imagination could ever dream of."/>
    <x v="0"/>
    <n v="2"/>
    <s v=""/>
    <s v=""/>
    <s v="Recent"/>
    <s v="Short"/>
  </r>
  <r>
    <s v="s3943P"/>
    <x v="0"/>
    <x v="243"/>
    <s v="Ridley Scott"/>
    <s v="Gerard Depardieu, Sigourney Weaver, Armand Assante, Loren Dean, Michael Wincott, Angela Molina, Fernando Rey"/>
    <s v="Unknown"/>
    <m/>
    <s v="Unknown"/>
    <x v="33"/>
    <x v="11"/>
    <s v="150 min"/>
    <n v="150"/>
    <n v="0"/>
    <x v="32"/>
    <s v="This epic adventure and visionary film chronicles more than 20 years in the life of Christopher Columbus, one of the most celebrated, influential and mysterious men in history."/>
    <x v="0"/>
    <n v="2"/>
    <s v=""/>
    <s v=""/>
    <s v="Older"/>
    <s v="Long"/>
  </r>
  <r>
    <s v="s3199N"/>
    <x v="0"/>
    <x v="244"/>
    <s v="Jagdeep Sidhu"/>
    <s v="Ammy Virk, Sargun Mehta, Guggu Gill, Tania, Harby Sangha, Hardeep Gill, Sukhdev Barnala, Satwant Kaur, Baljinder Kaur, Jashanjeet Gosha"/>
    <s v="India"/>
    <d v="2019-12-01T00:00:00"/>
    <s v="Available"/>
    <x v="6"/>
    <x v="2"/>
    <s v="137 min"/>
    <n v="137"/>
    <n v="0"/>
    <x v="8"/>
    <s v="A young villager moves to Chandigarh and falls for his bubbly neighbor, but their love story is affected by several heartbreaking twists of fate."/>
    <x v="1"/>
    <n v="1"/>
    <n v="2019"/>
    <s v="December"/>
    <s v="Modern"/>
    <s v="Long"/>
  </r>
  <r>
    <s v="s2398N"/>
    <x v="0"/>
    <x v="245"/>
    <s v="Michael McKay"/>
    <s v="Jo Koy, Andrew Lopez, Joey Guila, Andrew Orolfo"/>
    <s v="United States"/>
    <d v="2020-06-12T00:00:00"/>
    <s v="Available"/>
    <x v="3"/>
    <x v="1"/>
    <s v="55 min"/>
    <n v="55"/>
    <n v="0"/>
    <x v="13"/>
    <s v="Jo Koy brings the laughs and beats to Manila, spotlighting local culture in a one-of-a-kind show featuring Filipino American comedians, DJs and B-boys."/>
    <x v="1"/>
    <n v="1"/>
    <n v="2020"/>
    <s v="June"/>
    <s v="Recent"/>
    <s v="Short"/>
  </r>
  <r>
    <s v="s6045N"/>
    <x v="1"/>
    <x v="246"/>
    <s v="Unknown"/>
    <s v="Song Il-gook, Han Chae-young, Kim Min-jong, Go Eun Han, Jung Hoon Lee, Nam Da-Reum, Yoo In-young"/>
    <s v="South Korea"/>
    <d v="2019-03-12T00:00:00"/>
    <s v="Available"/>
    <x v="22"/>
    <x v="7"/>
    <s v="1 Season"/>
    <n v="0"/>
    <n v="1"/>
    <x v="14"/>
    <s v="Raised in America, government agent Choi Kang-Ta returns to Korea with the skills of an assassin and a thirst for revenge on his father’s killers."/>
    <x v="1"/>
    <n v="1"/>
    <n v="2019"/>
    <s v="March"/>
    <s v="Modern"/>
    <s v="Not Applicable"/>
  </r>
  <r>
    <s v="s315N"/>
    <x v="0"/>
    <x v="247"/>
    <s v="James Mangold"/>
    <s v="Pruitt Taylor Vince, Shelley Winters, Liv Tyler, Debbie Harry, Evan Dando, Joe Grifasi, David Patrick Kelly, Marian Quinn"/>
    <s v="United States"/>
    <d v="2021-08-03T00:00:00"/>
    <s v="Available"/>
    <x v="42"/>
    <x v="6"/>
    <s v="104 min"/>
    <n v="104"/>
    <n v="0"/>
    <x v="8"/>
    <s v="Overweight Victor hides from the world making pizzas in his mother's gloomy dive until a new waitress blows in and disrupts his isolation."/>
    <x v="1"/>
    <n v="1"/>
    <n v="2021"/>
    <s v="August"/>
    <s v="Older"/>
    <s v="Medium"/>
  </r>
  <r>
    <s v="s2084N"/>
    <x v="0"/>
    <x v="248"/>
    <s v="Jesse V. Johnson"/>
    <s v="Scott Adkins, Louis Mandylor, Vladimir Kulich, Marina Sirtis, Ski Carr, Charity Collins, Mayling Ng, Josef Cannon, Jermaine Jacox, Vernon Wells"/>
    <s v="United States"/>
    <d v="2020-08-31T00:00:00"/>
    <s v="Available"/>
    <x v="3"/>
    <x v="1"/>
    <s v="97 min"/>
    <n v="97"/>
    <n v="0"/>
    <x v="7"/>
    <s v="French and Sue have two days to collect on three debts, using as much force as it takes – all while evading the wrath of a crime lord out for revenge."/>
    <x v="1"/>
    <n v="1"/>
    <n v="2020"/>
    <s v="August"/>
    <s v="Recent"/>
    <s v="Medium"/>
  </r>
  <r>
    <s v="s860P"/>
    <x v="0"/>
    <x v="249"/>
    <s v="Michael Dominic"/>
    <s v="Michael Dominic, Nathan Smith, Ray Stark"/>
    <s v="United States"/>
    <m/>
    <s v="Unknown"/>
    <x v="15"/>
    <x v="3"/>
    <s v="99 min"/>
    <n v="99"/>
    <n v="0"/>
    <x v="2"/>
    <s v="[Remastered 2017] As seen on Sundance Channel. A journey into the last &quot;flophouse&quot; on New York City's infamous skidrow, The Bowery. Filmmaker Michael Dominic takes his camera behind the doors of the Sunshine Hotel, one of the few remaining affordable refuges for the destitute and out of luck, a world that has seemingly stood still for more than eight decades."/>
    <x v="0"/>
    <n v="2"/>
    <s v=""/>
    <s v=""/>
    <s v="Older"/>
    <s v="Medium"/>
  </r>
  <r>
    <s v="s781N"/>
    <x v="1"/>
    <x v="250"/>
    <s v="Unknown"/>
    <s v="Preston Nyman, Sian Taylor, Ian Puleston-Davies, Sara Crowe, Sarah Ann Kennedy, Judy Flynn, John Sparkes, David Graham"/>
    <s v="United Kingdom"/>
    <d v="2021-06-02T00:00:00"/>
    <s v="Available"/>
    <x v="1"/>
    <x v="13"/>
    <s v="2 Seasons"/>
    <n v="0"/>
    <n v="2"/>
    <x v="6"/>
    <s v="In the magical Little Kingdom, friends Ben Elf and fairy princess Holly have fun adventures as they learn about teamwork, sharing and problem-solving."/>
    <x v="1"/>
    <n v="1"/>
    <n v="2021"/>
    <s v="June"/>
    <s v="Modern"/>
    <s v="Not Applicable"/>
  </r>
  <r>
    <s v="s660N"/>
    <x v="1"/>
    <x v="251"/>
    <s v="Unknown"/>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s v="Thailand"/>
    <d v="2021-06-19T00:00:00"/>
    <s v="Available"/>
    <x v="6"/>
    <x v="7"/>
    <s v="1 Season"/>
    <n v="0"/>
    <n v="1"/>
    <x v="30"/>
    <s v="From a teenage parkour enthusiast to a bawdy restaurateur, an eclectic group of characters find romance in Bangkok's glittering Silom district."/>
    <x v="1"/>
    <n v="1"/>
    <n v="2021"/>
    <s v="June"/>
    <s v="Modern"/>
    <s v="Not Applicable"/>
  </r>
  <r>
    <s v="s7205N"/>
    <x v="0"/>
    <x v="252"/>
    <s v="Robert Luketic"/>
    <s v="Katherine Heigl, Ashton Kutcher, Tom Selleck, Catherine O'Hara, Katheryn Winnick, Kevin Sussman, Lisa Ann Walter, Casey Wilson, Rob Riggle, Martin Mull, Alex Borstein"/>
    <s v="United States"/>
    <d v="2021-01-01T00:00:00"/>
    <s v="Available"/>
    <x v="22"/>
    <x v="11"/>
    <s v="100 min"/>
    <n v="100"/>
    <n v="0"/>
    <x v="7"/>
    <s v="After a whirlwind romance, Jen and Spencer settle into married life — until Spencer's secret past as a hit man shakes up their suburban bliss."/>
    <x v="1"/>
    <n v="1"/>
    <n v="2021"/>
    <s v="January"/>
    <s v="Modern"/>
    <s v="Medium"/>
  </r>
  <r>
    <s v="s1063N"/>
    <x v="1"/>
    <x v="253"/>
    <s v="Unknown"/>
    <s v="Kim Myung-min, Kim Beom, Ryu Hye-young, Lee Jung-eun, Park Hyuk-kwon, An Nae-sang, Chung Won-joong, Lee Su-kyoung, Lee David, Go Youn-jung, Hyunwoo"/>
    <s v="South Korea"/>
    <d v="2021-04-14T00:00:00"/>
    <s v="Available"/>
    <x v="0"/>
    <x v="7"/>
    <s v="1 Season"/>
    <n v="0"/>
    <n v="1"/>
    <x v="8"/>
    <s v="When a grim incident occurs at their prestigious school, justice through law is put to a test by a tough law professor and his ambitious students."/>
    <x v="1"/>
    <n v="1"/>
    <n v="2021"/>
    <s v="April"/>
    <s v="Recent"/>
    <s v="Not Applicable"/>
  </r>
  <r>
    <s v="s1265P"/>
    <x v="1"/>
    <x v="254"/>
    <s v="Unknown"/>
    <s v="Steven Raichlen"/>
    <s v="Unknown"/>
    <m/>
    <s v="Unknown"/>
    <x v="22"/>
    <x v="4"/>
    <s v="1 Season"/>
    <n v="0"/>
    <n v="1"/>
    <x v="33"/>
    <s v="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
    <x v="0"/>
    <n v="2"/>
    <s v=""/>
    <s v=""/>
    <s v="Modern"/>
    <s v="Not Applicable"/>
  </r>
  <r>
    <s v="s7202P"/>
    <x v="1"/>
    <x v="255"/>
    <s v="Unknown"/>
    <s v="Jun Shison, Mina Fujii, Mieko Harada"/>
    <s v="Unknown"/>
    <m/>
    <s v="Unknown"/>
    <x v="1"/>
    <x v="3"/>
    <s v="1 Season"/>
    <n v="0"/>
    <n v="1"/>
    <x v="8"/>
    <s v="In this steamy anthology drama, the women Junichi seduces are vastly different in age &amp; circumstances, but they have one thing in common: their irrepressible attraction to the mysterious young drifter."/>
    <x v="0"/>
    <n v="2"/>
    <s v=""/>
    <s v=""/>
    <s v="Modern"/>
    <s v="Not Applicable"/>
  </r>
  <r>
    <s v="s7443P"/>
    <x v="0"/>
    <x v="256"/>
    <s v="B. Padmanabham"/>
    <s v="Jeetendra, Leena Chandavarkar, Nirupa Roy, Dara Singh, Satyendra Kapoor"/>
    <s v="Unknown"/>
    <m/>
    <s v="Unknown"/>
    <x v="11"/>
    <x v="3"/>
    <s v="125 min"/>
    <n v="125"/>
    <n v="0"/>
    <x v="8"/>
    <s v="Ram, the black sheep of the family, is accused by Rita, a friend, of buying fake jewellery for his girlfriend. Things take a turn when Rita is suddenly murdered and Ram is arrested."/>
    <x v="0"/>
    <n v="2"/>
    <s v=""/>
    <s v=""/>
    <s v="Older"/>
    <s v="Long"/>
  </r>
  <r>
    <s v="s4693P"/>
    <x v="0"/>
    <x v="257"/>
    <s v="Kenneth Lonergan"/>
    <s v="Casey Affleck, Michelle Williams, Kyle Chandler, Lucas Hedges, Gretchen Mol, Matthew Broderick"/>
    <s v="United States"/>
    <m/>
    <s v="Unknown"/>
    <x v="7"/>
    <x v="6"/>
    <s v="137 min"/>
    <n v="137"/>
    <n v="0"/>
    <x v="8"/>
    <s v="Casey Affleck leads an all-star cast in this acclaimed and poignant film about a solitary janitor whose life is transformed after he becomes the guardian of his 16-year-old nephew."/>
    <x v="0"/>
    <n v="2"/>
    <s v=""/>
    <s v=""/>
    <s v="Modern"/>
    <s v="Long"/>
  </r>
  <r>
    <s v="s1563P"/>
    <x v="0"/>
    <x v="258"/>
    <s v="PBS"/>
    <s v="Unknown"/>
    <s v="Unknown"/>
    <m/>
    <s v="Unknown"/>
    <x v="2"/>
    <x v="12"/>
    <s v="53 min"/>
    <n v="53"/>
    <n v="0"/>
    <x v="2"/>
    <s v="Follow the stories of a horse, a pig, a swan, an alligator and several dogs, all of whom have been provided with prosthetics that have changed their lives."/>
    <x v="0"/>
    <n v="2"/>
    <s v=""/>
    <s v=""/>
    <s v="Modern"/>
    <s v="Short"/>
  </r>
  <r>
    <s v="s307P"/>
    <x v="0"/>
    <x v="259"/>
    <s v="Not Available"/>
    <s v="Unknown"/>
    <s v="United States"/>
    <m/>
    <s v="Unknown"/>
    <x v="10"/>
    <x v="12"/>
    <s v="42 min"/>
    <n v="42"/>
    <n v="0"/>
    <x v="34"/>
    <s v="Americana tunes from a small army of singing multi-instrumentalists, Tom Hamilton's American Babies."/>
    <x v="0"/>
    <n v="2"/>
    <s v=""/>
    <s v=""/>
    <s v="Older"/>
    <s v="Short"/>
  </r>
  <r>
    <s v="s9127P"/>
    <x v="0"/>
    <x v="260"/>
    <s v="Kapil Batra"/>
    <s v="Gurneet Dosanjh, Neha Malik, Jimmy Sharma"/>
    <s v="Unknown"/>
    <m/>
    <s v="Unknown"/>
    <x v="0"/>
    <x v="3"/>
    <s v="121 min"/>
    <n v="121"/>
    <n v="0"/>
    <x v="8"/>
    <s v="A complicated love story between Fateh, Pinky and Roger. While Fateh is a pure Punjabi desi guy, Pinky goes to Canada for further studies. She returns after 5 years with a boyfriend, Roger. Who will she choose in the end?"/>
    <x v="0"/>
    <n v="2"/>
    <s v=""/>
    <s v=""/>
    <s v="Recent"/>
    <s v="Long"/>
  </r>
  <r>
    <s v="s772P"/>
    <x v="0"/>
    <x v="261"/>
    <s v="Alfred Zeisler"/>
    <s v="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
    <s v="Unknown"/>
    <m/>
    <s v="Unknown"/>
    <x v="13"/>
    <x v="3"/>
    <s v="62 min"/>
    <n v="62"/>
    <n v="0"/>
    <x v="4"/>
    <s v="Ernest must earn his own living for one year using none of his current wealth. Ernest bets him 50,000 English pounds that he can."/>
    <x v="0"/>
    <n v="2"/>
    <s v=""/>
    <s v=""/>
    <s v="Older"/>
    <s v="Short"/>
  </r>
  <r>
    <s v="s6519N"/>
    <x v="0"/>
    <x v="262"/>
    <s v="Zack Whedon"/>
    <s v="Aaron Paul, Annabelle Wallis, Garret Dillahunt, Chris Chalk, Zachary Knighton, Enver Gjokaj, Michael Kopsa, Terry Chen"/>
    <s v="Canada, United States, United Kingdom"/>
    <d v="2019-09-18T00:00:00"/>
    <s v="Available"/>
    <x v="7"/>
    <x v="6"/>
    <s v="112 min"/>
    <n v="112"/>
    <n v="0"/>
    <x v="8"/>
    <s v="When his photographer girlfriend vanishes, an L.A. graphic designer starts his own investigation and uncovers a web of deceit, crime and corruption."/>
    <x v="1"/>
    <n v="1"/>
    <n v="2019"/>
    <s v="September"/>
    <s v="Modern"/>
    <s v="Medium"/>
  </r>
  <r>
    <s v="s5889N"/>
    <x v="1"/>
    <x v="263"/>
    <s v="Eli Roth"/>
    <s v="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
    <s v="United States"/>
    <d v="2015-10-23T00:00:00"/>
    <s v="Available"/>
    <x v="18"/>
    <x v="1"/>
    <s v="3 Seasons"/>
    <n v="0"/>
    <n v="3"/>
    <x v="15"/>
    <s v="Secrets are just a part of daily life in the small Pennsylvania town of Hemlock Grove, where the darkest evils hide in plain sight."/>
    <x v="1"/>
    <n v="1"/>
    <n v="2015"/>
    <s v="October"/>
    <s v="Modern"/>
    <s v="Not Applicable"/>
  </r>
  <r>
    <s v="s2216N"/>
    <x v="0"/>
    <x v="264"/>
    <s v="Ahn Byoung-wook"/>
    <s v="Hong Bum-ki, Eddy Lee, Kang Shi-hyun, Ahn Hyo-min, Kim Yeon-woo, Choi Nak-yoon, Tom Wayland, Erica Schroeder"/>
    <s v="South Korea"/>
    <d v="2020-07-23T00:00:00"/>
    <s v="Available"/>
    <x v="3"/>
    <x v="15"/>
    <s v="91 min"/>
    <n v="91"/>
    <n v="0"/>
    <x v="11"/>
    <s v="In this movie sequel to the hit series, Chuck returns home and talks to a reporter about life on the island with zany larva pals Red and Yellow."/>
    <x v="1"/>
    <n v="1"/>
    <n v="2020"/>
    <s v="July"/>
    <s v="Recent"/>
    <s v="Medium"/>
  </r>
  <r>
    <s v="s7029P"/>
    <x v="0"/>
    <x v="265"/>
    <s v="Michael Scott"/>
    <s v="Faith Ford, Kyle Secor, Hanna Hall, Nigel Bennett, Lynne Cormack"/>
    <s v="Unknown"/>
    <m/>
    <s v="Unknown"/>
    <x v="17"/>
    <x v="3"/>
    <s v="92 min"/>
    <n v="92"/>
    <n v="0"/>
    <x v="8"/>
    <s v="When her abusive ex-husband wins custody of her daughter, Jody Murdoch realizes the only way to keep her safe is to kidnap her and start a new life on the run. But will mother and dauther ever find safety and happiness as they flee from town to town?"/>
    <x v="0"/>
    <n v="2"/>
    <s v=""/>
    <s v=""/>
    <s v="Older"/>
    <s v="Medium"/>
  </r>
  <r>
    <s v="s954P"/>
    <x v="0"/>
    <x v="266"/>
    <s v="John Reinhardt"/>
    <s v="Gene Raymond, Sigrid Gurie, Patricia Morison, Mischa Auer, John Wengraf"/>
    <s v="Unknown"/>
    <m/>
    <s v="Unknown"/>
    <x v="43"/>
    <x v="8"/>
    <s v="83 min"/>
    <n v="83"/>
    <n v="0"/>
    <x v="0"/>
    <s v="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
    <x v="0"/>
    <n v="2"/>
    <s v=""/>
    <s v=""/>
    <s v="Older"/>
    <s v="Short"/>
  </r>
  <r>
    <s v="s6549P"/>
    <x v="0"/>
    <x v="267"/>
    <s v="Ram Kumar"/>
    <s v="Vishnu Vishal, Nandita Swetha, Kaali Venkat, Ramdoss, Anandaraj"/>
    <s v="Unknown"/>
    <m/>
    <s v="Unknown"/>
    <x v="2"/>
    <x v="5"/>
    <s v="140 min"/>
    <n v="140"/>
    <n v="0"/>
    <x v="4"/>
    <s v="A photographer gets into trouble in a village where photography is banned."/>
    <x v="0"/>
    <n v="2"/>
    <s v=""/>
    <s v=""/>
    <s v="Modern"/>
    <s v="Long"/>
  </r>
  <r>
    <s v="s1696P"/>
    <x v="1"/>
    <x v="268"/>
    <s v="Unknown"/>
    <s v="Unknown"/>
    <s v="Unknown"/>
    <m/>
    <s v="Unknown"/>
    <x v="10"/>
    <x v="5"/>
    <s v="3 Seasons"/>
    <n v="0"/>
    <n v="3"/>
    <x v="26"/>
    <s v="BBC America: Meerkat Manor follows a meerkat family in the Kalahari Desert, South Africa, called The Whiskers. A soap opera with a difference - the main protagonists are twelve inches high, live underground in burrows and live on a diet of worms and insects."/>
    <x v="0"/>
    <n v="2"/>
    <s v=""/>
    <s v=""/>
    <s v="Older"/>
    <s v="Not Applicable"/>
  </r>
  <r>
    <s v="s7991N"/>
    <x v="0"/>
    <x v="269"/>
    <s v="Max Martini"/>
    <s v="Max Martini, Omari Hardwick, Lily Rabe, Elisabeth Röhm, Robert Patrick, Dermot Mulroney, Gary Sinise, JoBeth Williams, Luis Bordonada, Leo Martini"/>
    <s v="United States"/>
    <d v="2019-05-19T00:00:00"/>
    <s v="Available"/>
    <x v="1"/>
    <x v="1"/>
    <s v="125 min"/>
    <n v="125"/>
    <n v="0"/>
    <x v="8"/>
    <s v="A homeless vet who has PTSD steals a motorcycle and hits the road, trying to sort out what life means now that war is in the rear-view mirror."/>
    <x v="1"/>
    <n v="1"/>
    <n v="2019"/>
    <s v="May"/>
    <s v="Modern"/>
    <s v="Long"/>
  </r>
  <r>
    <s v="s4557P"/>
    <x v="0"/>
    <x v="270"/>
    <s v="George Mendeluk"/>
    <s v="Daphne Zuniga, Duncan Regehr, Ken Dresen, Philip Granger, Carol Alexander, Lisa Ryder, Heather McDermott, Mackenzie Gray, Anne Openshaw, John Hombach, Jeff Cunningham, Randy Thompson, John Dadey, Bernie Neufeld"/>
    <s v="Unknown"/>
    <m/>
    <s v="Unknown"/>
    <x v="41"/>
    <x v="12"/>
    <s v="89 min"/>
    <n v="89"/>
    <n v="0"/>
    <x v="30"/>
    <s v="An attractive art professor is forced to journey into her past to discover the truth about her marriage, her deceased husband and the truth about her former married life."/>
    <x v="0"/>
    <n v="2"/>
    <s v=""/>
    <s v=""/>
    <s v="Older"/>
    <s v="Short"/>
  </r>
  <r>
    <s v="s6488N"/>
    <x v="1"/>
    <x v="271"/>
    <s v="Unknown"/>
    <s v="Unknown"/>
    <s v="United Kingdom"/>
    <d v="2017-10-01T00:00:00"/>
    <s v="Available"/>
    <x v="7"/>
    <x v="2"/>
    <s v="1 Season"/>
    <n v="0"/>
    <n v="1"/>
    <x v="1"/>
    <s v="This series explores the magnitude and scale of modern air travel, and the challenges faced by those responsible for its smooth functioning."/>
    <x v="1"/>
    <n v="1"/>
    <n v="2017"/>
    <s v="October"/>
    <s v="Modern"/>
    <s v="Not Applicable"/>
  </r>
  <r>
    <s v="s5731P"/>
    <x v="0"/>
    <x v="272"/>
    <s v="Trey Haley"/>
    <s v="Jennifer Freeman, Robert Ri'chard, Rhyon Nicole Brown"/>
    <s v="Unknown"/>
    <m/>
    <s v="Unknown"/>
    <x v="6"/>
    <x v="0"/>
    <s v="80 min"/>
    <n v="80"/>
    <n v="0"/>
    <x v="4"/>
    <s v="In high school Jacqueline was the &quot;it&quot; girl who dated the &quot;it&quo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
    <x v="0"/>
    <n v="2"/>
    <s v=""/>
    <s v=""/>
    <s v="Modern"/>
    <s v="Short"/>
  </r>
  <r>
    <s v="s4183N"/>
    <x v="0"/>
    <x v="273"/>
    <s v="Ivan Ayr"/>
    <s v="Geetika Vidya Ohlyan, Saloni Batra, Mohinder Gujral, Mohit Chauhan, Vikas Shukla, Gauri Chakraborty, Simrat Kaur, Dimple Kaur"/>
    <s v="India"/>
    <d v="2019-01-18T00:00:00"/>
    <s v="Available"/>
    <x v="6"/>
    <x v="1"/>
    <s v="97 min"/>
    <n v="97"/>
    <n v="0"/>
    <x v="8"/>
    <s v="While fighting crimes against women in Delhi, a short-fused policewoman and her level-headed female boss grapple with gender issues in their own lives."/>
    <x v="1"/>
    <n v="1"/>
    <n v="2019"/>
    <s v="January"/>
    <s v="Modern"/>
    <s v="Medium"/>
  </r>
  <r>
    <s v="s3903N"/>
    <x v="1"/>
    <x v="274"/>
    <s v="Unknown"/>
    <s v="Emmanuelle Araújo, Douglas Silva, Sabrina Nonata, Cauã Gonçalves, Daniel Furlan, Alice Braga, Alessandra Negrini, Lorena Comparato, Rodrigo Pandolfo, Luciana Vendramini, Maria Eduarda, Sidney Alexandre, Enzo Ovideo, Mauricio Xavier, Paulo Tiefenthaler, Ary França"/>
    <s v="Brazil"/>
    <d v="2019-04-19T00:00:00"/>
    <s v="Available"/>
    <x v="1"/>
    <x v="1"/>
    <s v="2 Seasons"/>
    <n v="0"/>
    <n v="2"/>
    <x v="9"/>
    <s v="A child star in the '80s, Samantha clings to the fringes of celebrity with hilarious harebrained schemes to launch herself back into the spotlight."/>
    <x v="1"/>
    <n v="1"/>
    <n v="2019"/>
    <s v="April"/>
    <s v="Modern"/>
    <s v="Not Applicable"/>
  </r>
  <r>
    <s v="s3547N"/>
    <x v="1"/>
    <x v="275"/>
    <s v="Unknown"/>
    <s v="Hana Burnett, Natalia-Jade Jonathan, Leo Tang, Gok Wan, Ching-He Huang, Pik Sen Lim, David Yip"/>
    <s v="China, United Kingdom"/>
    <d v="2019-08-31T00:00:00"/>
    <s v="Available"/>
    <x v="6"/>
    <x v="13"/>
    <s v="1 Season"/>
    <n v="0"/>
    <n v="1"/>
    <x v="1"/>
    <s v="A bright and spirited seven-year-old girl uses her vivid, dreamlike imagination to navigate everyday adventures alongside her real and imaginary BFFs."/>
    <x v="1"/>
    <n v="1"/>
    <n v="2019"/>
    <s v="August"/>
    <s v="Modern"/>
    <s v="Not Applicable"/>
  </r>
  <r>
    <s v="s6845P"/>
    <x v="1"/>
    <x v="276"/>
    <s v="Unknown"/>
    <s v="Lauren Laverne"/>
    <s v="Unknown"/>
    <m/>
    <s v="Unknown"/>
    <x v="6"/>
    <x v="5"/>
    <s v="1 Season"/>
    <n v="0"/>
    <n v="1"/>
    <x v="19"/>
    <s v="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
    <x v="0"/>
    <n v="2"/>
    <s v=""/>
    <s v=""/>
    <s v="Modern"/>
    <s v="Not Applicable"/>
  </r>
  <r>
    <s v="s3342N"/>
    <x v="1"/>
    <x v="277"/>
    <s v="Unknown"/>
    <s v="Kengo Kawanishi, Yoshimasa Hosoya, Natsuki Hanae, Yuuichirou Umehara, Yasuaki Takumi, Taishi Murata, Kouhei Amasaki, Mutsumi Tamura, Soma Saito, Yuka Terasaki, Hisako Kanemoto, Takahiro Sakurai, Masaya Matsukaze, Toru Okawa"/>
    <s v="Japan"/>
    <d v="2019-11-01T00:00:00"/>
    <s v="Available"/>
    <x v="7"/>
    <x v="7"/>
    <s v="2 Seasons"/>
    <n v="0"/>
    <n v="2"/>
    <x v="20"/>
    <s v="On a terraformed post-disaster Mars, a group of child security agents rebel against the adults who betrayed them and the oppressive Earth government."/>
    <x v="1"/>
    <n v="1"/>
    <n v="2019"/>
    <s v="November"/>
    <s v="Modern"/>
    <s v="Not Applicable"/>
  </r>
  <r>
    <s v="s6589N"/>
    <x v="0"/>
    <x v="278"/>
    <s v="Anees Bazmee"/>
    <s v="Ajay Devgn, Akshaye Khanna, Urmila Matondkar, Farida Jalal, Vijayendra Ghatge"/>
    <s v="India"/>
    <d v="2020-01-03T00:00:00"/>
    <s v="Available"/>
    <x v="15"/>
    <x v="1"/>
    <s v="156 min"/>
    <n v="156"/>
    <n v="0"/>
    <x v="3"/>
    <s v="Hired by a singer to defend her friend, who has been accused of murder, a formidable lawyer learns that the man he represents may not be innocent."/>
    <x v="1"/>
    <n v="1"/>
    <n v="2020"/>
    <s v="January"/>
    <s v="Older"/>
    <s v="Long"/>
  </r>
  <r>
    <s v="s7604N"/>
    <x v="0"/>
    <x v="279"/>
    <s v="Sarah Holt"/>
    <s v="Craig Sechler"/>
    <s v="United States"/>
    <d v="2019-07-01T00:00:00"/>
    <s v="Available"/>
    <x v="12"/>
    <x v="2"/>
    <s v="53 min"/>
    <n v="53"/>
    <n v="0"/>
    <x v="2"/>
    <s v="Drilling into the impact crater of the asteroid that wiped out the dinosaurs, a group of scientists unearths new evidence about the catastrophic event."/>
    <x v="1"/>
    <n v="1"/>
    <n v="2019"/>
    <s v="July"/>
    <s v="Modern"/>
    <s v="Short"/>
  </r>
  <r>
    <s v="s2123P"/>
    <x v="0"/>
    <x v="280"/>
    <s v="Not Available"/>
    <s v="Unknown"/>
    <s v="Unknown"/>
    <m/>
    <s v="Unknown"/>
    <x v="3"/>
    <x v="5"/>
    <s v="1 min"/>
    <n v="1"/>
    <n v="0"/>
    <x v="4"/>
    <s v="test"/>
    <x v="0"/>
    <n v="2"/>
    <s v=""/>
    <s v=""/>
    <s v="Recent"/>
    <s v="Short"/>
  </r>
  <r>
    <s v="s172N"/>
    <x v="0"/>
    <x v="281"/>
    <s v="Michael Carney"/>
    <s v="Greg Kinnear, Renée Zellweger, Djimon Hounsou, Jon Voight, Olivia Holt"/>
    <s v="United States"/>
    <d v="2021-09-01T00:00:00"/>
    <s v="Available"/>
    <x v="12"/>
    <x v="11"/>
    <s v="120 min"/>
    <n v="120"/>
    <n v="0"/>
    <x v="8"/>
    <s v="A wealthy couple whose marriage is on the rocks befriends a local homeless man who changes their perspectives in this inspiring true story."/>
    <x v="1"/>
    <n v="1"/>
    <n v="2021"/>
    <s v="September"/>
    <s v="Modern"/>
    <s v="Medium"/>
  </r>
  <r>
    <s v="s8310N"/>
    <x v="0"/>
    <x v="282"/>
    <s v="Martin Campbell"/>
    <s v="Pierce Brosnan, Katie Leung, Manolo Cardona, Charlie Murphy, Pippa Bennett-Warner, Rufus Jones, Dermot Crowley, Jackie Chan, Simon Kunz, Rory Fleck Byrne, Liu Tao, Michael McElhatton, Orla Brady, David Pearse"/>
    <s v="United Kingdom, China, United States, India"/>
    <d v="2020-02-14T00:00:00"/>
    <s v="Available"/>
    <x v="12"/>
    <x v="6"/>
    <s v="113 min"/>
    <n v="113"/>
    <n v="0"/>
    <x v="7"/>
    <s v="After his daughter is killed by terrorists, a sullen restaurateur seeks the identities of those responsible and travels to Ireland to take vengeance."/>
    <x v="1"/>
    <n v="1"/>
    <n v="2020"/>
    <s v="February"/>
    <s v="Modern"/>
    <s v="Medium"/>
  </r>
  <r>
    <s v="s6439N"/>
    <x v="0"/>
    <x v="283"/>
    <s v="Harry Baweja"/>
    <s v="Om Puri"/>
    <s v="India"/>
    <d v="2018-11-01T00:00:00"/>
    <s v="Available"/>
    <x v="2"/>
    <x v="2"/>
    <s v="126 min"/>
    <n v="126"/>
    <n v="0"/>
    <x v="8"/>
    <s v="With a horde of enemy invaders bearing down, four sons of an illustrious Sikh guru lead a tiny but valiant army into a desperate fight for freedom."/>
    <x v="1"/>
    <n v="1"/>
    <n v="2018"/>
    <s v="November"/>
    <s v="Modern"/>
    <s v="Long"/>
  </r>
  <r>
    <s v="s1307N"/>
    <x v="1"/>
    <x v="284"/>
    <s v="Unknown"/>
    <s v="Christina Hendricks, Retta, Mae Whitman, Matthew Lillard, Reno Wilson, Manny Montana, Lidya Jewett, Izzy Stannard, David Hornsby, Zach Gilford"/>
    <s v="United States"/>
    <d v="2021-02-16T00:00:00"/>
    <s v="Available"/>
    <x v="3"/>
    <x v="1"/>
    <s v="3 Seasons"/>
    <n v="0"/>
    <n v="3"/>
    <x v="14"/>
    <s v="Three suburban moms orchestrate a local grocery store heist to escape financial ruin and establish independence – together."/>
    <x v="1"/>
    <n v="1"/>
    <n v="2021"/>
    <s v="February"/>
    <s v="Recent"/>
    <s v="Not Applicable"/>
  </r>
  <r>
    <s v="s1812P"/>
    <x v="0"/>
    <x v="285"/>
    <s v="Michael Kerry Matthews, Thomas Matthews"/>
    <s v="Kate Lyn Sheil, William Jackson Harper, Keith Poulson"/>
    <s v="Unknown"/>
    <m/>
    <s v="Unknown"/>
    <x v="1"/>
    <x v="9"/>
    <s v="78 min"/>
    <n v="78"/>
    <n v="0"/>
    <x v="4"/>
    <s v="After Margaret meets her ex-boyfriend's fiancÃ©, she goes on an adventure with Henry and Sam. What starts as a search for LSD quickly puts them at the center of an heiress's disappearance that she is determined to solve."/>
    <x v="0"/>
    <n v="2"/>
    <s v=""/>
    <s v=""/>
    <s v="Modern"/>
    <s v="Short"/>
  </r>
  <r>
    <s v="s615N"/>
    <x v="0"/>
    <x v="286"/>
    <s v="Vincent Ward"/>
    <s v="Robin Williams, Cuba Gooding Jr., Annabella Sciorra, Max von Sydow, Jessica Brooks Grant, Josh Paddock, Rosalind Chao, Lucinda Jenney, Maggie McCarthy, Wilma Bonet, Matt Salinger, Carin Sprague, June Carryl, Paul P. Card IV, Werner Herzog"/>
    <s v="United States, New Zealand"/>
    <d v="2021-07-01T00:00:00"/>
    <s v="Available"/>
    <x v="44"/>
    <x v="11"/>
    <s v="114 min"/>
    <n v="114"/>
    <n v="0"/>
    <x v="8"/>
    <s v="A physician finds himself in heaven after an accident, inhabiting the landscape of his wife's paintings while seeking to rescue her from the underworld."/>
    <x v="1"/>
    <n v="1"/>
    <n v="2021"/>
    <s v="July"/>
    <s v="Older"/>
    <s v="Medium"/>
  </r>
  <r>
    <s v="s2948P"/>
    <x v="1"/>
    <x v="287"/>
    <s v="Unknown"/>
    <s v="Abigail Harrison, Nilah Rivera, Logan Smith"/>
    <s v="United States"/>
    <m/>
    <s v="Unknown"/>
    <x v="3"/>
    <x v="5"/>
    <s v="3 Seasons"/>
    <n v="0"/>
    <n v="3"/>
    <x v="6"/>
    <s v="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
    <x v="0"/>
    <n v="2"/>
    <s v=""/>
    <s v=""/>
    <s v="Recent"/>
    <s v="Not Applicable"/>
  </r>
  <r>
    <s v="s42N"/>
    <x v="0"/>
    <x v="288"/>
    <s v="Steven Spielberg"/>
    <s v="Roy Scheider, Robert Shaw, Richard Dreyfuss, Lorraine Gary, Murray Hamilton, Carl Gottlieb, Jeffrey Kramer, Susan Backlinie, Jonathan Filley, Ted Grossman"/>
    <s v="United States"/>
    <d v="2021-09-16T00:00:00"/>
    <s v="Available"/>
    <x v="36"/>
    <x v="8"/>
    <s v="124 min"/>
    <n v="124"/>
    <n v="0"/>
    <x v="7"/>
    <s v="When an insatiable great white shark terrorizes Amity Island, a police chief, an oceanographer and a grizzled shark hunter seek to destroy the beast."/>
    <x v="1"/>
    <n v="1"/>
    <n v="2021"/>
    <s v="September"/>
    <s v="Older"/>
    <s v="Long"/>
  </r>
  <r>
    <s v="s37N"/>
    <x v="0"/>
    <x v="289"/>
    <s v="Cédric Jimenez"/>
    <s v="Gilles Lellouche, Karim Leklou, François Civil, Adèle Exarchopoulos, Kenza Fortas, Cyril Lecomte, Michaël Abiteboul, Idir Azougli, Vincent Darmuzey, Jean-Yves Berteloot"/>
    <s v="Unknown"/>
    <d v="2021-09-17T00:00:00"/>
    <s v="Available"/>
    <x v="0"/>
    <x v="1"/>
    <s v="105 min"/>
    <n v="105"/>
    <n v="0"/>
    <x v="7"/>
    <s v="Tired of the small-time grind, three Marseille cops get a chance to bust a major drug network. But lines blur when a key informant makes a big ask."/>
    <x v="1"/>
    <n v="1"/>
    <n v="2021"/>
    <s v="September"/>
    <s v="Recent"/>
    <s v="Medium"/>
  </r>
  <r>
    <s v="s196P"/>
    <x v="1"/>
    <x v="290"/>
    <s v="Unknown"/>
    <s v="Unknown"/>
    <s v="India"/>
    <m/>
    <s v="Unknown"/>
    <x v="6"/>
    <x v="0"/>
    <s v="1 Season"/>
    <n v="0"/>
    <n v="1"/>
    <x v="0"/>
    <s v="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
    <x v="0"/>
    <n v="2"/>
    <s v=""/>
    <s v=""/>
    <s v="Modern"/>
    <s v="Not Applicable"/>
  </r>
  <r>
    <s v="s3139P"/>
    <x v="1"/>
    <x v="291"/>
    <s v="Unknown"/>
    <s v="Kouki Uchiyama, Tasuku Hatanaka, Yui Fujimaki, Yuuki Ono, Ryohei Kimura"/>
    <s v="Unknown"/>
    <m/>
    <s v="Unknown"/>
    <x v="7"/>
    <x v="16"/>
    <s v="1 Season"/>
    <n v="0"/>
    <n v="1"/>
    <x v="19"/>
    <s v="Takumi Harada is a talented baseball player. Takumi meets Go Nagakura, a catcher who can catch Takumi's fastest pitches. They join the school baseball team and grow together as a battery unit. (C)2016 AtsukoAsano,KADOKAWA /Animation Battery Committee"/>
    <x v="0"/>
    <n v="2"/>
    <s v=""/>
    <s v=""/>
    <s v="Modern"/>
    <s v="Not Applicable"/>
  </r>
  <r>
    <s v="s188N"/>
    <x v="1"/>
    <x v="292"/>
    <s v="Junya Inaba"/>
    <s v="Kenjiro Tsuda"/>
    <s v="Unknown"/>
    <d v="2021-08-29T00:00:00"/>
    <s v="Available"/>
    <x v="0"/>
    <x v="4"/>
    <s v="1 Season"/>
    <n v="0"/>
    <n v="1"/>
    <x v="4"/>
    <s v="A tough guy with a knack for housework tackles household tasks with meticulous care in these comedic live-action vignettes."/>
    <x v="1"/>
    <n v="1"/>
    <n v="2021"/>
    <s v="August"/>
    <s v="Recent"/>
    <s v="Not Applicable"/>
  </r>
  <r>
    <s v="s7847P"/>
    <x v="0"/>
    <x v="293"/>
    <s v="Todd Bellanca"/>
    <s v="Bai Ling, Tom Arnold, Josh Randall, Travis Aaron Wade, Alex Veadov"/>
    <s v="Unknown"/>
    <m/>
    <s v="Unknown"/>
    <x v="22"/>
    <x v="6"/>
    <s v="93 min"/>
    <n v="93"/>
    <n v="0"/>
    <x v="0"/>
    <s v="A former American Boxer now exiled in Bangkok, is forced to confront his violent past after meeting a mysterious fight fan from his hometown."/>
    <x v="0"/>
    <n v="2"/>
    <s v=""/>
    <s v=""/>
    <s v="Modern"/>
    <s v="Medium"/>
  </r>
  <r>
    <s v="s7811P"/>
    <x v="0"/>
    <x v="294"/>
    <s v="Beeban Kidron"/>
    <s v="Vanessa Redgrave, John Hurt, Dorothy Tutin, Jonathan Pryce"/>
    <s v="Unknown"/>
    <m/>
    <s v="Unknown"/>
    <x v="42"/>
    <x v="0"/>
    <s v="89 min"/>
    <n v="89"/>
    <n v="0"/>
    <x v="8"/>
    <s v="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
    <x v="0"/>
    <n v="2"/>
    <s v=""/>
    <s v=""/>
    <s v="Older"/>
    <s v="Short"/>
  </r>
  <r>
    <s v="s7545P"/>
    <x v="0"/>
    <x v="295"/>
    <s v="Shady Srour"/>
    <s v="Shady Srour, LaÃ«titia EÃ¯do, Samuel Calderon, Tarik Kopty, Roberto Della Rocca"/>
    <s v="Unknown"/>
    <m/>
    <s v="Unknown"/>
    <x v="12"/>
    <x v="0"/>
    <s v="81 min"/>
    <n v="81"/>
    <n v="0"/>
    <x v="4"/>
    <s v="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
    <x v="0"/>
    <n v="2"/>
    <s v=""/>
    <s v=""/>
    <s v="Modern"/>
    <s v="Short"/>
  </r>
  <r>
    <s v="s4775N"/>
    <x v="0"/>
    <x v="296"/>
    <s v="Scott Zabielski"/>
    <s v="Jim Jefferies"/>
    <s v="United States"/>
    <d v="2018-07-13T00:00:00"/>
    <s v="Available"/>
    <x v="6"/>
    <x v="1"/>
    <s v="71 min"/>
    <n v="71"/>
    <n v="0"/>
    <x v="13"/>
    <s v="The gleefully irreverent Jefferies skewers &quot;grabby&quot; celebrities, political hypocrisy and his own ill-advised career moves in a brash stand-up special."/>
    <x v="1"/>
    <n v="1"/>
    <n v="2018"/>
    <s v="July"/>
    <s v="Modern"/>
    <s v="Short"/>
  </r>
  <r>
    <s v="s9086P"/>
    <x v="0"/>
    <x v="297"/>
    <s v="Joseph H. Lewis"/>
    <s v="Sterling Hayden, Carol Kelly"/>
    <s v="Unknown"/>
    <m/>
    <s v="Unknown"/>
    <x v="45"/>
    <x v="10"/>
    <s v="81 min"/>
    <n v="81"/>
    <n v="0"/>
    <x v="25"/>
    <s v="A greedy financier and a gang of gunmen force people to sell land."/>
    <x v="0"/>
    <n v="2"/>
    <s v=""/>
    <s v=""/>
    <s v="Older"/>
    <s v="Short"/>
  </r>
  <r>
    <s v="s5439P"/>
    <x v="0"/>
    <x v="298"/>
    <s v="Rebecca Ugo"/>
    <s v="Racheal Ihim, Daniel Lopez, Cristina Pop"/>
    <s v="Unknown"/>
    <m/>
    <s v="Unknown"/>
    <x v="0"/>
    <x v="0"/>
    <s v="81 min"/>
    <n v="81"/>
    <n v="0"/>
    <x v="8"/>
    <s v="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
    <x v="0"/>
    <n v="2"/>
    <s v=""/>
    <s v=""/>
    <s v="Recent"/>
    <s v="Short"/>
  </r>
  <r>
    <s v="s7303N"/>
    <x v="0"/>
    <x v="299"/>
    <s v="Justin McConnell"/>
    <s v="Lora Burke, Jack Foley, Bill Oberst Jr., Elitsa Bako, Sam James White, Rachel Vanduzer, Steve Kasan"/>
    <s v="Canada"/>
    <d v="2019-05-28T00:00:00"/>
    <s v="Available"/>
    <x v="6"/>
    <x v="1"/>
    <s v="84 min"/>
    <n v="84"/>
    <n v="0"/>
    <x v="15"/>
    <s v="A shapeshifter has to kill, then inhabit his victims, or die. But as his need for new bodies speeds up, he finally faces down his own mortality."/>
    <x v="1"/>
    <n v="1"/>
    <n v="2019"/>
    <s v="May"/>
    <s v="Modern"/>
    <s v="Short"/>
  </r>
  <r>
    <s v="s3534N"/>
    <x v="0"/>
    <x v="300"/>
    <s v="Şenol Sönmez"/>
    <s v="Murat Boz, Seda Bakan, Açelya Topaloğlu, Özgür Emre Yıldırım, Seda Güven, Yosi Mizrahi, Dilşad Şimşek, Ali Yoğurtçuoğlu"/>
    <s v="Turkey"/>
    <d v="2019-09-06T00:00:00"/>
    <s v="Available"/>
    <x v="1"/>
    <x v="7"/>
    <s v="100 min"/>
    <n v="100"/>
    <n v="0"/>
    <x v="4"/>
    <s v="Bogged down with money problems, a couple grows cautious of each other but hit the lottery and decide to stay together – till death do they part."/>
    <x v="1"/>
    <n v="1"/>
    <n v="2019"/>
    <s v="September"/>
    <s v="Modern"/>
    <s v="Medium"/>
  </r>
  <r>
    <s v="s4671N"/>
    <x v="1"/>
    <x v="301"/>
    <s v="Unknown"/>
    <s v="Lucy Durack, Antonia Prebble, Maria Angelico, Dan Spielman, Charlie Garber, Lindsay Farris, Zindzi Okenyo, Catherine McClements, Roy Billing, Magda Szubanski"/>
    <s v="Australia"/>
    <d v="2018-09-01T00:00:00"/>
    <s v="Available"/>
    <x v="6"/>
    <x v="1"/>
    <s v="1 Season"/>
    <n v="0"/>
    <n v="1"/>
    <x v="9"/>
    <s v="Her dad's deathbed confession leads Julia to discover she has more than 100 brothers and two sisters: troubled TV star Roxy and uptight lawyer Edie."/>
    <x v="1"/>
    <n v="1"/>
    <n v="2018"/>
    <s v="September"/>
    <s v="Modern"/>
    <s v="Not Applicable"/>
  </r>
  <r>
    <s v="s8382N"/>
    <x v="0"/>
    <x v="302"/>
    <s v="Timothy Reckart"/>
    <s v="Steven Yeun, Keegan-Michael Key, Aidy Bryant, Gina Rodriguez, Zachary Levi, Christopher Plummer, Ving Rhames, Gabriel Iglesias, Kelly Clarkson, Anthony Anderson, Patricia Heaton, Kris Kristofferson, Kristin Chenoweth, Mariah Carey, Oprah Winfrey, Tyler Perry, Tracy Morgan"/>
    <s v="United States"/>
    <d v="2018-06-04T00:00:00"/>
    <s v="Available"/>
    <x v="12"/>
    <x v="8"/>
    <s v="86 min"/>
    <n v="86"/>
    <n v="0"/>
    <x v="11"/>
    <s v="A big-dreaming donkey escapes his menial existence and befriends some free-spirited animal pals in this imaginative retelling of the Nativity Story."/>
    <x v="1"/>
    <n v="1"/>
    <n v="2018"/>
    <s v="June"/>
    <s v="Modern"/>
    <s v="Short"/>
  </r>
  <r>
    <s v="s5395P"/>
    <x v="0"/>
    <x v="303"/>
    <s v="Liu Guonan"/>
    <s v="Joseph Chang, Sammi Cheng, Joyce Feng, Terence Yen"/>
    <s v="Unknown"/>
    <m/>
    <s v="Unknown"/>
    <x v="12"/>
    <x v="3"/>
    <s v="97 min"/>
    <n v="97"/>
    <n v="0"/>
    <x v="4"/>
    <s v="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
    <x v="0"/>
    <n v="2"/>
    <s v=""/>
    <s v=""/>
    <s v="Modern"/>
    <s v="Medium"/>
  </r>
  <r>
    <s v="s9587P"/>
    <x v="1"/>
    <x v="304"/>
    <s v="Unknown"/>
    <s v="Unknown"/>
    <s v="Australia"/>
    <m/>
    <s v="Unknown"/>
    <x v="0"/>
    <x v="16"/>
    <s v="1 Season"/>
    <n v="0"/>
    <n v="1"/>
    <x v="19"/>
    <s v="It's an all-new season of NFL Next! Join Kay Adams, Andrew Hawkins, Daniel Jeremiah and Chris Long for your weekly football fix. Ditch the suits and go beyond the X's and O's with Next Gen Stats as we get you ready each week for Thursday Night Football!"/>
    <x v="0"/>
    <n v="2"/>
    <s v=""/>
    <s v=""/>
    <s v="Recent"/>
    <s v="Not Applicable"/>
  </r>
  <r>
    <s v="s5124N"/>
    <x v="0"/>
    <x v="305"/>
    <s v="Seth Henrikson"/>
    <s v="Michael Shannon, Judy Greer, Thomas Lennon, Ron Perlman, Christina Hendricks, Ian McShane"/>
    <s v="United States"/>
    <d v="2017-12-15T00:00:00"/>
    <s v="Available"/>
    <x v="12"/>
    <x v="11"/>
    <s v="86 min"/>
    <n v="86"/>
    <n v="0"/>
    <x v="4"/>
    <s v="A man's drunken romp in a gorilla suit gets him mistaken for Bigfoot, drawing media attention and tourist dollars to his struggling small town."/>
    <x v="1"/>
    <n v="1"/>
    <n v="2017"/>
    <s v="December"/>
    <s v="Modern"/>
    <s v="Short"/>
  </r>
  <r>
    <s v="s5277P"/>
    <x v="0"/>
    <x v="306"/>
    <s v="Pa. Ranjith"/>
    <s v="Rajinikanth, Winston Chao, Radhika Apte, Dhansika, Dinesh Ravi, Kishore, Kalaiyarasan, John Vijay, Riythvika, Rosyam, Lingesh Vj, Mime Gopi, Nassar, R. Amarendran, Uday Mahesh, Nandakumar, Gajaraj, Charles Vinoth, Sampath Ram, Sangili Murugan"/>
    <s v="India"/>
    <m/>
    <s v="Unknown"/>
    <x v="7"/>
    <x v="5"/>
    <s v="143 min"/>
    <n v="143"/>
    <n v="0"/>
    <x v="0"/>
    <s v="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
    <x v="0"/>
    <n v="2"/>
    <s v=""/>
    <s v=""/>
    <s v="Modern"/>
    <s v="Long"/>
  </r>
  <r>
    <s v="s5822P"/>
    <x v="0"/>
    <x v="307"/>
    <s v="Claudio Lattanzi"/>
    <s v="Cinzia Monreale, Giovanni Lombardo Radice, Marina Loi, Veronica Urban, Lorenzo Lepori"/>
    <s v="Unknown"/>
    <m/>
    <s v="Unknown"/>
    <x v="0"/>
    <x v="0"/>
    <s v="72 min"/>
    <n v="72"/>
    <n v="0"/>
    <x v="15"/>
    <s v="In a world ravaged by the Apocalypse, groups of soldiers are engaged in exterminating every person they find in their search for patient zero, the root of all this evil."/>
    <x v="0"/>
    <n v="2"/>
    <s v=""/>
    <s v=""/>
    <s v="Recent"/>
    <s v="Short"/>
  </r>
  <r>
    <s v="s544P"/>
    <x v="0"/>
    <x v="308"/>
    <s v="Marcus Adams"/>
    <s v="Wesley Snipes, William Hope, Emma Samms, Anthony Warren, Peter Youngblood Hills, Vlad Ivanov"/>
    <s v="Spain"/>
    <m/>
    <s v="Unknown"/>
    <x v="41"/>
    <x v="6"/>
    <s v="95 min"/>
    <n v="95"/>
    <n v="0"/>
    <x v="0"/>
    <s v="Chechen rebels take over a Russian nuclear plant and it's up to a mysterious agent (Snipes) to stop them."/>
    <x v="0"/>
    <n v="2"/>
    <s v=""/>
    <s v=""/>
    <s v="Older"/>
    <s v="Medium"/>
  </r>
  <r>
    <s v="s8349N"/>
    <x v="0"/>
    <x v="309"/>
    <s v="Damani Baker"/>
    <s v="Unknown"/>
    <s v="United States"/>
    <d v="2017-06-30T00:00:00"/>
    <s v="Available"/>
    <x v="7"/>
    <x v="7"/>
    <s v="79 min"/>
    <n v="79"/>
    <n v="0"/>
    <x v="2"/>
    <s v="This film chronicles the journey of Fannie Haughton, an Oakland activist who fled to Grenada with her family just prior to the U.S. invasion in 1983."/>
    <x v="1"/>
    <n v="1"/>
    <n v="2017"/>
    <s v="June"/>
    <s v="Modern"/>
    <s v="Short"/>
  </r>
  <r>
    <s v="s3910N"/>
    <x v="0"/>
    <x v="310"/>
    <s v="Animation Series"/>
    <s v="Elyse Maloway, Vincent Tong, Erin Mathews, Andrea Libman, Alessandro Juliani, Nicole Anthony, Diana Kaarina, Ian James Corlett, Britt McKillip"/>
    <s v="Unknown"/>
    <d v="2019-04-16T00:00:00"/>
    <s v="Available"/>
    <x v="1"/>
    <x v="13"/>
    <s v="59 min"/>
    <n v="59"/>
    <n v="0"/>
    <x v="11"/>
    <s v="On the first night of spring, the Super Monsters gather for food, fun and games in the park – and get to meet their adorable new pets!"/>
    <x v="1"/>
    <n v="1"/>
    <n v="2019"/>
    <s v="April"/>
    <s v="Modern"/>
    <s v="Short"/>
  </r>
  <r>
    <s v="s5033N"/>
    <x v="1"/>
    <x v="311"/>
    <s v="Unknown"/>
    <s v="Sean Bean, Tom Ward, Richie Campbell, Vanessa Kirby, Ed Stoppard, Ryan Sampson, Robbie Gee, Anna Maxwell Martin, Elliot Cowan, Charlie Creed-Miles, Eloise Smyth, Samuel West"/>
    <s v="United Kingdom"/>
    <d v="2018-02-20T00:00:00"/>
    <s v="Available"/>
    <x v="12"/>
    <x v="1"/>
    <s v="2 Seasons"/>
    <n v="0"/>
    <n v="2"/>
    <x v="1"/>
    <s v="A detective tracks what seems to be a killer with a taste for dismemberment in 1827 London, but the case leads in a far more terrifying direction."/>
    <x v="1"/>
    <n v="1"/>
    <n v="2018"/>
    <s v="February"/>
    <s v="Modern"/>
    <s v="Not Applicable"/>
  </r>
  <r>
    <s v="s2404N"/>
    <x v="0"/>
    <x v="312"/>
    <s v="Ayman Makram"/>
    <s v="Fayez Al-Malki, Mona Wasef, Abdel Imam Abdullah, Reem Abdel Aziz, Dana Jabr, Emad Al Youssef, Remas Mansoor, Khalid Mengah"/>
    <s v="Saudi Arabia"/>
    <d v="2020-06-11T00:00:00"/>
    <s v="Available"/>
    <x v="19"/>
    <x v="7"/>
    <s v="101 min"/>
    <n v="101"/>
    <n v="0"/>
    <x v="4"/>
    <s v="A stranger to civilian life, a young Saudi farmer travels to Dubai, where he experiences a series of hilarious misadventures."/>
    <x v="1"/>
    <n v="1"/>
    <n v="2020"/>
    <s v="June"/>
    <s v="Older"/>
    <s v="Medium"/>
  </r>
  <r>
    <s v="s6488P"/>
    <x v="0"/>
    <x v="313"/>
    <s v="Balaji Mohan"/>
    <s v="Siddharth, Amala Paul, Ravi Raghavendra, Sri Ranjani"/>
    <s v="Unknown"/>
    <m/>
    <s v="Unknown"/>
    <x v="5"/>
    <x v="5"/>
    <s v="122 min"/>
    <n v="122"/>
    <n v="0"/>
    <x v="4"/>
    <s v="Arun and Parvathi give an interview about their love story, but they fight even before the interview gets over. Parvathi has problems at her home, as her mother Saroja wants to divorce her father Akilan."/>
    <x v="0"/>
    <n v="2"/>
    <s v=""/>
    <s v=""/>
    <s v="Modern"/>
    <s v="Long"/>
  </r>
  <r>
    <s v="s9306P"/>
    <x v="0"/>
    <x v="314"/>
    <s v="Vasanth Nagarajan"/>
    <s v="Naren, Kadhambari Sowmya"/>
    <s v="Canada"/>
    <m/>
    <s v="Unknown"/>
    <x v="0"/>
    <x v="3"/>
    <s v="102 min"/>
    <n v="102"/>
    <n v="0"/>
    <x v="8"/>
    <s v="When Santhosh learns that his ex-girlfriend is getting married, he decides to get a reprisal by pushing an escort Saranya into a locked newly built space called Manhattan. Will she survive without water, food and electricity."/>
    <x v="0"/>
    <n v="2"/>
    <s v=""/>
    <s v=""/>
    <s v="Recent"/>
    <s v="Medium"/>
  </r>
  <r>
    <s v="s1475P"/>
    <x v="0"/>
    <x v="315"/>
    <s v="David Hartford"/>
    <s v="Betty Blythe, Lon Chaney"/>
    <s v="Unknown"/>
    <m/>
    <s v="Unknown"/>
    <x v="46"/>
    <x v="3"/>
    <s v="78 min"/>
    <n v="78"/>
    <n v="0"/>
    <x v="8"/>
    <s v="A Canadian Mountie allows an innocent fugitive to escape with the women he loves."/>
    <x v="0"/>
    <n v="2"/>
    <s v=""/>
    <s v=""/>
    <s v="Older"/>
    <s v="Short"/>
  </r>
  <r>
    <s v="s6288N"/>
    <x v="0"/>
    <x v="316"/>
    <s v="Tamer Bassiouni"/>
    <s v="Sameh Hussain, Menna Arafa, Merna al-Mohandes"/>
    <s v="Unknown"/>
    <d v="2019-06-06T00:00:00"/>
    <s v="Available"/>
    <x v="2"/>
    <x v="7"/>
    <s v="98 min"/>
    <n v="98"/>
    <n v="0"/>
    <x v="4"/>
    <s v="A just-married couple moves into their new home, finding themselves at war with the kids next door, who seem determined to make their lives miserable."/>
    <x v="1"/>
    <n v="1"/>
    <n v="2019"/>
    <s v="June"/>
    <s v="Modern"/>
    <s v="Medium"/>
  </r>
  <r>
    <s v="s6316P"/>
    <x v="1"/>
    <x v="317"/>
    <s v="Unknown"/>
    <s v="Unknown"/>
    <s v="Unknown"/>
    <m/>
    <s v="Unknown"/>
    <x v="3"/>
    <x v="5"/>
    <s v="1 Season"/>
    <n v="0"/>
    <n v="1"/>
    <x v="18"/>
    <s v="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
    <x v="0"/>
    <n v="2"/>
    <s v=""/>
    <s v=""/>
    <s v="Recent"/>
    <s v="Not Applicable"/>
  </r>
  <r>
    <s v="s8100P"/>
    <x v="0"/>
    <x v="318"/>
    <s v="Todd Komarnicki"/>
    <s v="Bill Paxton, Julia Ormond, Sandrine Bonnaire"/>
    <s v="Unknown"/>
    <m/>
    <s v="Unknown"/>
    <x v="10"/>
    <x v="6"/>
    <s v="92 min"/>
    <n v="92"/>
    <n v="0"/>
    <x v="8"/>
    <s v="An American pilot seeks refuge in an underground cell in Belgium where he falls in love with the wrong woman, forcing the pilot to make a powerful choice that could change their lives and the very course of the war."/>
    <x v="0"/>
    <n v="2"/>
    <s v=""/>
    <s v=""/>
    <s v="Older"/>
    <s v="Medium"/>
  </r>
  <r>
    <s v="s3917P"/>
    <x v="0"/>
    <x v="319"/>
    <s v="Cannis Holder"/>
    <s v="Unknown"/>
    <s v="Unknown"/>
    <m/>
    <s v="Unknown"/>
    <x v="1"/>
    <x v="5"/>
    <s v="31 min"/>
    <n v="31"/>
    <n v="0"/>
    <x v="6"/>
    <s v="Enjoy a collection of songs about revolving around the famous 'Baby Shark' doo doo doo doo tunes. Meet Little Baby Bum's fun, educational nursery rhymes that captured the hearts of millions of Kids around the world."/>
    <x v="0"/>
    <n v="2"/>
    <s v=""/>
    <s v=""/>
    <s v="Modern"/>
    <s v="Short"/>
  </r>
  <r>
    <s v="s3616N"/>
    <x v="1"/>
    <x v="320"/>
    <s v="Unknown"/>
    <s v="Iko Uwais, Katheryn Winnick, Byron Mann, Tommy Flanagan, Li Jun Li, Celia Au, Lewis Tan, Lawrence Kao, Juju Chan, Tzi Ma, Cranston Johnson, Mark Dacascos, Kevin Durand, Jeff Fahey, Summer Glau"/>
    <s v="United States"/>
    <d v="2019-08-08T00:00:00"/>
    <s v="Available"/>
    <x v="1"/>
    <x v="1"/>
    <s v="1 Season"/>
    <n v="0"/>
    <n v="1"/>
    <x v="7"/>
    <s v="An unassuming San Francisco chef becomes the latest in a long line of assassins chosen to keep the mystical Wu powers out of the wrong hands."/>
    <x v="1"/>
    <n v="1"/>
    <n v="2019"/>
    <s v="August"/>
    <s v="Modern"/>
    <s v="Not Applicable"/>
  </r>
  <r>
    <s v="s2717N"/>
    <x v="0"/>
    <x v="321"/>
    <s v="Karan Malhotra"/>
    <s v="Akshay Kumar, Sidharth Malhotra, Jackie Shroff, Jacqueline Fernandez, Shefali Shah, Kulbhushan Kharbanda, Rajendranath Zutshi, Ashutosh Rana"/>
    <s v="India, United States"/>
    <d v="2020-04-01T00:00:00"/>
    <s v="Available"/>
    <x v="18"/>
    <x v="7"/>
    <s v="155 min"/>
    <n v="155"/>
    <n v="0"/>
    <x v="7"/>
    <s v="After a troubled past with their alcoholic father, two estranged brothers prepare to face each other again as rivals in a street fighting tournament."/>
    <x v="1"/>
    <n v="1"/>
    <n v="2020"/>
    <s v="April"/>
    <s v="Modern"/>
    <s v="Long"/>
  </r>
  <r>
    <s v="s20P"/>
    <x v="0"/>
    <x v="322"/>
    <s v="Drake Doremus"/>
    <s v="Ewan McGregor, LÃ©a Seydoux, Theo James, Miranda Otto, Rashida Jones, Christina Aguilera, Matthew Gray Gubler, Anthony Shim"/>
    <s v="United States"/>
    <m/>
    <s v="Unknown"/>
    <x v="6"/>
    <x v="6"/>
    <s v="104 min"/>
    <n v="104"/>
    <n v="0"/>
    <x v="29"/>
    <s v="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
    <x v="0"/>
    <n v="2"/>
    <s v=""/>
    <s v=""/>
    <s v="Modern"/>
    <s v="Medium"/>
  </r>
  <r>
    <s v="s2646P"/>
    <x v="0"/>
    <x v="323"/>
    <s v="Robert Stevenson"/>
    <s v="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
    <s v="Unknown"/>
    <m/>
    <s v="Unknown"/>
    <x v="47"/>
    <x v="5"/>
    <s v="79 min"/>
    <n v="79"/>
    <n v="0"/>
    <x v="8"/>
    <s v="A fashion editor and lively party girl is implicated in a murder of an ex-suitor"/>
    <x v="0"/>
    <n v="2"/>
    <s v=""/>
    <s v=""/>
    <s v="Older"/>
    <s v="Short"/>
  </r>
  <r>
    <s v="s8575P"/>
    <x v="0"/>
    <x v="324"/>
    <s v="Kevin VanHook"/>
    <s v="Casper Van Dien, Tony Plana, Danny Trejo, Kevin Grevioux, Jennifer O'Dell"/>
    <s v="Unknown"/>
    <m/>
    <s v="Unknown"/>
    <x v="24"/>
    <x v="3"/>
    <s v="87 min"/>
    <n v="87"/>
    <n v="0"/>
    <x v="15"/>
    <s v="Somewhere deep in the South American rain forest, an elite commando team led by lifelong friends Hawk and Grieves are attacked by a brutal superhuman force"/>
    <x v="0"/>
    <n v="2"/>
    <s v=""/>
    <s v=""/>
    <s v="Older"/>
    <s v="Short"/>
  </r>
  <r>
    <s v="s9436P"/>
    <x v="0"/>
    <x v="325"/>
    <s v="Abhijeet Warang"/>
    <s v="Prasad Oak, Ashwini Mukadam, Samay Tambe, Nilkanth Sawant, Vitthal Gaonkar"/>
    <s v="Denmark"/>
    <m/>
    <s v="Unknown"/>
    <x v="0"/>
    <x v="5"/>
    <s v="74 min"/>
    <n v="74"/>
    <n v="0"/>
    <x v="8"/>
    <s v="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
    <x v="0"/>
    <n v="2"/>
    <s v=""/>
    <s v=""/>
    <s v="Recent"/>
    <s v="Short"/>
  </r>
  <r>
    <s v="s8758N"/>
    <x v="0"/>
    <x v="326"/>
    <s v="Oliver Stone"/>
    <s v="Nicolas Cage, Michael Peña, Maggie Gyllenhaal, Maria Bello, Stephen Dorff, Jay Hernandez, Michael Shannon, Frank Whaley, Jon Bernthal, Morgan Flynn, Nick Damici, Viola Davis, William Mapother"/>
    <s v="United States"/>
    <d v="2019-11-20T00:00:00"/>
    <s v="Available"/>
    <x v="24"/>
    <x v="11"/>
    <s v="129 min"/>
    <n v="129"/>
    <n v="0"/>
    <x v="7"/>
    <s v="Working under treacherous conditions, an army of dedicated rescuers struggles to find anyone who survived the World Trade Center's tragic collapse."/>
    <x v="1"/>
    <n v="1"/>
    <n v="2019"/>
    <s v="November"/>
    <s v="Older"/>
    <s v="Long"/>
  </r>
  <r>
    <s v="s8066P"/>
    <x v="0"/>
    <x v="327"/>
    <s v="Richard E. Grant"/>
    <s v="Nicholas Hoult, Emily Watson, Gabriel Byrne, Julie Walters, Miranda Richardson, Celia Imrie"/>
    <s v="Unknown"/>
    <m/>
    <s v="Unknown"/>
    <x v="24"/>
    <x v="6"/>
    <s v="100 min"/>
    <n v="100"/>
    <n v="0"/>
    <x v="8"/>
    <s v="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
    <x v="0"/>
    <n v="2"/>
    <s v=""/>
    <s v=""/>
    <s v="Older"/>
    <s v="Medium"/>
  </r>
  <r>
    <s v="s9220P"/>
    <x v="0"/>
    <x v="328"/>
    <s v="Ulli Lommel"/>
    <s v="Ken Foree, Ulli Lommel, Christopher Kriesa"/>
    <s v="Germany"/>
    <m/>
    <s v="Unknown"/>
    <x v="22"/>
    <x v="9"/>
    <s v="75 min"/>
    <n v="75"/>
    <n v="0"/>
    <x v="0"/>
    <s v="A mysterious shooter randomly kills innocent citizens in public; one after the other in broad daylight. All murders happen not far from the White House; not far from the President."/>
    <x v="0"/>
    <n v="2"/>
    <s v=""/>
    <s v=""/>
    <s v="Modern"/>
    <s v="Short"/>
  </r>
  <r>
    <s v="s7271P"/>
    <x v="0"/>
    <x v="329"/>
    <s v="Shengwei Zhou"/>
    <s v="Unknown"/>
    <s v="Unknown"/>
    <m/>
    <s v="Unknown"/>
    <x v="0"/>
    <x v="3"/>
    <s v="95 min"/>
    <n v="95"/>
    <n v="0"/>
    <x v="18"/>
    <s v="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
    <x v="0"/>
    <n v="2"/>
    <s v=""/>
    <s v=""/>
    <s v="Recent"/>
    <s v="Medium"/>
  </r>
  <r>
    <s v="s725N"/>
    <x v="0"/>
    <x v="330"/>
    <s v="Jerry Rothwell"/>
    <s v="Unknown"/>
    <s v="United States, United Kingdom"/>
    <d v="2021-06-15T00:00:00"/>
    <s v="Available"/>
    <x v="0"/>
    <x v="7"/>
    <s v="82 min"/>
    <n v="82"/>
    <n v="0"/>
    <x v="2"/>
    <s v="The diverse experiences and emotions of five young people with autism fuel this illuminating documentary based on Naoki Higashida's bestselling memoir."/>
    <x v="1"/>
    <n v="1"/>
    <n v="2021"/>
    <s v="June"/>
    <s v="Recent"/>
    <s v="Short"/>
  </r>
  <r>
    <s v="s2097N"/>
    <x v="1"/>
    <x v="331"/>
    <s v="Unknown"/>
    <s v="Unknown"/>
    <s v="United States"/>
    <d v="2020-08-26T00:00:00"/>
    <s v="Available"/>
    <x v="3"/>
    <x v="1"/>
    <s v="1 Season"/>
    <n v="0"/>
    <n v="1"/>
    <x v="17"/>
    <s v="The competition is fierce — and the drama undeniable — as a group of young and hungry agents try to seal the deal on luxury listings in the Hamptons."/>
    <x v="1"/>
    <n v="1"/>
    <n v="2020"/>
    <s v="August"/>
    <s v="Recent"/>
    <s v="Not Applicable"/>
  </r>
  <r>
    <s v="s3823P"/>
    <x v="0"/>
    <x v="332"/>
    <s v="Jonathan Braucher"/>
    <s v="Gene Odom, Leslie Hawkins, Craig Reed"/>
    <s v="Unknown"/>
    <m/>
    <s v="Unknown"/>
    <x v="1"/>
    <x v="3"/>
    <s v="67 min"/>
    <n v="67"/>
    <n v="0"/>
    <x v="2"/>
    <s v="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
    <x v="0"/>
    <n v="2"/>
    <s v=""/>
    <s v=""/>
    <s v="Modern"/>
    <s v="Short"/>
  </r>
  <r>
    <s v="s2520N"/>
    <x v="1"/>
    <x v="333"/>
    <s v="Unknown"/>
    <s v="Zach Tyler, Mae Whitman, Jack De Sena, Dee Bradley Baker, Dante Basco, Jessie Flower, Mako Iwamatsu"/>
    <s v="United States"/>
    <d v="2020-05-15T00:00:00"/>
    <s v="Available"/>
    <x v="10"/>
    <x v="15"/>
    <s v="3 Seasons"/>
    <n v="0"/>
    <n v="3"/>
    <x v="6"/>
    <s v="Siblings Katara and Sokka wake young Aang from a long hibernation and learn he's an Avatar, whose air-bending powers can defeat the evil Fire Nation."/>
    <x v="1"/>
    <n v="1"/>
    <n v="2020"/>
    <s v="May"/>
    <s v="Older"/>
    <s v="Not Applicable"/>
  </r>
  <r>
    <s v="s1064N"/>
    <x v="1"/>
    <x v="334"/>
    <s v="Unknown"/>
    <s v="Paul Rudd, Aisling Bea, Desmin Borges, Zoë Chao, Karen Pittman"/>
    <s v="United States"/>
    <d v="2021-04-14T00:00:00"/>
    <s v="Available"/>
    <x v="1"/>
    <x v="1"/>
    <s v="1 Season"/>
    <n v="0"/>
    <n v="1"/>
    <x v="4"/>
    <s v="Burned out on life, Miles undergoes a strange procedure at a strip mall spa – and wakes to find he's been replaced by a better version of himself."/>
    <x v="1"/>
    <n v="1"/>
    <n v="2021"/>
    <s v="April"/>
    <s v="Modern"/>
    <s v="Not Applicable"/>
  </r>
  <r>
    <s v="s864P"/>
    <x v="1"/>
    <x v="335"/>
    <s v="Unknown"/>
    <s v="Unknown"/>
    <s v="Unknown"/>
    <m/>
    <s v="Unknown"/>
    <x v="6"/>
    <x v="13"/>
    <s v="2 Seasons"/>
    <n v="0"/>
    <n v="2"/>
    <x v="6"/>
    <s v="Our little fluffy-eared friends Sunny Bunnies like keeping themselves busy and continue to do so in Season 3: they discover the world of magic, getting sporty, constructing things, growing plants, explore different cultures and even race the Wolf in their little racing cars!"/>
    <x v="0"/>
    <n v="2"/>
    <s v=""/>
    <s v=""/>
    <s v="Modern"/>
    <s v="Not Applicable"/>
  </r>
  <r>
    <s v="s1290P"/>
    <x v="0"/>
    <x v="336"/>
    <s v="Alfonso RodrÃ­guez"/>
    <s v="Unknown"/>
    <s v="Unknown"/>
    <m/>
    <s v="Unknown"/>
    <x v="6"/>
    <x v="5"/>
    <s v="50 min"/>
    <n v="50"/>
    <n v="0"/>
    <x v="18"/>
    <s v="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
    <x v="0"/>
    <n v="2"/>
    <s v=""/>
    <s v=""/>
    <s v="Modern"/>
    <s v="Short"/>
  </r>
  <r>
    <s v="s3593N"/>
    <x v="1"/>
    <x v="337"/>
    <s v="Unknown"/>
    <s v="Unknown"/>
    <s v="Unknown"/>
    <d v="2019-08-14T00:00:00"/>
    <s v="Available"/>
    <x v="1"/>
    <x v="1"/>
    <s v="1 Season"/>
    <n v="0"/>
    <n v="1"/>
    <x v="14"/>
    <s v="The Philippine jail known for a viral Michael Jackson dance video comes under the management of an ex-convict, sparking controversy and criticism."/>
    <x v="1"/>
    <n v="1"/>
    <n v="2019"/>
    <s v="August"/>
    <s v="Modern"/>
    <s v="Not Applicable"/>
  </r>
  <r>
    <s v="s6332P"/>
    <x v="0"/>
    <x v="338"/>
    <s v="Shiboprasad Mukherjee and Nandita Roy"/>
    <s v="Jeet, Priyanka Upendra, Kanchan Mullick"/>
    <s v="Unknown"/>
    <m/>
    <s v="Unknown"/>
    <x v="9"/>
    <x v="3"/>
    <s v="153 min"/>
    <n v="153"/>
    <n v="0"/>
    <x v="4"/>
    <s v="A man disguises as a servant to stay close to a woman he loves."/>
    <x v="0"/>
    <n v="2"/>
    <s v=""/>
    <s v=""/>
    <s v="Modern"/>
    <s v="Long"/>
  </r>
  <r>
    <s v="s4031N"/>
    <x v="1"/>
    <x v="339"/>
    <s v="Unknown"/>
    <s v="Nelly Karim, Mohamed Mamdouh, Hesham Selim"/>
    <s v="Egypt"/>
    <d v="2019-03-08T00:00:00"/>
    <s v="Available"/>
    <x v="6"/>
    <x v="1"/>
    <s v="1 Season"/>
    <n v="0"/>
    <n v="1"/>
    <x v="9"/>
    <s v="A university lecturer in Russia returns to Egypt after her husband's sudden disappearance, uncovering further mysteries the more she investigates."/>
    <x v="1"/>
    <n v="1"/>
    <n v="2019"/>
    <s v="March"/>
    <s v="Modern"/>
    <s v="Not Applicable"/>
  </r>
  <r>
    <s v="s2958P"/>
    <x v="0"/>
    <x v="340"/>
    <s v="Tuva Novotny"/>
    <s v="Pernilla August, Peter Haber, Vera Vetali"/>
    <s v="Unknown"/>
    <m/>
    <s v="Unknown"/>
    <x v="1"/>
    <x v="3"/>
    <s v="97 min"/>
    <n v="97"/>
    <n v="0"/>
    <x v="4"/>
    <s v="After the end of a long marriage, Britt-Marie is starting over at age 63. In the small town of Borg, the only job she can find is quite challenging: to coach the town's youth soccer team. Based on the bestselling novel by author Fredrik Backman (A Man Called Ove)."/>
    <x v="0"/>
    <n v="2"/>
    <s v=""/>
    <s v=""/>
    <s v="Modern"/>
    <s v="Medium"/>
  </r>
  <r>
    <s v="s469N"/>
    <x v="0"/>
    <x v="341"/>
    <s v="Ricardo Trogi"/>
    <s v="Louis Morissette, Émilie Bierre, Catherine Chabot, Xavier Lebel, Isabelle Guérard, Gilles Renaud, Alexandre Goyette, Jean-Carl Boucher, Louise Portal"/>
    <s v="Unknown"/>
    <d v="2021-07-14T00:00:00"/>
    <s v="Available"/>
    <x v="0"/>
    <x v="1"/>
    <s v="102 min"/>
    <n v="102"/>
    <n v="0"/>
    <x v="4"/>
    <s v="A couple in Québec deals with the pitfalls, pressure and high expectations of raising kids in a society obsessed with success and social media image."/>
    <x v="1"/>
    <n v="1"/>
    <n v="2021"/>
    <s v="July"/>
    <s v="Recent"/>
    <s v="Medium"/>
  </r>
  <r>
    <s v="s1521N"/>
    <x v="1"/>
    <x v="342"/>
    <s v="Sudha Kongara, Vignesh Shivan, Gautham Vasudev Menon, Vetri Maaran"/>
    <s v="Kalidas Jayaram, Shanthnu Bhagyaraj, Bhavani Sre, Kalki Koechlin, Anjali, Padam Kumar, Prakash Raj, Sai Pallavi, Hari, Gautham Vasudev Menon, Simran"/>
    <s v="India"/>
    <d v="2020-12-18T00:00:00"/>
    <s v="Available"/>
    <x v="3"/>
    <x v="1"/>
    <s v="1 Season"/>
    <n v="0"/>
    <n v="1"/>
    <x v="8"/>
    <s v="At times dark, at times disturbing, four short films explore stories of those who dare to dream and desire — and those determined to stand in their way."/>
    <x v="1"/>
    <n v="1"/>
    <n v="2020"/>
    <s v="December"/>
    <s v="Recent"/>
    <s v="Not Applicable"/>
  </r>
  <r>
    <s v="s2049P"/>
    <x v="0"/>
    <x v="343"/>
    <s v="Kevin Willmott"/>
    <s v="Justin Wesley, Kip Nivens"/>
    <s v="Unknown"/>
    <m/>
    <s v="Unknown"/>
    <x v="18"/>
    <x v="9"/>
    <s v="106 min"/>
    <n v="106"/>
    <n v="0"/>
    <x v="8"/>
    <s v="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
    <x v="0"/>
    <n v="2"/>
    <s v=""/>
    <s v=""/>
    <s v="Modern"/>
    <s v="Medium"/>
  </r>
  <r>
    <s v="s1053N"/>
    <x v="0"/>
    <x v="344"/>
    <s v="Paul Thomas Anderson"/>
    <s v="Joaquin Phoenix, Philip Seymour Hoffman, Amy Adams, Laura Dern, Kevin J. O'Connor, Jesse Plemons, Rami Malek, Christopher Evan Welch, Madisen Beaty, Ambyr Childers, Price Carson"/>
    <s v="United States"/>
    <d v="2021-04-15T00:00:00"/>
    <s v="Available"/>
    <x v="5"/>
    <x v="6"/>
    <s v="137 min"/>
    <n v="137"/>
    <n v="0"/>
    <x v="8"/>
    <s v="A heavy-drinking loner finds some semblance of a family when he stumbles onto the ship of Lancaster Dodd, the charismatic leader of a new &quot;religion.&quot;"/>
    <x v="1"/>
    <n v="1"/>
    <n v="2021"/>
    <s v="April"/>
    <s v="Modern"/>
    <s v="Long"/>
  </r>
  <r>
    <s v="s1037P"/>
    <x v="0"/>
    <x v="345"/>
    <s v="Moonbug Entertainment"/>
    <s v="Unknown"/>
    <s v="Unknown"/>
    <m/>
    <s v="Unknown"/>
    <x v="3"/>
    <x v="5"/>
    <s v="33 min"/>
    <n v="33"/>
    <n v="0"/>
    <x v="6"/>
    <s v="A new collection of colorful and wonderfully engaging nursery rhymes and Kids's songs that will thrill your child while educating them in their numbers, ABCs and general learning! From the creators of LittleBabyBum, KiiYii allows the child's imagination to go further!"/>
    <x v="0"/>
    <n v="2"/>
    <s v=""/>
    <s v=""/>
    <s v="Recent"/>
    <s v="Short"/>
  </r>
  <r>
    <s v="s1192P"/>
    <x v="1"/>
    <x v="346"/>
    <s v="Unknown"/>
    <s v="Marc BretonniÃ¨re, Austin Dilulio"/>
    <s v="Unknown"/>
    <m/>
    <s v="Unknown"/>
    <x v="30"/>
    <x v="15"/>
    <s v="1 Season"/>
    <n v="0"/>
    <n v="1"/>
    <x v="18"/>
    <s v="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
    <x v="0"/>
    <n v="2"/>
    <s v=""/>
    <s v=""/>
    <s v="Modern"/>
    <s v="Not Applicable"/>
  </r>
  <r>
    <s v="s3226N"/>
    <x v="0"/>
    <x v="347"/>
    <s v="Prakash Satam"/>
    <s v="Saumya Daan, Sonal Kaushal, Anamaya Verma, Ganesh Divekar, Neshma Chemburkar"/>
    <s v="Unknown"/>
    <d v="2019-11-27T00:00:00"/>
    <s v="Available"/>
    <x v="1"/>
    <x v="15"/>
    <s v="69 min"/>
    <n v="69"/>
    <n v="0"/>
    <x v="11"/>
    <s v="In a journey back in time to the ancient city of Mirchigadh, Little Singham vies for the title of Ultimate Warrior and fights a zombie king’s army."/>
    <x v="1"/>
    <n v="1"/>
    <n v="2019"/>
    <s v="November"/>
    <s v="Modern"/>
    <s v="Short"/>
  </r>
  <r>
    <s v="s2255P"/>
    <x v="0"/>
    <x v="348"/>
    <s v="David Slade"/>
    <s v="Patrick Wilson, Eliot Page, Sandra Oh"/>
    <s v="Unknown"/>
    <m/>
    <s v="Unknown"/>
    <x v="24"/>
    <x v="6"/>
    <s v="104 min"/>
    <n v="104"/>
    <n v="0"/>
    <x v="8"/>
    <s v="A provocative drama about a 32 year-old man who takes home a 14 year-old girl he meets on the Internet, with surprising consequences."/>
    <x v="0"/>
    <n v="2"/>
    <s v=""/>
    <s v=""/>
    <s v="Older"/>
    <s v="Medium"/>
  </r>
  <r>
    <s v="s5766N"/>
    <x v="0"/>
    <x v="349"/>
    <s v="Guilherme Fontes"/>
    <s v="Marco Ricca, Andrea Beltrão, Letícia Sabatella, Leandra Leal, Gabriel Braga Nunes, Paulo Betti, Marcos Oliveira, Eliane Giardini"/>
    <s v="Brazil"/>
    <d v="2016-10-01T00:00:00"/>
    <s v="Available"/>
    <x v="18"/>
    <x v="1"/>
    <s v="105 min"/>
    <n v="105"/>
    <n v="0"/>
    <x v="8"/>
    <s v="The romanticized life of media mogul Assis Chateaubriand depicts him as the star of a televised trial, where his passions and achievements are judged."/>
    <x v="1"/>
    <n v="1"/>
    <n v="2016"/>
    <s v="October"/>
    <s v="Modern"/>
    <s v="Medium"/>
  </r>
  <r>
    <s v="s7954N"/>
    <x v="1"/>
    <x v="350"/>
    <s v="Unknown"/>
    <s v="Kerry Washington, Columbus Short, Darby Stanchfield, Katie Lowes, Guillermo Díaz, Joshua Malina, Jeff Perry, Bellamy Young, Tony Goldwyn, Scott Foley"/>
    <s v="United States"/>
    <d v="2018-05-19T00:00:00"/>
    <s v="Available"/>
    <x v="6"/>
    <x v="7"/>
    <s v="7 Seasons"/>
    <n v="0"/>
    <n v="7"/>
    <x v="14"/>
    <s v="A powerful team of Washington, D.C. lawyers makes scandals disappear while handling government crises and coping with problems of their own."/>
    <x v="1"/>
    <n v="1"/>
    <n v="2018"/>
    <s v="May"/>
    <s v="Modern"/>
    <s v="Not Applicable"/>
  </r>
  <r>
    <s v="s6287P"/>
    <x v="0"/>
    <x v="351"/>
    <s v="Vishwa Bhanu"/>
    <s v="Vishwa Bhanu, Sangam Shukla, Vijay Thakur, Vanya"/>
    <s v="Unknown"/>
    <m/>
    <s v="Unknown"/>
    <x v="0"/>
    <x v="9"/>
    <s v="70 min"/>
    <n v="70"/>
    <n v="0"/>
    <x v="6"/>
    <s v="The story is about prevalent caste problem, economical inequality &amp; degraded family values among villages in India."/>
    <x v="0"/>
    <n v="2"/>
    <s v=""/>
    <s v=""/>
    <s v="Recent"/>
    <s v="Short"/>
  </r>
  <r>
    <s v="s6219N"/>
    <x v="0"/>
    <x v="352"/>
    <s v="Justin Lee"/>
    <s v="Kevin Makely, Bruce Dern, Mira Sorvino, Trace Adkins, Wes Studi, Tony Todd, Jeff Fahey, James Russo, Amanda Wyss"/>
    <s v="United States"/>
    <d v="2020-03-26T00:00:00"/>
    <s v="Available"/>
    <x v="1"/>
    <x v="7"/>
    <s v="117 min"/>
    <n v="117"/>
    <n v="0"/>
    <x v="8"/>
    <s v="A detective with a license to kill roams the Old West to wrangle Confederate war criminals and meets a pioneer woman who throws his journey off track."/>
    <x v="1"/>
    <n v="1"/>
    <n v="2020"/>
    <s v="March"/>
    <s v="Modern"/>
    <s v="Medium"/>
  </r>
  <r>
    <s v="s2303P"/>
    <x v="0"/>
    <x v="353"/>
    <s v="Kevan Otto"/>
    <s v="John Ratzenberger, Lorenzo Lamas, Julia Parker"/>
    <s v="Unknown"/>
    <m/>
    <s v="Unknown"/>
    <x v="18"/>
    <x v="0"/>
    <s v="99 min"/>
    <n v="99"/>
    <n v="0"/>
    <x v="8"/>
    <s v="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
    <x v="0"/>
    <n v="2"/>
    <s v=""/>
    <s v=""/>
    <s v="Modern"/>
    <s v="Medium"/>
  </r>
  <r>
    <s v="s3560P"/>
    <x v="1"/>
    <x v="354"/>
    <s v="Unknown"/>
    <s v="Elvira Mistress of Dark"/>
    <s v="Unknown"/>
    <m/>
    <s v="Unknown"/>
    <x v="2"/>
    <x v="0"/>
    <s v="1 Season"/>
    <n v="0"/>
    <n v="1"/>
    <x v="4"/>
    <s v="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
    <x v="0"/>
    <n v="2"/>
    <s v=""/>
    <s v=""/>
    <s v="Modern"/>
    <s v="Not Applicable"/>
  </r>
  <r>
    <s v="s8730N"/>
    <x v="0"/>
    <x v="355"/>
    <s v="Marek Kanievska"/>
    <s v="Paul Newman, Linda Fiorentino, Dermot Mulroney, Susan Barnes, Anne Pitoniak, Bruce MacVittie, Irma St. Paule, Michel Perron, Dorothy Gordon, Rita Tuckett"/>
    <s v="Germany, United States, United Kingdom, Canada"/>
    <d v="2020-01-15T00:00:00"/>
    <s v="Available"/>
    <x v="29"/>
    <x v="11"/>
    <s v="89 min"/>
    <n v="89"/>
    <n v="0"/>
    <x v="7"/>
    <s v="Paul Newman proves he's still got prodigious acting chops, playing an aging bank robber who may have one last job in him. Faking a stroke, the incarcerated Newman is transferred to a nursing home and the care of a skeptical nurse."/>
    <x v="1"/>
    <n v="1"/>
    <n v="2020"/>
    <s v="January"/>
    <s v="Older"/>
    <s v="Short"/>
  </r>
  <r>
    <s v="s5752P"/>
    <x v="1"/>
    <x v="356"/>
    <s v="Unknown"/>
    <s v="Unknown"/>
    <s v="Unknown"/>
    <d v="2021-06-11T00:00:00"/>
    <s v="Available"/>
    <x v="1"/>
    <x v="1"/>
    <s v="4 Seasons"/>
    <n v="0"/>
    <n v="4"/>
    <x v="19"/>
    <s v="Axe, Chuck and Wendy come together to eradicate their rivals."/>
    <x v="0"/>
    <n v="2"/>
    <n v="2021"/>
    <s v="June"/>
    <s v="Modern"/>
    <s v="Not Applicable"/>
  </r>
  <r>
    <s v="s6317N"/>
    <x v="0"/>
    <x v="357"/>
    <s v="Marianna Palka"/>
    <s v="Jason Ritter, Jaime King, Marianna Palka, Brighton Sharbino, Rio Mangini, Jason Maybaum, Kingston Foster, Arielle Kebbel, Martin Starr, Roger Guenveur Smith, Caroline Aaron, Bill Smitrovich"/>
    <s v="United States"/>
    <d v="2018-03-11T00:00:00"/>
    <s v="Available"/>
    <x v="12"/>
    <x v="6"/>
    <s v="97 min"/>
    <n v="97"/>
    <n v="0"/>
    <x v="4"/>
    <s v="Cracking under the demands of Kids and a philandering, thankless husband, an overworked suburban mother assumes the persona of a ferocious dog."/>
    <x v="1"/>
    <n v="1"/>
    <n v="2018"/>
    <s v="March"/>
    <s v="Modern"/>
    <s v="Medium"/>
  </r>
  <r>
    <s v="s2701P"/>
    <x v="1"/>
    <x v="358"/>
    <s v="Unknown"/>
    <s v="Rachel Griffiths, Yoson An, Mojean Aria"/>
    <s v="Unknown"/>
    <m/>
    <s v="Unknown"/>
    <x v="6"/>
    <x v="7"/>
    <s v="1 Season"/>
    <n v="0"/>
    <n v="1"/>
    <x v="8"/>
    <s v="In this character-driven crime thriller series, two very different detectives are thrown together to solve a murder before the killer wreaks havoc across Sydney."/>
    <x v="0"/>
    <n v="2"/>
    <s v=""/>
    <s v=""/>
    <s v="Modern"/>
    <s v="Not Applicable"/>
  </r>
  <r>
    <s v="s3282N"/>
    <x v="1"/>
    <x v="359"/>
    <s v="Unknown"/>
    <s v="Papangkorn Lerkchaleampote, Chayanit Chansangavej, Chutavuth Pattarakampol, Kittisak Patomburana, Sinjai Plengpanich, Oabnithi Wiwattanawarang, Ticha Wongthipkanont, Chaleeda Gilbert, Chanya McClory"/>
    <s v="Thailand"/>
    <d v="2019-11-15T00:00:00"/>
    <s v="Available"/>
    <x v="1"/>
    <x v="1"/>
    <s v="1 Season"/>
    <n v="0"/>
    <n v="1"/>
    <x v="9"/>
    <s v="Trapped on an island destroyed by a tsunami, the students of an elite school try to hold on to hope. But mysterious forces seem to work against them."/>
    <x v="1"/>
    <n v="1"/>
    <n v="2019"/>
    <s v="November"/>
    <s v="Modern"/>
    <s v="Not Applicable"/>
  </r>
  <r>
    <s v="s213P"/>
    <x v="1"/>
    <x v="360"/>
    <s v="Unknown"/>
    <s v="Robbie Amell, Andy Allo, Allegra Edwards, Zainab Johnson, Kevin Bigley, Chloe Coleman"/>
    <s v="United States"/>
    <m/>
    <s v="Unknown"/>
    <x v="3"/>
    <x v="0"/>
    <s v="1 Season"/>
    <n v="0"/>
    <n v="1"/>
    <x v="4"/>
    <s v="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
    <x v="0"/>
    <n v="2"/>
    <s v=""/>
    <s v=""/>
    <s v="Recent"/>
    <s v="Not Applicable"/>
  </r>
  <r>
    <s v="s121P"/>
    <x v="0"/>
    <x v="361"/>
    <s v="William Hoareau"/>
    <s v="Unknown"/>
    <s v="France"/>
    <m/>
    <s v="Unknown"/>
    <x v="1"/>
    <x v="5"/>
    <s v="22 min"/>
    <n v="22"/>
    <n v="0"/>
    <x v="18"/>
    <s v="Nobody knows where Chicky is exactly. We just know he is cute and deeply naÃ¯ve. In this compilation, follow Chicky the cartoon bird as he works his way around the bin, the light bulb, the iron, and many more!"/>
    <x v="0"/>
    <n v="2"/>
    <s v=""/>
    <s v=""/>
    <s v="Modern"/>
    <s v="Short"/>
  </r>
  <r>
    <s v="s3754P"/>
    <x v="0"/>
    <x v="362"/>
    <s v="Luca Palanca"/>
    <s v="Tammy Pescatelli"/>
    <s v="Unknown"/>
    <m/>
    <s v="Unknown"/>
    <x v="3"/>
    <x v="0"/>
    <s v="57 min"/>
    <n v="57"/>
    <n v="0"/>
    <x v="10"/>
    <s v="Tammy went back to her hometown and performed at her high school. It's easy to make strangers who found you in success laugh, but how about people who knew you before puberty? In an 80s flashback, this former captain of the cheerleaders became the most likely to make you laugh!"/>
    <x v="0"/>
    <n v="2"/>
    <s v=""/>
    <s v=""/>
    <s v="Recent"/>
    <s v="Short"/>
  </r>
  <r>
    <s v="s2846N"/>
    <x v="0"/>
    <x v="363"/>
    <s v="Cristi Puiu"/>
    <s v="Monica Bârlădeanu, Ion Fiscuteanu, Doru Ana, Dragos Bucur, Gabriel Spahiu, Dan Chiriac, Luminita Gheorghiu, Alina Berzunteanu, Dana Dogaru, Mimi Brănescu"/>
    <s v="Romania"/>
    <d v="2020-03-04T00:00:00"/>
    <s v="Available"/>
    <x v="41"/>
    <x v="6"/>
    <s v="154 min"/>
    <n v="154"/>
    <n v="0"/>
    <x v="8"/>
    <s v="The plot of Romanian director Cristi Puiu's real-time drama is simple, following the travails of an ailing old man who waits for his illness to overtake him as a weary paramedic shuttles him between hospitals."/>
    <x v="1"/>
    <n v="1"/>
    <n v="2020"/>
    <s v="March"/>
    <s v="Older"/>
    <s v="Long"/>
  </r>
  <r>
    <s v="s3927N"/>
    <x v="0"/>
    <x v="364"/>
    <s v="Chris Nelson"/>
    <s v="Noah Centineo, Laura Marano, Camila Mendes, Odiseas Georgiadis, Matt Walsh, Joe Chrest, Carrie Lazar, Alex Biglane, Blaine Kern III, Zak Steiner"/>
    <s v="United States"/>
    <d v="2019-04-12T00:00:00"/>
    <s v="Available"/>
    <x v="1"/>
    <x v="7"/>
    <s v="91 min"/>
    <n v="91"/>
    <n v="0"/>
    <x v="4"/>
    <s v="To earn money for college, a high schooler launches an app offering his services as a fake date. But when real feelings emerge, things get complicated."/>
    <x v="1"/>
    <n v="1"/>
    <n v="2019"/>
    <s v="April"/>
    <s v="Modern"/>
    <s v="Medium"/>
  </r>
  <r>
    <s v="s5344N"/>
    <x v="0"/>
    <x v="365"/>
    <s v="Bryan Fogel"/>
    <s v="Bryan Fogel, Grigory Rodchenkov"/>
    <s v="United States"/>
    <d v="2017-08-04T00:00:00"/>
    <s v="Available"/>
    <x v="12"/>
    <x v="1"/>
    <s v="121 min"/>
    <n v="121"/>
    <n v="0"/>
    <x v="2"/>
    <s v="An American filmmaker and cyclist unwittingly wades into a global scandal when a Russian scientist leaks shocking details of a vast doping conspiracy."/>
    <x v="1"/>
    <n v="1"/>
    <n v="2017"/>
    <s v="August"/>
    <s v="Modern"/>
    <s v="Long"/>
  </r>
  <r>
    <s v="s3624P"/>
    <x v="0"/>
    <x v="366"/>
    <s v="Mitja Okorn"/>
    <s v="Jaden Smith, Cara Delevingne, Cuba Gooding Jr., Chris D'Elia, JT Neal, Stony Blyden, Peter MacNeill, RZA, Nia Long"/>
    <s v="Unknown"/>
    <m/>
    <s v="Unknown"/>
    <x v="3"/>
    <x v="11"/>
    <s v="107 min"/>
    <n v="107"/>
    <n v="0"/>
    <x v="8"/>
    <s v="The movie follows 17-year-old Daryn who finds out that his girlfriend is dying. He sets out to give her an entire life in the last year she has left."/>
    <x v="0"/>
    <n v="2"/>
    <s v=""/>
    <s v=""/>
    <s v="Recent"/>
    <s v="Medium"/>
  </r>
  <r>
    <s v="s3783N"/>
    <x v="1"/>
    <x v="367"/>
    <s v="Unknown"/>
    <s v="Cindy Lien, Nicholas Teo, Yao Ai-ning, Li Chung-lin, Chen Bor-jeng, Miao Ke-li"/>
    <s v="Taiwan"/>
    <d v="2019-06-01T00:00:00"/>
    <s v="Available"/>
    <x v="1"/>
    <x v="7"/>
    <s v="1 Season"/>
    <n v="0"/>
    <n v="1"/>
    <x v="9"/>
    <s v="To carry out her dad's wish and discover her roots, Dai Tian-qing embarks on a journey around Taiwan and finds love and redemption on the way."/>
    <x v="1"/>
    <n v="1"/>
    <n v="2019"/>
    <s v="June"/>
    <s v="Modern"/>
    <s v="Not Applicable"/>
  </r>
  <r>
    <s v="s5618P"/>
    <x v="0"/>
    <x v="368"/>
    <s v="Jean Aspen, Tom Irons"/>
    <s v="Jean Aspen, Tom Irons, Laurie Schacht"/>
    <s v="Unknown"/>
    <m/>
    <s v="Unknown"/>
    <x v="3"/>
    <x v="3"/>
    <s v="87 min"/>
    <n v="87"/>
    <n v="0"/>
    <x v="2"/>
    <s v="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
    <x v="0"/>
    <n v="2"/>
    <s v=""/>
    <s v=""/>
    <s v="Recent"/>
    <s v="Short"/>
  </r>
  <r>
    <s v="s5919P"/>
    <x v="0"/>
    <x v="369"/>
    <s v="Katt Shea"/>
    <s v="Mare Winningham, Alison Lohman, Diane Ladd, Mary Crosby, Lawrence Monoson, Camryn Grimes, Tim Matheson"/>
    <s v="United States"/>
    <m/>
    <s v="Unknown"/>
    <x v="29"/>
    <x v="0"/>
    <s v="90 min"/>
    <n v="90"/>
    <n v="0"/>
    <x v="8"/>
    <s v="Troubled by her parents' recent divorce, Beth Moss turns to bulimia in order to gain control over one aspect of her life. As she increases the frequency of her purges, her health deteriorates and her compulsions severely worry her friends and family, who only wish for her to recover."/>
    <x v="0"/>
    <n v="2"/>
    <s v=""/>
    <s v=""/>
    <s v="Older"/>
    <s v="Medium"/>
  </r>
  <r>
    <s v="s6657N"/>
    <x v="0"/>
    <x v="370"/>
    <s v="Emma Hatherley"/>
    <s v="Michael Mosley"/>
    <s v="United Kingdom"/>
    <d v="2019-02-01T00:00:00"/>
    <s v="Available"/>
    <x v="7"/>
    <x v="7"/>
    <s v="52 min"/>
    <n v="52"/>
    <n v="0"/>
    <x v="2"/>
    <s v="This documentary investigates the surge in vaping culture and whether e-cigarettes can really help smokers kick the habit."/>
    <x v="1"/>
    <n v="1"/>
    <n v="2019"/>
    <s v="February"/>
    <s v="Modern"/>
    <s v="Short"/>
  </r>
  <r>
    <s v="s3196N"/>
    <x v="0"/>
    <x v="371"/>
    <s v="Navaniat Singh"/>
    <s v="Jimmy Shergill, Sargun Mehta, Neeru Bajwa, Bhavkhandan Singh Rakhra, Arkie Kandola, Nina Rehill, Rajiv Thakur, Harjap Singh Bhangal, Balinder Johal, Carolyn Bridget Kennedy, Sonia Dhillon, Jimmy Sheirgill"/>
    <s v="India"/>
    <d v="2019-12-01T00:00:00"/>
    <s v="Available"/>
    <x v="12"/>
    <x v="7"/>
    <s v="135 min"/>
    <n v="135"/>
    <n v="0"/>
    <x v="8"/>
    <s v="An Indian man in Canada marries a local citizen to legalize his immigration status. The only problem? His girlfriend isn't thrilled about his new wife."/>
    <x v="1"/>
    <n v="1"/>
    <n v="2019"/>
    <s v="December"/>
    <s v="Modern"/>
    <s v="Long"/>
  </r>
  <r>
    <s v="s8723P"/>
    <x v="0"/>
    <x v="372"/>
    <s v="Fredric Hobbs"/>
    <s v="Christopher Brooks"/>
    <s v="Unknown"/>
    <m/>
    <s v="Unknown"/>
    <x v="48"/>
    <x v="3"/>
    <s v="93 min"/>
    <n v="93"/>
    <n v="0"/>
    <x v="15"/>
    <s v="A nightclub stage manager stumbles upon a forgotten, secret chamber underneath his nightclub. Inside is an old magician's belongings. He tries on the costume and he becomes &quot;Alabama, King of the Cosmos.&quot; This new identity leads to a lot more than he bargained for. This wild film features voodoo, ghosts, vampires, robots, magicians, hippies, rock concerts, and more."/>
    <x v="0"/>
    <n v="2"/>
    <s v=""/>
    <s v=""/>
    <s v="Older"/>
    <s v="Medium"/>
  </r>
  <r>
    <s v="s1142P"/>
    <x v="0"/>
    <x v="373"/>
    <s v="Thadd Turner"/>
    <s v="Krista Allen, Tim Abell, Nadine Crocker"/>
    <s v="Unknown"/>
    <m/>
    <s v="Unknown"/>
    <x v="18"/>
    <x v="10"/>
    <s v="88 min"/>
    <n v="88"/>
    <n v="0"/>
    <x v="8"/>
    <s v="Instead of spending her holiday break in the big city, Juliet is taken by her mother to the country for Christmas, where she develops a bond with her late grandfather's horse and catches the eye of a local cowboy."/>
    <x v="0"/>
    <n v="2"/>
    <s v=""/>
    <s v=""/>
    <s v="Modern"/>
    <s v="Short"/>
  </r>
  <r>
    <s v="s6556N"/>
    <x v="0"/>
    <x v="374"/>
    <s v="Jean-Marc Vallée"/>
    <s v="Matthew McConaughey, Jennifer Garner, Jared Leto, Denis O'Hare, Steve Zahn, Michael O'Neill, Dallas Roberts, Griffin Dunne, Kevin Rankin, Donna DuPlantier"/>
    <s v="United States"/>
    <d v="2018-01-16T00:00:00"/>
    <s v="Available"/>
    <x v="30"/>
    <x v="6"/>
    <s v="117 min"/>
    <n v="117"/>
    <n v="0"/>
    <x v="8"/>
    <s v="Refusing to accept a death sentence from his doctor after being diagnosed with AIDS in 1986, Ron Woodroof smuggles medications from abroad."/>
    <x v="1"/>
    <n v="1"/>
    <n v="2018"/>
    <s v="January"/>
    <s v="Modern"/>
    <s v="Medium"/>
  </r>
  <r>
    <s v="s3842P"/>
    <x v="0"/>
    <x v="375"/>
    <s v="Chantelle Squires"/>
    <s v="Emily Goss, K. Danor Gerald, Brad Schmidt, Danielle Deadwyler"/>
    <s v="Unknown"/>
    <m/>
    <s v="Unknown"/>
    <x v="6"/>
    <x v="0"/>
    <s v="94 min"/>
    <n v="94"/>
    <n v="0"/>
    <x v="8"/>
    <s v="In 1844, after traveling hundreds of miles on foot, a black woman finds enduring friendship with the wife of the founder to the Mormon Church."/>
    <x v="0"/>
    <n v="2"/>
    <s v=""/>
    <s v=""/>
    <s v="Modern"/>
    <s v="Medium"/>
  </r>
  <r>
    <s v="s4184N"/>
    <x v="1"/>
    <x v="376"/>
    <s v="Unknown"/>
    <s v="Piers Taylor, Caroline Quentin"/>
    <s v="United Kingdom"/>
    <d v="2019-01-18T00:00:00"/>
    <s v="Available"/>
    <x v="1"/>
    <x v="4"/>
    <s v="3 Seasons"/>
    <n v="0"/>
    <n v="3"/>
    <x v="1"/>
    <s v="Award-winning architect Piers Taylor and actress/property enthusiast Caroline Quentin travel the world to tour unconventional homes in extreme places."/>
    <x v="1"/>
    <n v="1"/>
    <n v="2019"/>
    <s v="January"/>
    <s v="Modern"/>
    <s v="Not Applicable"/>
  </r>
  <r>
    <s v="s8517P"/>
    <x v="0"/>
    <x v="377"/>
    <s v="Dale Resteghini"/>
    <s v="Mobb Deep, Bezino, Vanilla Ice, Rah Digga, Eminem, Pras, Charli Baltimore, Rock, Sliff Star"/>
    <s v="Unknown"/>
    <m/>
    <s v="Unknown"/>
    <x v="49"/>
    <x v="6"/>
    <s v="85 min"/>
    <n v="85"/>
    <n v="0"/>
    <x v="0"/>
    <s v="A supernatural terror is attacking rap and hip-hop artists in New York. The Street Don, a notorious rap mogul, offers $10,000 for the capture of the Black Witch from the Projects."/>
    <x v="0"/>
    <n v="2"/>
    <s v=""/>
    <s v=""/>
    <s v="Older"/>
    <s v="Short"/>
  </r>
  <r>
    <s v="s1334N"/>
    <x v="0"/>
    <x v="378"/>
    <s v="Todd Phillips"/>
    <s v="Jonah Hill, Miles Teller, Ana de Armas, Kevin Pollak, Bradley Cooper, Shaun Toub, Steve Lantz, Gregg Weiner, JB Blanc, Patrick St. Esprit"/>
    <s v="United States, Cambodia, Romania"/>
    <d v="2021-02-08T00:00:00"/>
    <s v="Available"/>
    <x v="7"/>
    <x v="6"/>
    <s v="114 min"/>
    <n v="114"/>
    <n v="0"/>
    <x v="4"/>
    <s v="A massage therapist gets in over his head when he partners with a charismatic childhood pal in the lucrative but shady business of global arms dealing."/>
    <x v="1"/>
    <n v="1"/>
    <n v="2021"/>
    <s v="February"/>
    <s v="Modern"/>
    <s v="Medium"/>
  </r>
  <r>
    <s v="s7118P"/>
    <x v="0"/>
    <x v="379"/>
    <s v="Â Raoul Walsh, Mario Bava"/>
    <s v="Joan Collins, Richard Egan, Denis O'Dea"/>
    <s v="Unknown"/>
    <m/>
    <s v="Unknown"/>
    <x v="50"/>
    <x v="3"/>
    <s v="93 min"/>
    <n v="93"/>
    <n v="0"/>
    <x v="8"/>
    <s v="Esther and the King is a 1960 American-Italian religious epic film produced and directed by Raoul Walsh and starring Joan Collins as Esther, Richard Egan as Ahasuerus, and Denis O'Dea as Mordecai."/>
    <x v="0"/>
    <n v="2"/>
    <s v=""/>
    <s v=""/>
    <s v="Older"/>
    <s v="Medium"/>
  </r>
  <r>
    <s v="s6218N"/>
    <x v="0"/>
    <x v="380"/>
    <s v="Sumitra Bhave, Sunil Sukthankar"/>
    <s v="Amruta Subhash, Rajesh More, Devika Daftardar, Renuka Daftardar, Uttara Baokar, Jyoti Subhash, Milind Shinde, Sachin Mondkar"/>
    <s v="India"/>
    <d v="2018-01-01T00:00:00"/>
    <s v="Available"/>
    <x v="24"/>
    <x v="7"/>
    <s v="91 min"/>
    <n v="91"/>
    <n v="0"/>
    <x v="8"/>
    <s v="A young woman who is suspected of practicing black magic and witchcraft is demonized and forced to live apart from her family."/>
    <x v="1"/>
    <n v="1"/>
    <n v="2018"/>
    <s v="January"/>
    <s v="Older"/>
    <s v="Medium"/>
  </r>
  <r>
    <s v="s6036P"/>
    <x v="0"/>
    <x v="381"/>
    <s v="Ammar Lasani, Kanza Zia"/>
    <s v="Sami Khan, Shameen Khan, Shamoon Abbasi, Anjum Habibi, Aleeza Syed"/>
    <s v="Unknown"/>
    <m/>
    <s v="Unknown"/>
    <x v="1"/>
    <x v="9"/>
    <s v="96 min"/>
    <n v="96"/>
    <n v="0"/>
    <x v="0"/>
    <s v="A wanted criminal and a desperate father who are interlinked by a series of unfortunate events, manipulate their chances to save what matters most to them. Lost in the middle of nowhere, will they be able to win this battle against the ticking clock?"/>
    <x v="0"/>
    <n v="2"/>
    <s v=""/>
    <s v=""/>
    <s v="Modern"/>
    <s v="Medium"/>
  </r>
  <r>
    <s v="s1200N"/>
    <x v="0"/>
    <x v="382"/>
    <s v="Oliver Stone"/>
    <s v="Taylor Kitsch, Aaron Taylor-Johnson, Blake Lively, John Travolta, Benicio Del Toro, Salma Hayek, Demián Bichir, Sandra Echeverría, Emile Hirsch, Joaquín Cosío, Ali Wong"/>
    <s v="United States"/>
    <d v="2021-03-16T00:00:00"/>
    <s v="Available"/>
    <x v="5"/>
    <x v="6"/>
    <s v="131 min"/>
    <n v="131"/>
    <n v="0"/>
    <x v="8"/>
    <s v="With the help of a shady DEA agent, two weed entrepreneurs take on a merciless cartel leader who wants in on their business and kidnaps their lover."/>
    <x v="1"/>
    <n v="1"/>
    <n v="2021"/>
    <s v="March"/>
    <s v="Modern"/>
    <s v="Long"/>
  </r>
  <r>
    <s v="s4510N"/>
    <x v="0"/>
    <x v="383"/>
    <s v="Shaad Ali"/>
    <s v="Diljit Dosanjh, Tapsee Pannu, Angad Bedi, Kulbhushan Kharbanda, Satish Kaushik, Vijay Raaz, Seema Kaushal, Mahabir Bhullar, Alka Badola Kaushal, Jimmy Moses"/>
    <s v="India"/>
    <d v="2018-10-13T00:00:00"/>
    <s v="Available"/>
    <x v="6"/>
    <x v="7"/>
    <s v="131 min"/>
    <n v="131"/>
    <n v="0"/>
    <x v="8"/>
    <s v="This biopic on former Indian field hockey player Sandeep Singh follows the athlete’s hard-fought comeback after an accidental gunshot left him paralyzed."/>
    <x v="1"/>
    <n v="1"/>
    <n v="2018"/>
    <s v="October"/>
    <s v="Modern"/>
    <s v="Long"/>
  </r>
  <r>
    <s v="s3618N"/>
    <x v="0"/>
    <x v="384"/>
    <s v="John Asher"/>
    <s v="Theo Von"/>
    <s v="United States"/>
    <d v="2019-08-07T00:00:00"/>
    <s v="Available"/>
    <x v="7"/>
    <x v="1"/>
    <s v="67 min"/>
    <n v="67"/>
    <n v="0"/>
    <x v="13"/>
    <s v="Southern charmer Theo Von offers up a twisted take on his dating mishaps, meeting Brad Pitt, chasing down fugitive chimpanzees and more."/>
    <x v="1"/>
    <n v="1"/>
    <n v="2019"/>
    <s v="August"/>
    <s v="Modern"/>
    <s v="Short"/>
  </r>
  <r>
    <s v="s6551P"/>
    <x v="0"/>
    <x v="385"/>
    <s v="Sean Cisterna"/>
    <s v="Nick McKinlay, Paula Brancati, Art Hindle"/>
    <s v="Unknown"/>
    <m/>
    <s v="Unknown"/>
    <x v="9"/>
    <x v="3"/>
    <s v="83 min"/>
    <n v="83"/>
    <n v="0"/>
    <x v="4"/>
    <s v="The quirky story of Darryl Strozka, an ambitionless 24-year-old who travels hundreds of miles in a wagon hooked onto the back of his friend's electric wheelchair, in hopes of tracking down his childhood crush."/>
    <x v="0"/>
    <n v="2"/>
    <s v=""/>
    <s v=""/>
    <s v="Modern"/>
    <s v="Short"/>
  </r>
  <r>
    <s v="s2137P"/>
    <x v="0"/>
    <x v="386"/>
    <s v="Jean de Segonzac"/>
    <s v="Grant Show, Udu Kier, Eva La Rue"/>
    <s v="Unknown"/>
    <m/>
    <s v="Unknown"/>
    <x v="29"/>
    <x v="0"/>
    <s v="90 min"/>
    <n v="90"/>
    <n v="0"/>
    <x v="0"/>
    <s v="After the whole North of the Equator freezes below zero, a group of people in Los Angeles risk their lives while trying to &quot;escape&quot; from the city's hostile conditions, in order to take a ship to a hotter place on Earth."/>
    <x v="0"/>
    <n v="2"/>
    <s v=""/>
    <s v=""/>
    <s v="Older"/>
    <s v="Medium"/>
  </r>
  <r>
    <s v="s8532N"/>
    <x v="0"/>
    <x v="387"/>
    <s v="Simon Wells"/>
    <s v="Guy Pearce, Samantha Mumba, Jeremy Irons, Mark Addy, Sienna Guillory, Phyllida Law, Alan Young, Omero Mumba, Yancey Arias, Orlando Jones"/>
    <s v="United States, United Arab Emirates"/>
    <d v="2019-11-23T00:00:00"/>
    <s v="Available"/>
    <x v="15"/>
    <x v="11"/>
    <s v="96 min"/>
    <n v="96"/>
    <n v="0"/>
    <x v="7"/>
    <s v="Based on the H.G. Wells classic, this adventure follows a scientist and inventor who's determined to prove to doubters that time travel is possible."/>
    <x v="1"/>
    <n v="1"/>
    <n v="2019"/>
    <s v="November"/>
    <s v="Older"/>
    <s v="Medium"/>
  </r>
  <r>
    <s v="s3007N"/>
    <x v="0"/>
    <x v="388"/>
    <s v="Debamitra Biswal"/>
    <s v="Nawazuddin Siddiqui, Athiya Shetty, Sanjeev Vats, Vibha Chhibber, Vivek Mishra, Navni Parihar, Karuna Pandey, Abhishek Rawat"/>
    <s v="India"/>
    <d v="2020-01-20T00:00:00"/>
    <s v="Available"/>
    <x v="1"/>
    <x v="7"/>
    <s v="132 min"/>
    <n v="132"/>
    <n v="0"/>
    <x v="4"/>
    <s v="Pushing 40 and unemployed, a Dubai returnee desperate for a wife catches the eye of a Bhopal belle, who sees him solely as her ticket out of India."/>
    <x v="1"/>
    <n v="1"/>
    <n v="2020"/>
    <s v="January"/>
    <s v="Modern"/>
    <s v="Long"/>
  </r>
  <r>
    <s v="s8605N"/>
    <x v="1"/>
    <x v="389"/>
    <s v="Unknown"/>
    <s v="Unknown"/>
    <s v="United Kingdom, United States, Czech Republic"/>
    <d v="2019-03-15T00:00:00"/>
    <s v="Available"/>
    <x v="6"/>
    <x v="7"/>
    <s v="1 Season"/>
    <n v="0"/>
    <n v="1"/>
    <x v="1"/>
    <s v="This series investigates mysteries that persistently elude scientific explanation, such as mythical creatures, UFOs, sacred sites and more."/>
    <x v="1"/>
    <n v="1"/>
    <n v="2019"/>
    <s v="March"/>
    <s v="Modern"/>
    <s v="Not Applicable"/>
  </r>
  <r>
    <s v="s271P"/>
    <x v="0"/>
    <x v="390"/>
    <s v="Gabriel Silverman"/>
    <s v="Laila Ireland, Logan Ireland, Jennifer Peace, El Cook, Sue Fulton"/>
    <s v="United States"/>
    <m/>
    <s v="Unknown"/>
    <x v="1"/>
    <x v="0"/>
    <s v="93 min"/>
    <n v="93"/>
    <n v="0"/>
    <x v="2"/>
    <s v="At a time when transgender people are banned from serving in the U.S. military, four transgender troops risking discharge fight to attain the freedom they so fiercely protect. 2018 SXSW Audience Award Winner, Best Documentary."/>
    <x v="0"/>
    <n v="2"/>
    <s v=""/>
    <s v=""/>
    <s v="Modern"/>
    <s v="Medium"/>
  </r>
  <r>
    <s v="s5332P"/>
    <x v="0"/>
    <x v="391"/>
    <s v="Phyllida Lloyd"/>
    <s v="Clare Dunne, Harriet Walter, Conleth Hill, Ruby Rose O'Hara, Molly McCann, Ian Lloyd-Anderson"/>
    <s v="Unknown"/>
    <m/>
    <s v="Unknown"/>
    <x v="0"/>
    <x v="0"/>
    <s v="98 min"/>
    <n v="98"/>
    <n v="0"/>
    <x v="28"/>
    <s v="Single-mother Sandra (Clare Dunne) escapes her abusive partner with her two young Kids, only to find herself trapped in temporary accommodation. After months of struggling, she decides to self-build an affordable home, but rebuilding a life from the ground up cannot be done alone."/>
    <x v="0"/>
    <n v="2"/>
    <s v=""/>
    <s v=""/>
    <s v="Recent"/>
    <s v="Medium"/>
  </r>
  <r>
    <s v="s6828N"/>
    <x v="1"/>
    <x v="392"/>
    <s v="Unknown"/>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s v="Japan"/>
    <d v="2016-12-01T00:00:00"/>
    <s v="Available"/>
    <x v="30"/>
    <x v="12"/>
    <s v="1 Season"/>
    <n v="0"/>
    <n v="1"/>
    <x v="20"/>
    <s v="After falling through a wormhole, a space-dwelling teen mecha pilot awakes to find himself amid the inhabitants of a strange planet called ... Earth."/>
    <x v="1"/>
    <n v="1"/>
    <n v="2016"/>
    <s v="December"/>
    <s v="Modern"/>
    <s v="Not Applicable"/>
  </r>
  <r>
    <s v="s7944P"/>
    <x v="0"/>
    <x v="393"/>
    <s v="Tyson Caron"/>
    <s v="Jacob Tierney, Jessica Pare, Jay Baruchel, Ali Tataryn, Fred Penner, Sarah Constible"/>
    <s v="Unknown"/>
    <m/>
    <s v="Unknown"/>
    <x v="12"/>
    <x v="0"/>
    <s v="96 min"/>
    <n v="96"/>
    <n v="0"/>
    <x v="30"/>
    <s v="Dash is 33, broke, depressed and still in love with his ex, Lauren, who suddenly gets engaged. It all seems hopeless until he meets Nora - a spontaneous and unforgettable woman. But timing is everything, and Nora's not going to wait around."/>
    <x v="0"/>
    <n v="2"/>
    <s v=""/>
    <s v=""/>
    <s v="Modern"/>
    <s v="Medium"/>
  </r>
  <r>
    <s v="s4550P"/>
    <x v="0"/>
    <x v="394"/>
    <s v="Jonathan Tydor"/>
    <s v="Eric Roberts, Ron Perlman, Lesley-Anne Down, Brian Cousins"/>
    <s v="Unknown"/>
    <m/>
    <s v="Unknown"/>
    <x v="29"/>
    <x v="3"/>
    <s v="92 min"/>
    <n v="92"/>
    <n v="0"/>
    <x v="0"/>
    <s v="A princess falls in love with her father's swordsman."/>
    <x v="0"/>
    <n v="2"/>
    <s v=""/>
    <s v=""/>
    <s v="Older"/>
    <s v="Medium"/>
  </r>
  <r>
    <s v="s7280P"/>
    <x v="0"/>
    <x v="395"/>
    <s v="Michael Fredianelli"/>
    <s v="Trevor Nagle, Jeffrey Alan Foster, Kenny Beers, Jared Anderson, Josiah Frampton, Derek Crowe, Vint Carmona, Bryan Wilks"/>
    <s v="Unknown"/>
    <m/>
    <s v="Unknown"/>
    <x v="3"/>
    <x v="9"/>
    <s v="121 min"/>
    <n v="121"/>
    <n v="0"/>
    <x v="0"/>
    <s v="A squad of American soldiers hunt down a suspected spy that escaped an internment camp during WWII."/>
    <x v="0"/>
    <n v="2"/>
    <s v=""/>
    <s v=""/>
    <s v="Recent"/>
    <s v="Long"/>
  </r>
  <r>
    <s v="s5650N"/>
    <x v="0"/>
    <x v="396"/>
    <s v="Jalil Lespert"/>
    <s v="Benoît Magimel, Isabelle Carré, Antoine Duléry, Ramzy Bédia, Bouli Lanners, Marie-Ange Casta, Daniel Duval, Lubna Azabal, Aurore Clément, Audrey Tautou"/>
    <s v="France, Belgium"/>
    <d v="2017-01-01T00:00:00"/>
    <s v="Available"/>
    <x v="9"/>
    <x v="1"/>
    <s v="92 min"/>
    <n v="92"/>
    <n v="0"/>
    <x v="8"/>
    <s v="After his wife inexplicably disappears, a man takes their two Kids and relocates to his hometown in an attempt to end their grief and move on."/>
    <x v="1"/>
    <n v="1"/>
    <n v="2017"/>
    <s v="January"/>
    <s v="Modern"/>
    <s v="Medium"/>
  </r>
  <r>
    <s v="s4012N"/>
    <x v="0"/>
    <x v="397"/>
    <s v="Frank W Chen"/>
    <s v="Chien-Ming Wang"/>
    <s v="United States, Taiwan"/>
    <d v="2019-03-15T00:00:00"/>
    <s v="Available"/>
    <x v="6"/>
    <x v="7"/>
    <s v="98 min"/>
    <n v="98"/>
    <n v="0"/>
    <x v="2"/>
    <s v="Injuries sidelined the bright career of New York Yankees pitcher Chien-Ming Wang. This documentary captures his relentless battle back to the majors."/>
    <x v="1"/>
    <n v="1"/>
    <n v="2019"/>
    <s v="March"/>
    <s v="Modern"/>
    <s v="Medium"/>
  </r>
  <r>
    <s v="s1824N"/>
    <x v="0"/>
    <x v="398"/>
    <s v="Rana Eid"/>
    <s v="Rana Eid"/>
    <s v="Lebanon"/>
    <d v="2020-10-19T00:00:00"/>
    <s v="Available"/>
    <x v="12"/>
    <x v="1"/>
    <s v="69 min"/>
    <n v="69"/>
    <n v="0"/>
    <x v="2"/>
    <s v="This documentary dissects Lebanon's present-day paradoxes stemming from years of conflict as the director attempts to reconcile with her nation's past."/>
    <x v="1"/>
    <n v="1"/>
    <n v="2020"/>
    <s v="October"/>
    <s v="Modern"/>
    <s v="Short"/>
  </r>
  <r>
    <s v="s3168P"/>
    <x v="1"/>
    <x v="399"/>
    <s v="Unknown"/>
    <s v="Rob Ruckus"/>
    <s v="Unknown"/>
    <m/>
    <s v="Unknown"/>
    <x v="2"/>
    <x v="7"/>
    <s v="2 Seasons"/>
    <n v="0"/>
    <n v="2"/>
    <x v="26"/>
    <s v="Set against the glitzy backdrop of Las Vegas, also known as &quot;the mistake capital of the world,&quot; Bad Ink is a buddy comedy featuring renowned tattoo artist Dirk Vermin and his trusted sidekick and best friend of 20 years, Ruckus."/>
    <x v="0"/>
    <n v="2"/>
    <s v=""/>
    <s v=""/>
    <s v="Modern"/>
    <s v="Not Applicable"/>
  </r>
  <r>
    <s v="s7993N"/>
    <x v="0"/>
    <x v="400"/>
    <s v="Sudesh Manjrekar"/>
    <s v="Bharat Jadhav, Ankush Chaudhari, Siddarth Jadhav, Santosh Juvekar, Vaibhav Mangale, Kranti Redkar, Manava Naik"/>
    <s v="India"/>
    <d v="2018-01-01T00:00:00"/>
    <s v="Available"/>
    <x v="9"/>
    <x v="7"/>
    <s v="115 min"/>
    <n v="115"/>
    <n v="0"/>
    <x v="4"/>
    <s v="At large in the city, five inmates of a mental asylum run up against the insanity of the outside world while trying to prevent a terrorist plot."/>
    <x v="1"/>
    <n v="1"/>
    <n v="2018"/>
    <s v="January"/>
    <s v="Modern"/>
    <s v="Medium"/>
  </r>
  <r>
    <s v="s1084P"/>
    <x v="1"/>
    <x v="401"/>
    <s v="Unknown"/>
    <s v="Suranne Jones, Lesley Sharp"/>
    <s v="Unknown"/>
    <m/>
    <s v="Unknown"/>
    <x v="7"/>
    <x v="7"/>
    <s v="5 Seasons"/>
    <n v="0"/>
    <n v="5"/>
    <x v="8"/>
    <s v="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
    <x v="0"/>
    <n v="2"/>
    <s v=""/>
    <s v=""/>
    <s v="Modern"/>
    <s v="Not Applicable"/>
  </r>
  <r>
    <s v="s1821P"/>
    <x v="0"/>
    <x v="402"/>
    <s v="David Semel"/>
    <s v="Joshua Jackson, Jaime King, Matthew Davis, Ryan Hurst, John Mellencamp, DJ Qualls, Sam McMurray, Thomas Haden Church, Ellar Coltrane, Larry Hovis"/>
    <s v="Unknown"/>
    <m/>
    <s v="Unknown"/>
    <x v="15"/>
    <x v="11"/>
    <s v="88 min"/>
    <n v="88"/>
    <n v="0"/>
    <x v="4"/>
    <s v="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
    <x v="0"/>
    <n v="2"/>
    <s v=""/>
    <s v=""/>
    <s v="Older"/>
    <s v="Short"/>
  </r>
  <r>
    <s v="s1139P"/>
    <x v="0"/>
    <x v="403"/>
    <s v="William Berke"/>
    <s v="Jean Parker, Russell Hayden, Raymond Hatton, Pamela Blake, Buzz Henry"/>
    <s v="Unknown"/>
    <m/>
    <s v="Unknown"/>
    <x v="40"/>
    <x v="5"/>
    <s v="68 min"/>
    <n v="68"/>
    <n v="0"/>
    <x v="0"/>
    <s v="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
    <x v="0"/>
    <n v="2"/>
    <s v=""/>
    <s v=""/>
    <s v="Older"/>
    <s v="Short"/>
  </r>
  <r>
    <s v="s5889P"/>
    <x v="0"/>
    <x v="404"/>
    <s v="Jake Kheel, Juan Mejia Botero"/>
    <s v="Yolanda LÃ©on, Jean Wiener"/>
    <s v="Unknown"/>
    <m/>
    <s v="Unknown"/>
    <x v="1"/>
    <x v="0"/>
    <s v="74 min"/>
    <n v="74"/>
    <n v="0"/>
    <x v="2"/>
    <s v="In Death by a Thousand Cuts, the murder investigation of a Dominican park ranger by a Haitian charcoal producer reveals the complex, growing conflict between the Dominican Republic and Haiti in the battle for natural resources."/>
    <x v="0"/>
    <n v="2"/>
    <s v=""/>
    <s v=""/>
    <s v="Modern"/>
    <s v="Short"/>
  </r>
  <r>
    <s v="s6380P"/>
    <x v="0"/>
    <x v="405"/>
    <s v="Gordon Freeman"/>
    <s v="Ruthie, Stacy Haiduk, Nikki Love, Farah Shea"/>
    <s v="Unknown"/>
    <m/>
    <s v="Unknown"/>
    <x v="3"/>
    <x v="9"/>
    <s v="74 min"/>
    <n v="74"/>
    <n v="0"/>
    <x v="4"/>
    <s v="Four friends quarantine in a house whose prior tenants were murdered."/>
    <x v="0"/>
    <n v="2"/>
    <s v=""/>
    <s v=""/>
    <s v="Recent"/>
    <s v="Short"/>
  </r>
  <r>
    <s v="s5416N"/>
    <x v="0"/>
    <x v="406"/>
    <s v="Bong Joon Ho"/>
    <s v="Tilda Swinton, Jake Gyllenhaal, An Seo Hyun, Paul Dano, Steven Yeun, Byun Heebong, Lily Collins, Yoon Je Moon, Shirley Henderson, Daniel Henshall, Devon Bostick, Woo Shik Choi, Giancarlo Esposito"/>
    <s v="South Korea, United States"/>
    <d v="2017-06-28T00:00:00"/>
    <s v="Available"/>
    <x v="12"/>
    <x v="1"/>
    <s v="121 min"/>
    <n v="121"/>
    <n v="0"/>
    <x v="7"/>
    <s v="A gentle giant and the girl who raised her are caught in the crossfire between animal activism, corporate greed and scientific ethics."/>
    <x v="1"/>
    <n v="1"/>
    <n v="2017"/>
    <s v="June"/>
    <s v="Modern"/>
    <s v="Long"/>
  </r>
  <r>
    <s v="s1761P"/>
    <x v="0"/>
    <x v="407"/>
    <s v="Kurt Neumann"/>
    <s v="Bobby Breen, Basil Rathbone, Marion Claire, Henry Armetta, Leon Errol, Ralph Forbes"/>
    <s v="Unknown"/>
    <m/>
    <s v="Unknown"/>
    <x v="13"/>
    <x v="8"/>
    <s v="82 min"/>
    <n v="82"/>
    <n v="0"/>
    <x v="10"/>
    <s v="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
    <x v="0"/>
    <n v="2"/>
    <s v=""/>
    <s v=""/>
    <s v="Older"/>
    <s v="Short"/>
  </r>
  <r>
    <s v="s3238N"/>
    <x v="0"/>
    <x v="408"/>
    <s v="Julien Abraham"/>
    <s v="MHD, Darren Muselet, Aïssa Maïga, Jalil Lespert, Youssouf Gueye, Hiam Abbass, Lisette Malidor"/>
    <s v="France"/>
    <d v="2019-11-22T00:00:00"/>
    <s v="Available"/>
    <x v="1"/>
    <x v="1"/>
    <s v="97 min"/>
    <n v="97"/>
    <n v="0"/>
    <x v="8"/>
    <s v="Thrust from a violent home into a brutal custody center, a teenager learns to navigate a tough new reality and forge unlikely alliances to survive."/>
    <x v="1"/>
    <n v="1"/>
    <n v="2019"/>
    <s v="November"/>
    <s v="Modern"/>
    <s v="Medium"/>
  </r>
  <r>
    <s v="s137P"/>
    <x v="0"/>
    <x v="409"/>
    <s v="Robert Hill"/>
    <s v="Rex Bell, Joan Barclay"/>
    <s v="United States"/>
    <m/>
    <s v="Unknown"/>
    <x v="32"/>
    <x v="12"/>
    <s v="59 min"/>
    <n v="59"/>
    <n v="0"/>
    <x v="0"/>
    <s v="When a gang tries to rob Haldain, Jim and Walla Walla break it up. Haldain is carrying stuffed animals and Jim's suspicion that they are stuffed with gold is soon confirmed."/>
    <x v="0"/>
    <n v="2"/>
    <s v=""/>
    <s v=""/>
    <s v="Older"/>
    <s v="Short"/>
  </r>
  <r>
    <s v="s8121P"/>
    <x v="0"/>
    <x v="410"/>
    <s v="Paul Schrader"/>
    <s v="Willem Dafoe, Susan Sarandon, Dana Delany, David Clennon, Mary Beth Hurt"/>
    <s v="Unknown"/>
    <m/>
    <s v="Unknown"/>
    <x v="33"/>
    <x v="6"/>
    <s v="103 min"/>
    <n v="103"/>
    <n v="0"/>
    <x v="8"/>
    <s v="John Letour (Dafoe) is a good man in a bad business, working for Ann (Sarandon) on the wrong side of the law, and he wants out. Will he get out before it's too late?"/>
    <x v="0"/>
    <n v="2"/>
    <s v=""/>
    <s v=""/>
    <s v="Older"/>
    <s v="Medium"/>
  </r>
  <r>
    <s v="s7425N"/>
    <x v="0"/>
    <x v="411"/>
    <s v="Philip Yung"/>
    <s v="Irene Wan, Peter Mak, Rainky Wai, Heidi Lee, Kabby Hui, Paulyn Sun, Dominic Ho, Au Cheuk-Man"/>
    <s v="Hong Kong"/>
    <d v="2018-08-26T00:00:00"/>
    <s v="Available"/>
    <x v="2"/>
    <x v="1"/>
    <s v="99 min"/>
    <n v="99"/>
    <n v="0"/>
    <x v="8"/>
    <s v="A messaging app unites a mute prostitute, an unruly rich girl and a stormy young woman, three Hong Kong teens living in pain and excess."/>
    <x v="1"/>
    <n v="1"/>
    <n v="2018"/>
    <s v="August"/>
    <s v="Modern"/>
    <s v="Medium"/>
  </r>
  <r>
    <s v="s1059P"/>
    <x v="0"/>
    <x v="412"/>
    <s v="Tayarisha Poe"/>
    <s v="Lovie Simone, Jharrel Jerome, Celeste Oâ€™Connor, Jesse Williams, Gina Torres, Ana Mulvoy Ten, Evan Roe, Francesca Noel, Henry Hunter-Hall, Nekhebet Juch, Bella Ferragamo, Kristen Ivy Haynes, Greyson Cage, Ben Breault, Krish Bhuva, Cody Sloan, Ali Fisher, Rae Bell, Melissa McMeekin, Ken Israel"/>
    <s v="United States"/>
    <m/>
    <s v="Unknown"/>
    <x v="3"/>
    <x v="6"/>
    <s v="98 min"/>
    <n v="98"/>
    <n v="0"/>
    <x v="35"/>
    <s v="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
    <x v="0"/>
    <n v="2"/>
    <s v=""/>
    <s v=""/>
    <s v="Recent"/>
    <s v="Medium"/>
  </r>
  <r>
    <s v="s5336N"/>
    <x v="0"/>
    <x v="413"/>
    <s v="S.S. Rajamouli"/>
    <s v="Prabhas, Rana Daggubati, Anushka Shetty, Tamannaah Bhatia, Sathyaraj, Ramya Krishnan, Nassar, Subbaraju"/>
    <s v="Unknown"/>
    <d v="2017-08-07T00:00:00"/>
    <s v="Available"/>
    <x v="12"/>
    <x v="7"/>
    <s v="166 min"/>
    <n v="166"/>
    <n v="0"/>
    <x v="7"/>
    <s v="To avenge his father's death, a young man leads an army into battle against a cruel tyrant in this Malayalam conclusion to the historic saga."/>
    <x v="1"/>
    <n v="1"/>
    <n v="2017"/>
    <s v="August"/>
    <s v="Modern"/>
    <s v="Long"/>
  </r>
  <r>
    <s v="s2593N"/>
    <x v="0"/>
    <x v="414"/>
    <s v="Bobby Farrelly, Peter Farrelly"/>
    <s v="Ben Stiller, Michelle Monaghan, Jerry Stiller, Malin Akerman, Stephanie Courtney, Rob Corddry, Carlos Mencia, Ali Hillis, Danny McBride, Scott Wilson"/>
    <s v="United States"/>
    <d v="2020-05-01T00:00:00"/>
    <s v="Available"/>
    <x v="10"/>
    <x v="6"/>
    <s v="116 min"/>
    <n v="116"/>
    <n v="0"/>
    <x v="4"/>
    <s v="Ben Stiller stars as a newlywed who marries a dreamy woman, only to learn on their honeymoon that she's a total nightmare."/>
    <x v="1"/>
    <n v="1"/>
    <n v="2020"/>
    <s v="May"/>
    <s v="Older"/>
    <s v="Medium"/>
  </r>
  <r>
    <s v="s7246N"/>
    <x v="1"/>
    <x v="415"/>
    <s v="Unknown"/>
    <s v="Kıvanç Tatlıtuğ, Farah Zeynep Abdullah, Fahriye Evcen, Ushan Çakır, Birkan Sokullu"/>
    <s v="Turkey"/>
    <d v="2016-12-26T00:00:00"/>
    <s v="Available"/>
    <x v="2"/>
    <x v="7"/>
    <s v="1 Season"/>
    <n v="0"/>
    <n v="1"/>
    <x v="9"/>
    <s v="A Turkish lieutenant and the daughter of Russian nobles fight for their love against forces of family and social expectation and historical events."/>
    <x v="1"/>
    <n v="1"/>
    <n v="2016"/>
    <s v="December"/>
    <s v="Modern"/>
    <s v="Not Applicable"/>
  </r>
  <r>
    <s v="s71N"/>
    <x v="1"/>
    <x v="416"/>
    <s v="Karina Aguilera (Producer)"/>
    <s v="Itatí Cantoral"/>
    <s v="Unknown"/>
    <d v="2021-09-15T00:00:00"/>
    <s v="Available"/>
    <x v="0"/>
    <x v="1"/>
    <s v="1 Season"/>
    <n v="0"/>
    <n v="1"/>
    <x v="17"/>
    <s v="On this reality show, singles from Latin America and Spain are challenged to give up sex. But here, abstinence comes with a silver lining: US$100,000."/>
    <x v="1"/>
    <n v="1"/>
    <n v="2021"/>
    <s v="September"/>
    <s v="Recent"/>
    <s v="Not Applicable"/>
  </r>
  <r>
    <s v="s5301N"/>
    <x v="0"/>
    <x v="417"/>
    <s v="Mohammed Hussain"/>
    <s v="Danny Denzongpa, Mahendra Sandhu, Rekha, Faryal, Helen, Jagdeep"/>
    <s v="India"/>
    <d v="2017-09-01T00:00:00"/>
    <s v="Available"/>
    <x v="48"/>
    <x v="7"/>
    <s v="132 min"/>
    <n v="132"/>
    <n v="0"/>
    <x v="7"/>
    <s v="As a crazed killer blazes a trail of blood through an anxious city, a hardened cop aims to take him down by any means in this remake of “Dirty Harry.”"/>
    <x v="1"/>
    <n v="1"/>
    <n v="2017"/>
    <s v="September"/>
    <s v="Older"/>
    <s v="Long"/>
  </r>
  <r>
    <s v="s3913P"/>
    <x v="0"/>
    <x v="418"/>
    <s v="Randall Larsen"/>
    <s v="General Mark A. Milley"/>
    <s v="Unknown"/>
    <m/>
    <s v="Unknown"/>
    <x v="1"/>
    <x v="12"/>
    <s v="69 min"/>
    <n v="69"/>
    <n v="0"/>
    <x v="2"/>
    <s v="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
    <x v="0"/>
    <n v="2"/>
    <s v=""/>
    <s v=""/>
    <s v="Modern"/>
    <s v="Short"/>
  </r>
  <r>
    <s v="s6834N"/>
    <x v="0"/>
    <x v="419"/>
    <s v="Not Available"/>
    <s v="Katie Couric"/>
    <s v="United States"/>
    <d v="2018-02-01T00:00:00"/>
    <s v="Available"/>
    <x v="12"/>
    <x v="2"/>
    <s v="90 min"/>
    <n v="90"/>
    <n v="0"/>
    <x v="2"/>
    <s v="Katie Couric explores our evolving understanding of gender identity, speaking with transgender and intersex individuals about their experiences."/>
    <x v="1"/>
    <n v="1"/>
    <n v="2018"/>
    <s v="February"/>
    <s v="Modern"/>
    <s v="Medium"/>
  </r>
  <r>
    <s v="s5720N"/>
    <x v="0"/>
    <x v="420"/>
    <s v="Jeff Wadlow"/>
    <s v="Kevin James, Andy Garcia, Zulay Henao, Maurice Compte, Kelen Coleman, Andrew Howard, Rob Riggle, Leonard Earl Howze, Yul Vazquez, Kim Coates, Daniel Zacapa, Ron Rifkin, Jeff Chase"/>
    <s v="United States"/>
    <d v="2016-11-11T00:00:00"/>
    <s v="Available"/>
    <x v="7"/>
    <x v="7"/>
    <s v="98 min"/>
    <n v="98"/>
    <n v="0"/>
    <x v="7"/>
    <s v="After his publisher markets his crime novel as a memoir, a novice author finds himself forcibly recruited into a deadly political plot in Venezuela."/>
    <x v="1"/>
    <n v="1"/>
    <n v="2016"/>
    <s v="November"/>
    <s v="Modern"/>
    <s v="Medium"/>
  </r>
  <r>
    <s v="s4166P"/>
    <x v="0"/>
    <x v="421"/>
    <s v="Mark Knight"/>
    <s v="Unknown"/>
    <s v="Unknown"/>
    <m/>
    <s v="Unknown"/>
    <x v="7"/>
    <x v="5"/>
    <s v="120 min"/>
    <n v="120"/>
    <n v="0"/>
    <x v="28"/>
    <s v="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
    <x v="0"/>
    <n v="2"/>
    <s v=""/>
    <s v=""/>
    <s v="Modern"/>
    <s v="Medium"/>
  </r>
  <r>
    <s v="s3599N"/>
    <x v="1"/>
    <x v="422"/>
    <s v="Unknown"/>
    <s v="Grey Griffin, Tara Strong, Nicole Sullivan, Kari Wahlgren, Myrna Velasco, Kimberly Brooks"/>
    <s v="United States"/>
    <d v="2019-08-12T00:00:00"/>
    <s v="Available"/>
    <x v="1"/>
    <x v="15"/>
    <s v="1 Season"/>
    <n v="0"/>
    <n v="1"/>
    <x v="24"/>
    <s v="As Metropolis High students, super teens Wonder Woman, Supergirl, Bumblebee, Batgirl, Zatanna, and Green Lantern fight crime, classwork and crushes."/>
    <x v="1"/>
    <n v="1"/>
    <n v="2019"/>
    <s v="August"/>
    <s v="Modern"/>
    <s v="Not Applicable"/>
  </r>
  <r>
    <s v="s2994N"/>
    <x v="1"/>
    <x v="423"/>
    <s v="Unknown"/>
    <s v="Gwyneth Paltrow, Elise Loehnen"/>
    <s v="United States"/>
    <d v="2020-01-24T00:00:00"/>
    <s v="Available"/>
    <x v="3"/>
    <x v="1"/>
    <s v="1 Season"/>
    <n v="0"/>
    <n v="1"/>
    <x v="31"/>
    <s v="Leading with curiosity, Gwyneth Paltrow and her goop team look at psychedelics, energy work and other challenging wellness topics."/>
    <x v="1"/>
    <n v="1"/>
    <n v="2020"/>
    <s v="January"/>
    <s v="Recent"/>
    <s v="Not Applicable"/>
  </r>
  <r>
    <s v="s3268N"/>
    <x v="0"/>
    <x v="424"/>
    <s v="Arjun Jandyala"/>
    <s v="Adithya Menon, Kartikeya Gummakonda, Anagha LK"/>
    <s v="India"/>
    <d v="2019-11-15T00:00:00"/>
    <s v="Available"/>
    <x v="1"/>
    <x v="1"/>
    <s v="143 min"/>
    <n v="143"/>
    <n v="0"/>
    <x v="7"/>
    <s v="A pampered but kind-hearted average joe ditches his romancing and peacekeeping ways when he’s framed for a murder he didn’t commit."/>
    <x v="1"/>
    <n v="1"/>
    <n v="2019"/>
    <s v="November"/>
    <s v="Modern"/>
    <s v="Long"/>
  </r>
  <r>
    <s v="s8802N"/>
    <x v="0"/>
    <x v="425"/>
    <s v="Majid Al Ansari"/>
    <s v="Ali Suliman, Saleh Bakri, Yasa, Ali Al-Jabri, Mansoor Alfeeli, Ahd"/>
    <s v="United Arab Emirates, Jordan"/>
    <d v="2016-03-09T00:00:00"/>
    <s v="Available"/>
    <x v="18"/>
    <x v="1"/>
    <s v="96 min"/>
    <n v="96"/>
    <n v="0"/>
    <x v="8"/>
    <s v="Recovering alcoholic Talal wakes up inside a small-town police station cell, where he's subject to the mind games of a psychotic sadist."/>
    <x v="1"/>
    <n v="1"/>
    <n v="2016"/>
    <s v="March"/>
    <s v="Modern"/>
    <s v="Medium"/>
  </r>
  <r>
    <s v="s2122N"/>
    <x v="0"/>
    <x v="426"/>
    <s v="Sergei Bodrov"/>
    <s v="Jeff Bridges, Ben Barnes, Julianne Moore, Alicia Vikander, Antje Traue, Olivia Williams, John DeSantis, Kit Harington, Djimon Hounsou, Gerard Plunkett, Jason Scott Lee"/>
    <s v="United States, United Kingdom, Canada, China"/>
    <d v="2020-08-16T00:00:00"/>
    <s v="Available"/>
    <x v="2"/>
    <x v="11"/>
    <s v="102 min"/>
    <n v="102"/>
    <n v="0"/>
    <x v="7"/>
    <s v="In the 18th century, apprentice exorcist Tom Ward is the lynchpin in a battle between good and evil when imprisoned witch Mother Malkin escapes."/>
    <x v="1"/>
    <n v="1"/>
    <n v="2020"/>
    <s v="August"/>
    <s v="Modern"/>
    <s v="Medium"/>
  </r>
  <r>
    <s v="s8652N"/>
    <x v="0"/>
    <x v="427"/>
    <s v="James Toback"/>
    <s v="Mike Tyson, Trevor Berbick"/>
    <s v="United States, France"/>
    <d v="2019-03-01T00:00:00"/>
    <s v="Available"/>
    <x v="19"/>
    <x v="6"/>
    <s v="90 min"/>
    <n v="90"/>
    <n v="0"/>
    <x v="2"/>
    <s v="In this surprisingly emotional documentary, heavyweight champ Mike Tyson analyzes the controversies surrounding his career and turbulent private life."/>
    <x v="1"/>
    <n v="1"/>
    <n v="2019"/>
    <s v="March"/>
    <s v="Older"/>
    <s v="Medium"/>
  </r>
  <r>
    <s v="s3159N"/>
    <x v="0"/>
    <x v="428"/>
    <s v="Shonali Bose"/>
    <s v="Rohit Saraf, Zaira Wasim, Farhan Akhtar, Priyanka Chopra"/>
    <s v="India, United Kingdom, Canada, United States"/>
    <d v="2019-12-11T00:00:00"/>
    <s v="Available"/>
    <x v="1"/>
    <x v="1"/>
    <s v="143 min"/>
    <n v="143"/>
    <n v="0"/>
    <x v="8"/>
    <s v="After succumbing to her terminal illness, a teenager posthumously narrates her parents’ tenacious relationship in this drama based on a true story."/>
    <x v="1"/>
    <n v="1"/>
    <n v="2019"/>
    <s v="December"/>
    <s v="Modern"/>
    <s v="Long"/>
  </r>
  <r>
    <s v="s5658N"/>
    <x v="0"/>
    <x v="429"/>
    <s v="Riki Lindhome, Jeremy Konner"/>
    <s v="Riki Lindhome, Kate Micucci, Anthony Jeselnik, Steve Agee"/>
    <s v="United States"/>
    <d v="2016-12-23T00:00:00"/>
    <s v="Available"/>
    <x v="7"/>
    <x v="1"/>
    <s v="62 min"/>
    <n v="62"/>
    <n v="0"/>
    <x v="16"/>
    <s v="Garfunkel and Oates put on a surprise-filled show in Seattle in hopes of raising enough money to make their own comedy special."/>
    <x v="1"/>
    <n v="1"/>
    <n v="2016"/>
    <s v="December"/>
    <s v="Modern"/>
    <s v="Short"/>
  </r>
  <r>
    <s v="s7794P"/>
    <x v="0"/>
    <x v="430"/>
    <s v="Jean Stewart"/>
    <s v="Alfred Molina, Cal MacAninch, Siobhan Redmond, Annette Crosbie"/>
    <s v="Unknown"/>
    <m/>
    <s v="Unknown"/>
    <x v="42"/>
    <x v="9"/>
    <s v="103 min"/>
    <n v="103"/>
    <n v="0"/>
    <x v="8"/>
    <s v="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
    <x v="0"/>
    <n v="2"/>
    <s v=""/>
    <s v=""/>
    <s v="Older"/>
    <s v="Medium"/>
  </r>
  <r>
    <s v="s8406N"/>
    <x v="0"/>
    <x v="431"/>
    <s v="Peter Jackson"/>
    <s v="Elijah Wood, Ian McKellen, Liv Tyler, Viggo Mortensen, Sean Astin, Cate Blanchett, John Rhys-Davies, Bernard Hill, Christopher Lee, Billy Boyd, Dominic Monaghan, Orlando Bloom"/>
    <s v="New Zealand, United States"/>
    <d v="2020-01-01T00:00:00"/>
    <s v="Available"/>
    <x v="15"/>
    <x v="11"/>
    <s v="179 min"/>
    <n v="179"/>
    <n v="0"/>
    <x v="7"/>
    <s v="Frodo and Sam head to Mordor to destroy the One Ring of Power while Gimli, Legolas and Aragorn search for the orc-captured Merry and Pippin."/>
    <x v="1"/>
    <n v="1"/>
    <n v="2020"/>
    <s v="January"/>
    <s v="Older"/>
    <s v="Long"/>
  </r>
  <r>
    <s v="s2758P"/>
    <x v="1"/>
    <x v="432"/>
    <s v="Unknown"/>
    <s v="Woody Allen, Miley Cyrus, Elaine May"/>
    <s v="United States"/>
    <m/>
    <s v="Unknown"/>
    <x v="7"/>
    <x v="3"/>
    <s v="1 Season"/>
    <n v="0"/>
    <n v="1"/>
    <x v="4"/>
    <s v="This is a comedy that takes place in the 1960's during turbulent times in the United States and a middle class suburban family is visited by a guest who turns their household completely upside down."/>
    <x v="0"/>
    <n v="2"/>
    <s v=""/>
    <s v=""/>
    <s v="Modern"/>
    <s v="Not Applicable"/>
  </r>
  <r>
    <s v="s1536N"/>
    <x v="1"/>
    <x v="433"/>
    <s v="Unknown"/>
    <s v="Unknown"/>
    <s v="South Africa"/>
    <d v="2020-12-16T00:00:00"/>
    <s v="Available"/>
    <x v="3"/>
    <x v="1"/>
    <s v="1 Season"/>
    <n v="0"/>
    <n v="1"/>
    <x v="4"/>
    <s v="Prodigal daughter Tumi tries to make things right after completely ruining what should have been her sister's picture-perfect Christmas wedding."/>
    <x v="1"/>
    <n v="1"/>
    <n v="2020"/>
    <s v="December"/>
    <s v="Recent"/>
    <s v="Not Applicable"/>
  </r>
  <r>
    <s v="s4781N"/>
    <x v="1"/>
    <x v="434"/>
    <s v="Unknown"/>
    <s v="Unknown"/>
    <s v="United States"/>
    <d v="2018-07-06T00:00:00"/>
    <s v="Available"/>
    <x v="6"/>
    <x v="2"/>
    <s v="2 Seasons"/>
    <n v="0"/>
    <n v="2"/>
    <x v="5"/>
    <s v="Follow renowned soccer club Juventus on and off the pitch as they attempt to win a seventh straight Italian title and achieve Champions League glory."/>
    <x v="1"/>
    <n v="1"/>
    <n v="2018"/>
    <s v="July"/>
    <s v="Modern"/>
    <s v="Not Applicable"/>
  </r>
  <r>
    <s v="s5835N"/>
    <x v="1"/>
    <x v="435"/>
    <s v="Tensai Okamura"/>
    <s v="Yohei Azakami, M・A・O, Reina Ueda, Asami Seto, Kaito Ishikawa, Yusuke Kobayashi, Shunsuke Takeuchi, Manami Sugihira, Momo Asakura, Kanako Tojo, Ryohei Kimura, Hikaru Ueda, Taiten Kusunoki"/>
    <s v="Japan"/>
    <d v="2016-07-04T00:00:00"/>
    <s v="Available"/>
    <x v="7"/>
    <x v="7"/>
    <s v="2 Seasons"/>
    <n v="0"/>
    <n v="2"/>
    <x v="20"/>
    <s v="When mecha attack a research center, its students, pilots, and researchers must fight back with the help of mysterious artifacts and a young samurai."/>
    <x v="1"/>
    <n v="1"/>
    <n v="2016"/>
    <s v="July"/>
    <s v="Modern"/>
    <s v="Not Applicable"/>
  </r>
  <r>
    <s v="s544N"/>
    <x v="1"/>
    <x v="436"/>
    <s v="Frank Herrebout"/>
    <s v="Tom Waes, Anna Drijver, Frank Lammers, Elise Schaap, Raymond Thiry, Kris Cuppens, Kevin Janssens, Huub Smit"/>
    <s v="Belgium, Netherlands"/>
    <d v="2021-07-06T00:00:00"/>
    <s v="Available"/>
    <x v="3"/>
    <x v="1"/>
    <s v="2 Seasons"/>
    <n v="0"/>
    <n v="2"/>
    <x v="14"/>
    <s v="Undercover agents infiltrate a drug kingpin's operation by posing as a couple at the campground where he spends his weekends. Inspired by real events."/>
    <x v="1"/>
    <n v="1"/>
    <n v="2021"/>
    <s v="July"/>
    <s v="Recent"/>
    <s v="Not Applicable"/>
  </r>
  <r>
    <s v="s6234P"/>
    <x v="0"/>
    <x v="437"/>
    <s v="Alfred L. Werker, Anthony Mann"/>
    <s v="Richard Basehart, Scott Brady, Roy Roberts, Whit Bissell, James Cardwell"/>
    <s v="Unknown"/>
    <m/>
    <s v="Unknown"/>
    <x v="43"/>
    <x v="3"/>
    <s v="79 min"/>
    <n v="79"/>
    <n v="0"/>
    <x v="22"/>
    <s v="This film-noir piece, told in semi-documentary style, follows police on the hunt for a resourceful criminal who shoots and kills a cop."/>
    <x v="0"/>
    <n v="2"/>
    <s v=""/>
    <s v=""/>
    <s v="Older"/>
    <s v="Short"/>
  </r>
  <r>
    <s v="s8856P"/>
    <x v="0"/>
    <x v="438"/>
    <s v="Robert Marcarelli"/>
    <s v="Casper Van Dien, Michael York, Catherine Oxenberg"/>
    <s v="Unknown"/>
    <m/>
    <s v="Unknown"/>
    <x v="20"/>
    <x v="0"/>
    <s v="99 min"/>
    <n v="99"/>
    <n v="0"/>
    <x v="0"/>
    <s v="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
    <x v="0"/>
    <n v="2"/>
    <s v=""/>
    <s v=""/>
    <s v="Older"/>
    <s v="Medium"/>
  </r>
  <r>
    <s v="s8747N"/>
    <x v="0"/>
    <x v="439"/>
    <s v="Pascale Lamche"/>
    <s v="Unknown"/>
    <s v="France, Netherlands, South Africa, Finland"/>
    <d v="2018-02-26T00:00:00"/>
    <s v="Available"/>
    <x v="12"/>
    <x v="7"/>
    <s v="85 min"/>
    <n v="85"/>
    <n v="0"/>
    <x v="2"/>
    <s v="Winnie Mandela speaks about her extraordinary and controversial career, from her early life to her marriage to her ongoing efforts to end apartheid."/>
    <x v="1"/>
    <n v="1"/>
    <n v="2018"/>
    <s v="February"/>
    <s v="Modern"/>
    <s v="Short"/>
  </r>
  <r>
    <s v="s4192N"/>
    <x v="0"/>
    <x v="440"/>
    <s v="Syed Atif Ali"/>
    <s v="Junaid Akhtar, Azekah Daniel, Khushi Maheen, Saleem Mairaj, Qavi Khan, Rasheed Naz, Faiq Asim"/>
    <s v="Pakistan"/>
    <d v="2019-01-15T00:00:00"/>
    <s v="Available"/>
    <x v="6"/>
    <x v="7"/>
    <s v="116 min"/>
    <n v="116"/>
    <n v="0"/>
    <x v="15"/>
    <s v="When their daughter exhibits strange behavior after moving into their new home, a couple must come to terms with who she really is."/>
    <x v="1"/>
    <n v="1"/>
    <n v="2019"/>
    <s v="January"/>
    <s v="Modern"/>
    <s v="Medium"/>
  </r>
  <r>
    <s v="s357P"/>
    <x v="0"/>
    <x v="441"/>
    <s v="Rob Silvestri"/>
    <s v="Martin Sherman"/>
    <s v="United Kingdom"/>
    <m/>
    <s v="Unknown"/>
    <x v="2"/>
    <x v="12"/>
    <s v="60 min"/>
    <n v="60"/>
    <n v="0"/>
    <x v="18"/>
    <s v="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
    <x v="0"/>
    <n v="2"/>
    <s v=""/>
    <s v=""/>
    <s v="Modern"/>
    <s v="Short"/>
  </r>
  <r>
    <s v="s2663P"/>
    <x v="0"/>
    <x v="442"/>
    <s v="Timothy Hutton"/>
    <s v="Cathy Moriarty, Evan Rachel Wood, Mary Stuart Masterson, Kevin Bacon"/>
    <s v="Unknown"/>
    <m/>
    <s v="Unknown"/>
    <x v="44"/>
    <x v="3"/>
    <s v="99 min"/>
    <n v="99"/>
    <n v="0"/>
    <x v="4"/>
    <s v="Kevin Bacon stars in this touching comedic look at the friendship between an adolecent girl and a mentally retarded young man."/>
    <x v="0"/>
    <n v="2"/>
    <s v=""/>
    <s v=""/>
    <s v="Older"/>
    <s v="Medium"/>
  </r>
  <r>
    <s v="s782P"/>
    <x v="0"/>
    <x v="443"/>
    <s v="Ernst Lubitsc"/>
    <s v="Merle Oberon, Melvyn Douglas, Burgess Meredith, Alan Mowbray, Olive Blakeney, Harry Davenport, Sig Rumann, Eve Arden"/>
    <s v="Unknown"/>
    <m/>
    <s v="Unknown"/>
    <x v="51"/>
    <x v="8"/>
    <s v="94 min"/>
    <n v="94"/>
    <n v="0"/>
    <x v="4"/>
    <s v="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
    <x v="0"/>
    <n v="2"/>
    <s v=""/>
    <s v=""/>
    <s v="Older"/>
    <s v="Medium"/>
  </r>
  <r>
    <s v="s6612P"/>
    <x v="0"/>
    <x v="444"/>
    <s v="Susan Rodgers"/>
    <s v="Ry Barrett, Colin Price, Christina McInulty"/>
    <s v="Unknown"/>
    <m/>
    <s v="Unknown"/>
    <x v="0"/>
    <x v="0"/>
    <s v="100 min"/>
    <n v="100"/>
    <n v="0"/>
    <x v="8"/>
    <s v="Still the Water is a dramatic feature film about brothers who try to reconnect many years after a domestic tragedy tore them apart."/>
    <x v="0"/>
    <n v="2"/>
    <s v=""/>
    <s v=""/>
    <s v="Recent"/>
    <s v="Medium"/>
  </r>
  <r>
    <s v="s3646N"/>
    <x v="0"/>
    <x v="445"/>
    <s v="Jay Chapman"/>
    <s v="D.L. Hughley"/>
    <s v="United States"/>
    <d v="2019-07-21T00:00:00"/>
    <s v="Available"/>
    <x v="6"/>
    <x v="1"/>
    <s v="58 min"/>
    <n v="58"/>
    <n v="0"/>
    <x v="13"/>
    <s v="D.L. Hughley riffs on hot-button political issues, celebrity scandals, his mother's tough love and more in a rapid-fire stand-up show in Philadelphia."/>
    <x v="1"/>
    <n v="1"/>
    <n v="2019"/>
    <s v="July"/>
    <s v="Modern"/>
    <s v="Short"/>
  </r>
  <r>
    <s v="s4838P"/>
    <x v="0"/>
    <x v="446"/>
    <s v="Brian Volk-Weiss"/>
    <s v="Lavell Crawford"/>
    <s v="Unknown"/>
    <m/>
    <s v="Unknown"/>
    <x v="12"/>
    <x v="12"/>
    <s v="59 min"/>
    <n v="59"/>
    <n v="0"/>
    <x v="10"/>
    <s v="Lavell Crawford is home for the holidays in his new special! He discusses every holiday from what Christmas was like when he was a kid and the guilt everyone feels on Mother's Day, to Thanksgiving, 4th of July and his family trips to Disneyland."/>
    <x v="0"/>
    <n v="2"/>
    <s v=""/>
    <s v=""/>
    <s v="Modern"/>
    <s v="Short"/>
  </r>
  <r>
    <s v="s1199P"/>
    <x v="1"/>
    <x v="447"/>
    <s v="Unknown"/>
    <s v="Unknown"/>
    <s v="Unknown"/>
    <m/>
    <s v="Unknown"/>
    <x v="7"/>
    <x v="0"/>
    <s v="1 Season"/>
    <n v="0"/>
    <n v="1"/>
    <x v="26"/>
    <s v="This long running crime series delves into the heart of highly-publicised disappearances, the most meticulous crimes, unresolved multiple murders, kidnapping, illegal confinement and stories of passion that met shocking and tragic endings."/>
    <x v="0"/>
    <n v="2"/>
    <s v=""/>
    <s v=""/>
    <s v="Modern"/>
    <s v="Not Applicable"/>
  </r>
  <r>
    <s v="s4886N"/>
    <x v="0"/>
    <x v="448"/>
    <s v="Devashish Makhija"/>
    <s v="Sushama Deshpande, Abhishek Banerjee, Smita Tambe, Sharvani Suryavanshi, Vikas Kumar, Sadiya Siddiqui, Sudhir Pandey, Manuj Sharma"/>
    <s v="India"/>
    <d v="2018-05-01T00:00:00"/>
    <s v="Available"/>
    <x v="12"/>
    <x v="1"/>
    <s v="105 min"/>
    <n v="105"/>
    <n v="0"/>
    <x v="8"/>
    <s v="When her small granddaughter is sexually assaulted by a powerful man and no justice is served, a poor, frail old woman plots her violent revenge."/>
    <x v="1"/>
    <n v="1"/>
    <n v="2018"/>
    <s v="May"/>
    <s v="Modern"/>
    <s v="Medium"/>
  </r>
  <r>
    <s v="s4116P"/>
    <x v="0"/>
    <x v="449"/>
    <s v="Jean-Claude LaMarre"/>
    <s v="Jean-Claude LaMarre, Eurika Pratts"/>
    <s v="Unknown"/>
    <m/>
    <s v="Unknown"/>
    <x v="9"/>
    <x v="9"/>
    <s v="81 min"/>
    <n v="81"/>
    <n v="0"/>
    <x v="8"/>
    <s v="Sugar Valentine has reluctantly inherited the family business, pimping. However, he wants to be a writer and has no interest in exploiting women. With increasing pressure from his old gang, he must make a decision that will change the course of his life."/>
    <x v="0"/>
    <n v="2"/>
    <s v=""/>
    <s v=""/>
    <s v="Modern"/>
    <s v="Short"/>
  </r>
  <r>
    <s v="s1529P"/>
    <x v="1"/>
    <x v="450"/>
    <s v="Unknown"/>
    <s v="Unknown"/>
    <s v="Unknown"/>
    <m/>
    <s v="Unknown"/>
    <x v="1"/>
    <x v="3"/>
    <s v="1 Season"/>
    <n v="0"/>
    <n v="1"/>
    <x v="26"/>
    <s v="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
    <x v="0"/>
    <n v="2"/>
    <s v=""/>
    <s v=""/>
    <s v="Modern"/>
    <s v="Not Applicable"/>
  </r>
  <r>
    <s v="s3475N"/>
    <x v="1"/>
    <x v="451"/>
    <s v="Unknown"/>
    <s v="Lee Hyun-woo, Joy, Lee Jung-jin, Lee Seo-won, Hong Seo-young, Choi Min-soo, Lim Ye-jin, Jang Ki-yong, Song Kang, Park Ji-young"/>
    <s v="South Korea"/>
    <d v="2019-10-01T00:00:00"/>
    <s v="Available"/>
    <x v="12"/>
    <x v="2"/>
    <s v="1 Season"/>
    <n v="0"/>
    <n v="1"/>
    <x v="9"/>
    <s v="A talented singer falls in love at first sight with a music prodigy who has an affinity for lies – and a knack for being a hit-making producer."/>
    <x v="1"/>
    <n v="1"/>
    <n v="2019"/>
    <s v="October"/>
    <s v="Modern"/>
    <s v="Not Applicable"/>
  </r>
  <r>
    <s v="s1247P"/>
    <x v="1"/>
    <x v="452"/>
    <s v="Unknown"/>
    <s v="RanyinRuocai, Lu LifengDK, Wang Chong"/>
    <s v="Unknown"/>
    <m/>
    <s v="Unknown"/>
    <x v="1"/>
    <x v="3"/>
    <s v="1 Season"/>
    <n v="0"/>
    <n v="1"/>
    <x v="18"/>
    <s v="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
    <x v="0"/>
    <n v="2"/>
    <s v=""/>
    <s v=""/>
    <s v="Modern"/>
    <s v="Not Applicable"/>
  </r>
  <r>
    <s v="s1539N"/>
    <x v="1"/>
    <x v="453"/>
    <s v="Unknown"/>
    <s v="Rikiya Koyama, Romi Park, Fumiko Orikasa, Hidekatsu Shibata, Kazuki Yao, Masato Hagiwara"/>
    <s v="United States, Japan"/>
    <d v="2020-12-16T00:00:00"/>
    <s v="Available"/>
    <x v="9"/>
    <x v="7"/>
    <s v="1 Season"/>
    <n v="0"/>
    <n v="1"/>
    <x v="20"/>
    <s v="Logan, aka mutant X-Man Wolverine, is on a quest to reclaim the love of his life – whose crime lord father is planning an arranged marriage for her."/>
    <x v="1"/>
    <n v="1"/>
    <n v="2020"/>
    <s v="December"/>
    <s v="Modern"/>
    <s v="Not Applicable"/>
  </r>
  <r>
    <s v="s3524P"/>
    <x v="0"/>
    <x v="454"/>
    <s v="Not Available"/>
    <s v="Maggie Binkley"/>
    <s v="Unknown"/>
    <m/>
    <s v="Unknown"/>
    <x v="12"/>
    <x v="5"/>
    <s v="17 min"/>
    <n v="17"/>
    <n v="0"/>
    <x v="23"/>
    <s v="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
    <x v="0"/>
    <n v="2"/>
    <s v=""/>
    <s v=""/>
    <s v="Modern"/>
    <s v="Short"/>
  </r>
  <r>
    <s v="s411N"/>
    <x v="0"/>
    <x v="455"/>
    <s v="Rajiv Chilaka"/>
    <s v="Vatsal Dubey, Julie Tejwani, Rupa Bhimani, Jigna Bhardwaj, Rajesh Kava, Mousam, Swapnil"/>
    <s v="India"/>
    <d v="2021-07-22T00:00:00"/>
    <s v="Available"/>
    <x v="30"/>
    <x v="15"/>
    <s v="64 min"/>
    <n v="64"/>
    <n v="0"/>
    <x v="11"/>
    <s v="When a stranger tries to steal an amulet from the palace, Bheem learns the sad story behind the ornament and heads to Africa to defeat the real villain."/>
    <x v="1"/>
    <n v="1"/>
    <n v="2021"/>
    <s v="July"/>
    <s v="Modern"/>
    <s v="Short"/>
  </r>
  <r>
    <s v="s3681N"/>
    <x v="1"/>
    <x v="456"/>
    <s v="Unknown"/>
    <s v="Jaylen Barron, Manpreet Bambra, Celine Buckens, Freddy Carter, Caroline Ford, Natalie Gumede, Bruce Herbelin-Earle, Noah Huntley, Kerry Ingram, Paul Luebke, Geoffrey McGivern, Navia Ziraili Robinson, Milo Twomey, Carla Woodcock"/>
    <s v="United States"/>
    <d v="2019-07-06T00:00:00"/>
    <s v="Available"/>
    <x v="1"/>
    <x v="4"/>
    <s v="3 Seasons"/>
    <n v="0"/>
    <n v="3"/>
    <x v="1"/>
    <s v="A 15-year-old from LA spends the summer at her mom's childhood home on an island off the coast of England, where she bonds with a mysterious horse."/>
    <x v="1"/>
    <n v="1"/>
    <n v="2019"/>
    <s v="July"/>
    <s v="Modern"/>
    <s v="Not Applicable"/>
  </r>
  <r>
    <s v="s1809N"/>
    <x v="0"/>
    <x v="457"/>
    <s v="Chris Foggin"/>
    <s v="Daniel Mays, James Purefoy, David Hayman, Dave Johns, Sam Swainsbury, Tuppence Middleton, Noel Clarke, Maggie Steed, Vahid Gold, Christian Brassington"/>
    <s v="United Kingdom"/>
    <d v="2020-10-22T00:00:00"/>
    <s v="Available"/>
    <x v="1"/>
    <x v="11"/>
    <s v="112 min"/>
    <n v="112"/>
    <n v="0"/>
    <x v="4"/>
    <s v="Sea shanties have long united 10 Cornish fishermen, but when their chants sail to the music charts, their friendship is kept at bay."/>
    <x v="1"/>
    <n v="1"/>
    <n v="2020"/>
    <s v="October"/>
    <s v="Modern"/>
    <s v="Medium"/>
  </r>
  <r>
    <s v="s1807N"/>
    <x v="0"/>
    <x v="458"/>
    <s v="Jarand Herdal"/>
    <s v="Gitte Witt, Thomas Gullestad, Thorbjørn Harr, Tuva Olivia Remman, Trine Wiggen, Maria Grazia Di Meo, Kingsford Siayor, Jonatan Rodriguez"/>
    <s v="Norway"/>
    <d v="2020-10-22T00:00:00"/>
    <s v="Available"/>
    <x v="3"/>
    <x v="1"/>
    <s v="87 min"/>
    <n v="87"/>
    <n v="0"/>
    <x v="15"/>
    <s v="When a peculiar hotel dinner show draws crowds during a postapocalyptic famine, one family discovers they'll pay much more than the price of admission."/>
    <x v="1"/>
    <n v="1"/>
    <n v="2020"/>
    <s v="October"/>
    <s v="Recent"/>
    <s v="Short"/>
  </r>
  <r>
    <s v="s5557N"/>
    <x v="0"/>
    <x v="459"/>
    <s v="Charlie McDowell"/>
    <s v="Jason Segel, Rooney Mara, Robert Redford, Riley Keough, Jesse Plemons, Ron Canada"/>
    <s v="United States"/>
    <d v="2017-03-31T00:00:00"/>
    <s v="Available"/>
    <x v="12"/>
    <x v="1"/>
    <s v="102 min"/>
    <n v="102"/>
    <n v="0"/>
    <x v="8"/>
    <s v="A scientist whose proof of an afterlife caused a rash of suicides forges ahead with his research, while his disapproving son falls for a troubled woman."/>
    <x v="1"/>
    <n v="1"/>
    <n v="2017"/>
    <s v="March"/>
    <s v="Modern"/>
    <s v="Medium"/>
  </r>
  <r>
    <s v="s1955N"/>
    <x v="1"/>
    <x v="460"/>
    <s v="Unknown"/>
    <s v="Allen Maldonado, Andrew Bachelor, Jearnest Corchado, Matthew Josten, Yaani King Mondschein, Justin Lee, Aja Evans"/>
    <s v="United States"/>
    <d v="2020-09-25T00:00:00"/>
    <s v="Available"/>
    <x v="3"/>
    <x v="1"/>
    <s v="1 Season"/>
    <n v="0"/>
    <n v="1"/>
    <x v="4"/>
    <s v="Family man Devin falls back into his sneaker obsession after his pal Bobby talks him into a wheeling-dealing scheme to score a mythical pair of kicks."/>
    <x v="1"/>
    <n v="1"/>
    <n v="2020"/>
    <s v="September"/>
    <s v="Recent"/>
    <s v="Not Applicable"/>
  </r>
  <r>
    <s v="s1134N"/>
    <x v="0"/>
    <x v="461"/>
    <s v="Don Michael Paul"/>
    <s v="Chad Michael Collins, Billy Zane, Dennis Haysbert, Nick Gomez, Ravil Isyanov, Stephanie Vogt, Navid Negahban, Presciliana Esparolini, Enoch Frost"/>
    <s v="United States"/>
    <d v="2021-04-01T00:00:00"/>
    <s v="Available"/>
    <x v="7"/>
    <x v="6"/>
    <s v="99 min"/>
    <n v="99"/>
    <n v="0"/>
    <x v="7"/>
    <s v="Snipers ordered to protect a gas pipeline from terrorists suspect a security breach when they're targeted by a ghost shooter who knows their location."/>
    <x v="1"/>
    <n v="1"/>
    <n v="2021"/>
    <s v="April"/>
    <s v="Modern"/>
    <s v="Medium"/>
  </r>
  <r>
    <s v="s1583N"/>
    <x v="0"/>
    <x v="462"/>
    <s v="John Hillcoat"/>
    <s v="Casey Affleck, Chiwetel Ejiofor, Anthony Mackie, Aaron Paul, Clifton Collins Jr., Norman Reedus, Woody Harrelson, Kate Winslet, Teresa Palmer, Michael Kenneth Williams, Gal Gadot"/>
    <s v="United States"/>
    <d v="2020-12-08T00:00:00"/>
    <s v="Available"/>
    <x v="7"/>
    <x v="6"/>
    <s v="115 min"/>
    <n v="115"/>
    <n v="0"/>
    <x v="8"/>
    <s v="A group of dirty Atlanta cops blackmailed by the Russian mob plan a seemingly impossible heist that sets off an explosive chain reaction of violence."/>
    <x v="1"/>
    <n v="1"/>
    <n v="2020"/>
    <s v="December"/>
    <s v="Modern"/>
    <s v="Medium"/>
  </r>
  <r>
    <s v="s3866N"/>
    <x v="0"/>
    <x v="463"/>
    <s v="Lee Jeong-beom"/>
    <s v="Lee Sun-kyun, Jeon So-nee, Park Hae-joon, Song Young-chang, Park Byung-eun, Lim Hyung-kuk, Kim Min-jae, Kwon Han-sol, Nam Mun-cheol, Lim Cheol-su"/>
    <s v="South Korea"/>
    <d v="2019-05-03T00:00:00"/>
    <s v="Available"/>
    <x v="6"/>
    <x v="1"/>
    <s v="128 min"/>
    <n v="128"/>
    <n v="0"/>
    <x v="8"/>
    <s v="On the run from a dogged internal affairs agent, a corrupt cop reluctantly teams up with a defiant teen to unravel a conspiracy – before it's too late."/>
    <x v="1"/>
    <n v="1"/>
    <n v="2019"/>
    <s v="May"/>
    <s v="Modern"/>
    <s v="Long"/>
  </r>
  <r>
    <s v="s5148N"/>
    <x v="1"/>
    <x v="464"/>
    <s v="Unknown"/>
    <s v="Jamie Bell, Seth Numrich, Daniel Henshall, Heather Lind, Meegan Warner, Kevin McNally, Burn Gorman, Angus Macfadyen, JJ Feild, Samuel Roukin"/>
    <s v="United States"/>
    <d v="2017-12-01T00:00:00"/>
    <s v="Available"/>
    <x v="12"/>
    <x v="7"/>
    <s v="4 Seasons"/>
    <n v="0"/>
    <n v="4"/>
    <x v="8"/>
    <s v="Set in 1778, this period drama recounts the story of Abe Woodhull, an American cabbage farmer obliged to begin spying on the British enemy."/>
    <x v="1"/>
    <n v="1"/>
    <n v="2017"/>
    <s v="December"/>
    <s v="Modern"/>
    <s v="Not Applicable"/>
  </r>
  <r>
    <s v="s4424P"/>
    <x v="0"/>
    <x v="465"/>
    <s v="Sam J Chaitanya"/>
    <s v="Abhishek Reddy, Meghana Chowdary, Ayesha Singh, Bhanu Sree"/>
    <s v="Unknown"/>
    <m/>
    <s v="Unknown"/>
    <x v="1"/>
    <x v="9"/>
    <s v="133 min"/>
    <n v="133"/>
    <n v="0"/>
    <x v="4"/>
    <s v="Ravi has weakness for women and gets into a physical relationship with ladies. One day, he falls in love with Bhavana. He has a heath issue, which requires blood. Why is he in a relationship with many women and what will happen to his love."/>
    <x v="0"/>
    <n v="2"/>
    <s v=""/>
    <s v=""/>
    <s v="Modern"/>
    <s v="Long"/>
  </r>
  <r>
    <s v="s373N"/>
    <x v="0"/>
    <x v="466"/>
    <s v="Keishi Otomo"/>
    <s v="Takeru Satoh, Kasumi Arimura, Issey Takahashi, Nijiro Murakami, Masanobu Ando, Kazuki Kitamura, Yosuke Eguchi"/>
    <s v="Afghanistan"/>
    <d v="2021-07-30T00:00:00"/>
    <s v="Available"/>
    <x v="0"/>
    <x v="1"/>
    <s v="138 min"/>
    <n v="138"/>
    <n v="0"/>
    <x v="7"/>
    <s v="Before he was a protector, Kenshin was a fearsome assassin known as Battosai. But when he meets the gentle Tomoe Yukishiro, his story begins to change."/>
    <x v="1"/>
    <n v="1"/>
    <n v="2021"/>
    <s v="July"/>
    <s v="Recent"/>
    <s v="Long"/>
  </r>
  <r>
    <s v="s6048N"/>
    <x v="0"/>
    <x v="467"/>
    <s v="Christopher S. Rech, Brandon Kimber"/>
    <s v="Unknown"/>
    <s v="United States"/>
    <d v="2017-04-28T00:00:00"/>
    <s v="Available"/>
    <x v="2"/>
    <x v="11"/>
    <s v="91 min"/>
    <n v="91"/>
    <n v="0"/>
    <x v="2"/>
    <s v="This documentary excoriates a noted anti-death-penalty activist and his team, whose questionable methods got a convicted killer freed in 1999."/>
    <x v="1"/>
    <n v="1"/>
    <n v="2017"/>
    <s v="April"/>
    <s v="Modern"/>
    <s v="Medium"/>
  </r>
  <r>
    <s v="s2627N"/>
    <x v="0"/>
    <x v="468"/>
    <s v="Jonathan Augustin"/>
    <s v="Moin Khan, Nyla Masood, Saagar Kale, Neha Bam, Aneesha Shah, Damian Alexander D'Souza, Kaustubh Narain, Shilpa Iyer, Nil Mani, Pallas Prajapati"/>
    <s v="India"/>
    <d v="2020-04-27T00:00:00"/>
    <s v="Available"/>
    <x v="3"/>
    <x v="1"/>
    <s v="107 min"/>
    <n v="107"/>
    <n v="0"/>
    <x v="8"/>
    <s v="When a lazy young man replaces his father as the elevator operator of a posh residential complex, what he sees as menial work soon takes on new meaning."/>
    <x v="1"/>
    <n v="1"/>
    <n v="2020"/>
    <s v="April"/>
    <s v="Recent"/>
    <s v="Medium"/>
  </r>
  <r>
    <s v="s819P"/>
    <x v="0"/>
    <x v="469"/>
    <s v="Not Available"/>
    <s v="Unknown"/>
    <s v="Unknown"/>
    <m/>
    <s v="Unknown"/>
    <x v="10"/>
    <x v="12"/>
    <s v="34 min"/>
    <n v="34"/>
    <n v="0"/>
    <x v="34"/>
    <s v="Expect nothing but a mixture of folk, rock, and sonic experimentation from this Brooklyn trio, Tall Firs."/>
    <x v="0"/>
    <n v="2"/>
    <s v=""/>
    <s v=""/>
    <s v="Older"/>
    <s v="Short"/>
  </r>
  <r>
    <s v="s1143N"/>
    <x v="0"/>
    <x v="470"/>
    <s v="Shawn Rech"/>
    <s v="Richard Wershe Jr."/>
    <s v="United States"/>
    <d v="2021-04-01T00:00:00"/>
    <s v="Available"/>
    <x v="12"/>
    <x v="1"/>
    <s v="83 min"/>
    <n v="83"/>
    <n v="0"/>
    <x v="2"/>
    <s v="This true-crime documentary exposes new facts about alleged teen drug lord &quot;White Boy Rick&quot; and his lesser-known role as an FBI informant."/>
    <x v="1"/>
    <n v="1"/>
    <n v="2021"/>
    <s v="April"/>
    <s v="Modern"/>
    <s v="Short"/>
  </r>
  <r>
    <s v="s4729P"/>
    <x v="0"/>
    <x v="471"/>
    <s v="Michal Jarzabek"/>
    <s v="Alicia Frame, Randy Bernales, Ric Morgan, Rob Williams, Donovan Lewis"/>
    <s v="Unknown"/>
    <m/>
    <s v="Unknown"/>
    <x v="1"/>
    <x v="0"/>
    <s v="61 min"/>
    <n v="61"/>
    <n v="0"/>
    <x v="15"/>
    <s v="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
    <x v="0"/>
    <n v="2"/>
    <s v=""/>
    <s v=""/>
    <s v="Modern"/>
    <s v="Short"/>
  </r>
  <r>
    <s v="s3998P"/>
    <x v="0"/>
    <x v="472"/>
    <s v="Benedict Andrews"/>
    <s v="Kristen Stewart, Jack Oâ€™Connell, Margaret Qualley, Zazie Beetz, Yvan Attal, Stephen Root, Colm Meany, Vince Vaughn, Anthony Mackie"/>
    <s v="United Kingdom, United States"/>
    <m/>
    <s v="Unknown"/>
    <x v="3"/>
    <x v="6"/>
    <s v="103 min"/>
    <n v="103"/>
    <n v="0"/>
    <x v="8"/>
    <s v="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
    <x v="0"/>
    <n v="2"/>
    <s v=""/>
    <s v=""/>
    <s v="Recent"/>
    <s v="Medium"/>
  </r>
  <r>
    <s v="s6925N"/>
    <x v="0"/>
    <x v="473"/>
    <s v="Robert Osman, Nathanael Wiseman"/>
    <s v="Nathanael Wiseman, Mem Ferda, Alexandra Newick, Oliver Stark, Kat Gellin, Andy Lucas, Ralph Brown, Beverly Hills"/>
    <s v="United Kingdom"/>
    <d v="2017-09-06T00:00:00"/>
    <s v="Available"/>
    <x v="18"/>
    <x v="1"/>
    <s v="79 min"/>
    <n v="79"/>
    <n v="0"/>
    <x v="8"/>
    <s v="A drug dealer who's been emulating his father's successful criminal career is forced to go on the run with a young girl in this fact-based thriller."/>
    <x v="1"/>
    <n v="1"/>
    <n v="2017"/>
    <s v="September"/>
    <s v="Modern"/>
    <s v="Short"/>
  </r>
  <r>
    <s v="s1623P"/>
    <x v="0"/>
    <x v="474"/>
    <s v="Les Anas"/>
    <s v="Trouble Brown"/>
    <s v="Unknown"/>
    <m/>
    <s v="Unknown"/>
    <x v="30"/>
    <x v="5"/>
    <s v="2 min"/>
    <n v="2"/>
    <n v="0"/>
    <x v="18"/>
    <s v="Monster Truck Word Crusher 3 has Trouble driving a huge, cool monster truck with six huge wheels. The six wheel drive monster truck is fast in the snow. Words are bam, wham, and slam monster truck video for Kids."/>
    <x v="0"/>
    <n v="2"/>
    <s v=""/>
    <s v=""/>
    <s v="Modern"/>
    <s v="Short"/>
  </r>
  <r>
    <s v="s2870P"/>
    <x v="0"/>
    <x v="475"/>
    <s v="Elisa Amoruso"/>
    <s v="Chiara Ferragni"/>
    <s v="Unknown"/>
    <m/>
    <s v="Unknown"/>
    <x v="1"/>
    <x v="14"/>
    <s v="89 min"/>
    <n v="89"/>
    <n v="0"/>
    <x v="2"/>
    <s v="[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
    <x v="0"/>
    <n v="2"/>
    <s v=""/>
    <s v=""/>
    <s v="Modern"/>
    <s v="Short"/>
  </r>
  <r>
    <s v="s6682P"/>
    <x v="0"/>
    <x v="476"/>
    <s v="Jeffrey James Binney"/>
    <s v="Jeffrey James Binney"/>
    <s v="Unknown"/>
    <m/>
    <s v="Unknown"/>
    <x v="3"/>
    <x v="0"/>
    <s v="74 min"/>
    <n v="74"/>
    <n v="0"/>
    <x v="4"/>
    <s v="While sitting in a hospital waiting room waiting for his mother to die of heart disease, a 33yo obese comedian reads a running magazine article and decides to avoid his mother's fate by running one of the world's most difficult 100-mile ultramarathons."/>
    <x v="0"/>
    <n v="2"/>
    <s v=""/>
    <s v=""/>
    <s v="Recent"/>
    <s v="Short"/>
  </r>
  <r>
    <s v="s2584P"/>
    <x v="1"/>
    <x v="477"/>
    <s v="Unknown"/>
    <s v="Unknown"/>
    <s v="Unknown"/>
    <m/>
    <s v="Unknown"/>
    <x v="1"/>
    <x v="0"/>
    <s v="1 Season"/>
    <n v="0"/>
    <n v="1"/>
    <x v="10"/>
    <s v="Stand-up comedian Ed Gamble's first special, Blood Sugar."/>
    <x v="0"/>
    <n v="2"/>
    <s v=""/>
    <s v=""/>
    <s v="Modern"/>
    <s v="Not Applicable"/>
  </r>
  <r>
    <s v="s1456N"/>
    <x v="1"/>
    <x v="478"/>
    <s v="Unknown"/>
    <s v="Andy Puddicombe"/>
    <s v="United States"/>
    <d v="2021-01-01T00:00:00"/>
    <s v="Available"/>
    <x v="0"/>
    <x v="4"/>
    <s v="1 Season"/>
    <n v="0"/>
    <n v="1"/>
    <x v="5"/>
    <s v="Headspace takes a friendly, animated look at the benefits of meditation while offering techniques and guided meditations to jump-start your practice."/>
    <x v="1"/>
    <n v="1"/>
    <n v="2021"/>
    <s v="January"/>
    <s v="Recent"/>
    <s v="Not Applicable"/>
  </r>
  <r>
    <s v="s589N"/>
    <x v="1"/>
    <x v="479"/>
    <s v="Michael Maliani"/>
    <s v="Penelope Rawlins, Juliette Crosbie, Zehra Naqvi, Phillipa Alexander, Aileen Mythen"/>
    <s v="United States"/>
    <d v="2021-07-01T00:00:00"/>
    <s v="Available"/>
    <x v="6"/>
    <x v="13"/>
    <s v="1 Season"/>
    <n v="0"/>
    <n v="1"/>
    <x v="6"/>
    <s v="When Earth's animals and natural wonders need a rescue, the Rainbow Rangers combine their colorful powers to protect the planet and save the day!"/>
    <x v="1"/>
    <n v="1"/>
    <n v="2021"/>
    <s v="July"/>
    <s v="Modern"/>
    <s v="Not Applicable"/>
  </r>
  <r>
    <s v="s8789P"/>
    <x v="0"/>
    <x v="480"/>
    <s v="Kim Jin-min"/>
    <s v="Lee Eun-ju, Lee Beom-soo, Bong Tae-gyu"/>
    <s v="Unknown"/>
    <m/>
    <s v="Unknown"/>
    <x v="4"/>
    <x v="3"/>
    <s v="105 min"/>
    <n v="105"/>
    <n v="0"/>
    <x v="4"/>
    <s v="When a shy bus driver develops a crush on one of his passengers â€“ a blind woman who moved into his neighborhood to escape a broken heart â€“ he crafts a fake persona to win her over."/>
    <x v="0"/>
    <n v="2"/>
    <s v=""/>
    <s v=""/>
    <s v="Older"/>
    <s v="Medium"/>
  </r>
  <r>
    <s v="s7996N"/>
    <x v="0"/>
    <x v="481"/>
    <s v="Dibakar Banerjee"/>
    <s v="Emraan Hashmi, Abhay Deol, Prasenjit Chatterjee, Kalki Koechlin, Supriya Pathak, Tillotama Shome, Anant Jog, Pitobash, Farooq Shaikh, Arvind Goswami"/>
    <s v="India"/>
    <d v="2018-03-01T00:00:00"/>
    <s v="Available"/>
    <x v="5"/>
    <x v="7"/>
    <s v="109 min"/>
    <n v="109"/>
    <n v="0"/>
    <x v="8"/>
    <s v="Three disparate characters uncover government corruption as a small Indian town receives an influx of foreign money to turn it into the next Shanghai."/>
    <x v="1"/>
    <n v="1"/>
    <n v="2018"/>
    <s v="March"/>
    <s v="Modern"/>
    <s v="Medium"/>
  </r>
  <r>
    <s v="s3525P"/>
    <x v="0"/>
    <x v="482"/>
    <s v="Not Available"/>
    <s v="Maggie Binkley"/>
    <s v="Unknown"/>
    <m/>
    <s v="Unknown"/>
    <x v="12"/>
    <x v="5"/>
    <s v="20 min"/>
    <n v="20"/>
    <n v="0"/>
    <x v="23"/>
    <s v="No Equipment Needed. Tip: Complete Series 1.0 - 4.0 for 4+ weeks each before Series 5.0. Workout designed to burn mega-calories &amp; improve fitness + muscle tone through plyometrics &amp; interval training. Find the Weekly Workout Schedule for this Series, and more, on my website (FitnessMaggie)."/>
    <x v="0"/>
    <n v="2"/>
    <s v=""/>
    <s v=""/>
    <s v="Modern"/>
    <s v="Short"/>
  </r>
  <r>
    <s v="s3381P"/>
    <x v="0"/>
    <x v="483"/>
    <s v="Ben Stassen, Vincent Kesteloot"/>
    <s v="Khary Payton"/>
    <s v="Unknown"/>
    <m/>
    <s v="Unknown"/>
    <x v="9"/>
    <x v="14"/>
    <s v="93 min"/>
    <n v="93"/>
    <n v="0"/>
    <x v="18"/>
    <s v="When Sammy and Ray find themselves trapped in The Tank, an underwater aquarium, they must hatch a plan to escape and reunite with their grandkids, Ricky and Ella, and protect them from the dangers of the ocean."/>
    <x v="0"/>
    <n v="2"/>
    <s v=""/>
    <s v=""/>
    <s v="Modern"/>
    <s v="Medium"/>
  </r>
  <r>
    <s v="s896P"/>
    <x v="0"/>
    <x v="484"/>
    <s v="Steve Hofstetter"/>
    <s v="Steve Hofstetter"/>
    <s v="Unknown"/>
    <m/>
    <s v="Unknown"/>
    <x v="18"/>
    <x v="10"/>
    <s v="65 min"/>
    <n v="65"/>
    <n v="0"/>
    <x v="10"/>
    <s v="Recorded live at the historic Chinese Theatre in Hollywood, Ginger Kid is Steve Hofstetter's 6th album. A dark and honest look at subjects ranging from growing up with red hair to population control, this hour-long special is Hofstetter's best yet."/>
    <x v="0"/>
    <n v="2"/>
    <s v=""/>
    <s v=""/>
    <s v="Modern"/>
    <s v="Short"/>
  </r>
  <r>
    <s v="s2699P"/>
    <x v="0"/>
    <x v="485"/>
    <s v="Mike Cuff, Scott Windhauser"/>
    <s v="Dolph Lundgren, Autumn Reeser, Isaiah Washington"/>
    <s v="Unknown"/>
    <m/>
    <s v="Unknown"/>
    <x v="1"/>
    <x v="6"/>
    <s v="92 min"/>
    <n v="92"/>
    <n v="0"/>
    <x v="0"/>
    <s v="Captain Kyle Walker (Dolph Lundgren) leads an elite military team to combat zombies and save the world."/>
    <x v="0"/>
    <n v="2"/>
    <s v=""/>
    <s v=""/>
    <s v="Modern"/>
    <s v="Medium"/>
  </r>
  <r>
    <s v="s2876P"/>
    <x v="0"/>
    <x v="486"/>
    <s v="Marvin Hayes"/>
    <s v="Courtney McGriff, Kenyon Glover, Jasmine Leyva, Kristen Hurt, Barry Brewer"/>
    <s v="Unknown"/>
    <m/>
    <s v="Unknown"/>
    <x v="0"/>
    <x v="9"/>
    <s v="103 min"/>
    <n v="103"/>
    <n v="0"/>
    <x v="4"/>
    <s v="A successful business man hires an unemployed guy from the streets of Long Beach, CA to steal his wife away from him so he can receive full benefits from a crazy prenuptial agreement."/>
    <x v="0"/>
    <n v="2"/>
    <s v=""/>
    <s v=""/>
    <s v="Recent"/>
    <s v="Medium"/>
  </r>
  <r>
    <s v="s4429P"/>
    <x v="0"/>
    <x v="487"/>
    <s v="Thomas Freeman Jr"/>
    <s v="Saul Febo, Jefferey Williams"/>
    <s v="Unknown"/>
    <m/>
    <s v="Unknown"/>
    <x v="3"/>
    <x v="9"/>
    <s v="58 min"/>
    <n v="58"/>
    <n v="0"/>
    <x v="2"/>
    <s v="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
    <x v="0"/>
    <n v="2"/>
    <s v=""/>
    <s v=""/>
    <s v="Recent"/>
    <s v="Short"/>
  </r>
  <r>
    <s v="s4570N"/>
    <x v="0"/>
    <x v="488"/>
    <s v="Paresh Mokashi"/>
    <s v="Nandu Madhav, Vibhawari Deshpande, Ambarish Deshpande, Mohit Gokhale, Dilip Joglekar, Dheeresh Joshi, Ketan Karande, Atharva Karve, Mayur Khandge, Sandip Pathak"/>
    <s v="India"/>
    <d v="2018-10-01T00:00:00"/>
    <s v="Available"/>
    <x v="14"/>
    <x v="2"/>
    <s v="99 min"/>
    <n v="99"/>
    <n v="0"/>
    <x v="8"/>
    <s v="Against a backdrop of burgeoning social unrest, a neophyte filmmaker makes history in 1913 as the director of India's first feature-length film."/>
    <x v="1"/>
    <n v="1"/>
    <n v="2018"/>
    <s v="October"/>
    <s v="Older"/>
    <s v="Medium"/>
  </r>
  <r>
    <s v="s635P"/>
    <x v="1"/>
    <x v="489"/>
    <s v="Unknown"/>
    <s v="Richard Hammond, Tory Belleci, Joseph Balderrama, Silvana Montoya"/>
    <s v="United States"/>
    <m/>
    <s v="Unknown"/>
    <x v="0"/>
    <x v="3"/>
    <s v="1 Season"/>
    <n v="0"/>
    <n v="1"/>
    <x v="36"/>
    <s v="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
    <x v="0"/>
    <n v="2"/>
    <s v=""/>
    <s v=""/>
    <s v="Recent"/>
    <s v="Not Applicable"/>
  </r>
  <r>
    <s v="s5518N"/>
    <x v="0"/>
    <x v="490"/>
    <s v="Felix Herngren, Måns Herngren"/>
    <s v="Robert Gustafsson, Jens Hultén, Caroline Boulton, Colin McFarlane, Cory Peterson, Jay Simpson, David Schaal"/>
    <s v="Sweden"/>
    <d v="2017-04-25T00:00:00"/>
    <s v="Available"/>
    <x v="7"/>
    <x v="1"/>
    <s v="108 min"/>
    <n v="108"/>
    <n v="0"/>
    <x v="4"/>
    <s v="In need of money, an eccentric ex-spy and his younger octogenarian partner embark on an international quest for a valuable Soviet soda formula."/>
    <x v="1"/>
    <n v="1"/>
    <n v="2017"/>
    <s v="April"/>
    <s v="Modern"/>
    <s v="Medium"/>
  </r>
  <r>
    <s v="s6186P"/>
    <x v="0"/>
    <x v="491"/>
    <s v="Thanakorn Pongsuwan"/>
    <s v="Somchai Kemglad, Shahkrit Yamnarm, Leo Putt, Athip Nana, Ray MacDonald, Kemapsorn Sirisukha, Nirut Sirichanya, Pongpat Wachirabunjong"/>
    <s v="Unknown"/>
    <m/>
    <s v="Unknown"/>
    <x v="10"/>
    <x v="6"/>
    <s v="106 min"/>
    <n v="106"/>
    <n v="0"/>
    <x v="0"/>
    <s v="A detective commits suicide in order to enter the spiritual realm between life and death. His purpose: to gain supernatural powers to combat and defeat a gang of demons controlled by the evil overlord Sadok."/>
    <x v="0"/>
    <n v="2"/>
    <s v=""/>
    <s v=""/>
    <s v="Older"/>
    <s v="Medium"/>
  </r>
  <r>
    <s v="s5382P"/>
    <x v="1"/>
    <x v="492"/>
    <s v="Unknown"/>
    <s v="Jason Momoa, Stacy Kamano, Michael Bergin, Brande Roderick, Charlie Brumbly, Krista Allen, Jason Brooks"/>
    <s v="Unknown"/>
    <m/>
    <s v="Unknown"/>
    <x v="8"/>
    <x v="2"/>
    <s v="2 Seasons"/>
    <n v="0"/>
    <n v="2"/>
    <x v="19"/>
    <s v="Join the Baywatch lifeguards on their thrilling adventures filled with beautiful Hawaiian beaches and those iconic red swimsuits."/>
    <x v="0"/>
    <n v="2"/>
    <s v=""/>
    <s v=""/>
    <s v="Older"/>
    <s v="Not Applicable"/>
  </r>
  <r>
    <s v="s3685P"/>
    <x v="1"/>
    <x v="493"/>
    <s v="Unknown"/>
    <s v="Unknown"/>
    <s v="Unknown"/>
    <m/>
    <s v="Unknown"/>
    <x v="30"/>
    <x v="9"/>
    <s v="1 Season"/>
    <n v="0"/>
    <n v="1"/>
    <x v="0"/>
    <s v="Gritty Reboots Season 1 takes you on a wild ride into some epic movies that Hollywood would never make - but should. From PokÃ©mon to Calvin &amp; Hobbes and beyond, Gritty Reboots turns your favorite nostalgic video games, comics, and shows into cinematic movie trailers."/>
    <x v="0"/>
    <n v="2"/>
    <s v=""/>
    <s v=""/>
    <s v="Modern"/>
    <s v="Not Applicable"/>
  </r>
  <r>
    <s v="s5972P"/>
    <x v="0"/>
    <x v="494"/>
    <s v="Pravin Raja Karale"/>
    <s v="Siddarth Jadhav, Usha Nadkarni, Kamlesh Sawant, Ashish Pawar, Priyanka Yadam"/>
    <s v="Unknown"/>
    <m/>
    <s v="Unknown"/>
    <x v="22"/>
    <x v="5"/>
    <s v="136 min"/>
    <n v="136"/>
    <n v="0"/>
    <x v="4"/>
    <s v="A wrestling champion wants the same glory for his son Bhairu, but the lazy, nonchalant son is utterly disinterested in the sport. Bhairu's attitude, however, drastically changes after a series of events force him into the wrestling arena."/>
    <x v="0"/>
    <n v="2"/>
    <s v=""/>
    <s v=""/>
    <s v="Modern"/>
    <s v="Long"/>
  </r>
  <r>
    <s v="s2285N"/>
    <x v="0"/>
    <x v="495"/>
    <s v="Shubham Singh"/>
    <s v="Lukram Smil, Manjot Singh, Shashank Arora, Kay Kay Menon, Aakash Dabhade, Srishti Jain, Bijou Thaangjam, Mohit Nain, Ashwin Kaushal"/>
    <s v="India"/>
    <d v="2020-07-05T00:00:00"/>
    <s v="Available"/>
    <x v="1"/>
    <x v="7"/>
    <s v="125 min"/>
    <n v="125"/>
    <n v="0"/>
    <x v="8"/>
    <s v="At a Lucknow college, an aspiring football player’s dream of playing nationally is threatened when he faces discrimination for his Manipuri background."/>
    <x v="1"/>
    <n v="1"/>
    <n v="2020"/>
    <s v="July"/>
    <s v="Modern"/>
    <s v="Long"/>
  </r>
  <r>
    <s v="s8206N"/>
    <x v="0"/>
    <x v="496"/>
    <s v="John Ford"/>
    <s v="Henry Fonda, Jane Darwell"/>
    <s v="United States"/>
    <d v="2017-03-31T00:00:00"/>
    <s v="Available"/>
    <x v="27"/>
    <x v="7"/>
    <s v="18 min"/>
    <n v="18"/>
    <n v="0"/>
    <x v="37"/>
    <s v="Director John Ford captures combat footage of the Battle of Midway, an air and sea campaign that was a turning point in the war in the Pacific."/>
    <x v="1"/>
    <n v="1"/>
    <n v="2017"/>
    <s v="March"/>
    <s v="Older"/>
    <s v="Short"/>
  </r>
  <r>
    <s v="s6481P"/>
    <x v="0"/>
    <x v="497"/>
    <s v="Venkat Prabhu"/>
    <s v="Ajith Kumar, Arjun, Trisha, Lakshmi Rai, Anjali, Vaibhav, Premji Amaren, Mahat Raghavendra, Jayaprakash, Aravind"/>
    <s v="Unknown"/>
    <m/>
    <s v="Unknown"/>
    <x v="9"/>
    <x v="3"/>
    <s v="154 min"/>
    <n v="154"/>
    <n v="0"/>
    <x v="0"/>
    <s v="A ruthless cop has to win a game to save an amount of 5 billiion from a corrupt politician and a local gang"/>
    <x v="0"/>
    <n v="2"/>
    <s v=""/>
    <s v=""/>
    <s v="Modern"/>
    <s v="Long"/>
  </r>
  <r>
    <s v="s7914N"/>
    <x v="0"/>
    <x v="498"/>
    <s v="Raman Kumar"/>
    <s v="Deepti Naval, Farooq Shaikh, Satish Shah, Iftekhar, A.K. Hangal, Neena Gupta, Avtar Gill, Javed Khan"/>
    <s v="India"/>
    <d v="2019-12-31T00:00:00"/>
    <s v="Available"/>
    <x v="52"/>
    <x v="7"/>
    <s v="118 min"/>
    <n v="118"/>
    <n v="0"/>
    <x v="8"/>
    <s v="A young woman falls for her classmate’s idealistic, non-materialistic ways, but is troubled upon seeing his principles change after they marry."/>
    <x v="1"/>
    <n v="1"/>
    <n v="2019"/>
    <s v="December"/>
    <s v="Older"/>
    <s v="Medium"/>
  </r>
  <r>
    <s v="s5193P"/>
    <x v="1"/>
    <x v="499"/>
    <s v="Unknown"/>
    <s v="Unknown"/>
    <s v="Unknown"/>
    <m/>
    <s v="Unknown"/>
    <x v="6"/>
    <x v="5"/>
    <s v="3 Seasons"/>
    <n v="0"/>
    <n v="3"/>
    <x v="18"/>
    <s v="Arpo was designed as a commando robot, built as a fierce fighting machine. But, with world peace achieved Arpo has been re-equipped for caregiving, re-coded for cuddling, and officially reassigned as a nanny robot!"/>
    <x v="0"/>
    <n v="2"/>
    <s v=""/>
    <s v=""/>
    <s v="Modern"/>
    <s v="Not Applicable"/>
  </r>
  <r>
    <s v="s7024P"/>
    <x v="0"/>
    <x v="500"/>
    <s v="Ramin Fahrenheit"/>
    <s v="Fatima Maziani, Ramin Fahrenheit, Aleksandra Maslennikova, Rouzbeh Jahanbazi, John Spataro, Martha Breen, Jessie Yang"/>
    <s v="Unknown"/>
    <m/>
    <s v="Unknown"/>
    <x v="1"/>
    <x v="0"/>
    <s v="84 min"/>
    <n v="84"/>
    <n v="0"/>
    <x v="28"/>
    <s v="Killer Queen is a Grainy Descent into Madness that calls back to the days of Grindhouse Cinema. Shot on Super8, this Horror-Thriller-Psychodrama shows a troubled girl whose reality is filled with visions of murder that she isn't all that certain are real."/>
    <x v="0"/>
    <n v="2"/>
    <s v=""/>
    <s v=""/>
    <s v="Modern"/>
    <s v="Short"/>
  </r>
  <r>
    <s v="s4072N"/>
    <x v="0"/>
    <x v="501"/>
    <s v="Mae Czarina Cruz"/>
    <s v="Kathryn Bernardo, Daniel Padilla, Matteo Guidicelli, Zanjoe Marudo, Cherry Pie Picache, Lotlot De Leon, Dennis Padilla, Lito Pimentel, Joross Gamboa, Janus del Prado"/>
    <s v="Philippines"/>
    <d v="2019-02-27T00:00:00"/>
    <s v="Available"/>
    <x v="12"/>
    <x v="7"/>
    <s v="120 min"/>
    <n v="120"/>
    <n v="0"/>
    <x v="4"/>
    <s v="Gab is eager to tie the knot with her handsome boyfriend, but there's a problem, and it's a doozy: She's already married to a total stranger."/>
    <x v="1"/>
    <n v="1"/>
    <n v="2019"/>
    <s v="February"/>
    <s v="Modern"/>
    <s v="Medium"/>
  </r>
  <r>
    <s v="s5529N"/>
    <x v="0"/>
    <x v="502"/>
    <s v="Detlev Buck"/>
    <s v="Lina Larissa Strahl, Lisa-Marie Koroll, Tilman Pörzgen, Philipp Laude, Charly Hübner, Louis Held, Benjamin Lutzke, Max von der Groeben, Kostja Ullmann, Michael Maertens, Fabian Buch, Winnie Böwe"/>
    <s v="Germany"/>
    <d v="2017-04-15T00:00:00"/>
    <s v="Available"/>
    <x v="7"/>
    <x v="7"/>
    <s v="107 min"/>
    <n v="107"/>
    <n v="0"/>
    <x v="11"/>
    <s v="At summer camp, young Bibi and her friends are pitted against the boys in a treasure hunt. But what's a witch to do when she loses her powers?"/>
    <x v="1"/>
    <n v="1"/>
    <n v="2017"/>
    <s v="April"/>
    <s v="Modern"/>
    <s v="Medium"/>
  </r>
  <r>
    <s v="s1639P"/>
    <x v="1"/>
    <x v="503"/>
    <s v="Unknown"/>
    <s v="Unknown"/>
    <s v="Unknown"/>
    <m/>
    <s v="Unknown"/>
    <x v="2"/>
    <x v="13"/>
    <s v="1 Season"/>
    <n v="0"/>
    <n v="1"/>
    <x v="18"/>
    <s v="See and learn from examples of good, well-mannered behavior from different people and in different circumstances."/>
    <x v="0"/>
    <n v="2"/>
    <s v=""/>
    <s v=""/>
    <s v="Modern"/>
    <s v="Not Applicable"/>
  </r>
  <r>
    <s v="s6145N"/>
    <x v="0"/>
    <x v="504"/>
    <s v="Andrea Arnold"/>
    <s v="Sasha Lane, Shia LaBeouf, Riley Keough, McCaul Lombardi, Arielle Holmes"/>
    <s v="United Kingdom, United States"/>
    <d v="2019-04-27T00:00:00"/>
    <s v="Available"/>
    <x v="7"/>
    <x v="6"/>
    <s v="163 min"/>
    <n v="163"/>
    <n v="0"/>
    <x v="8"/>
    <s v="A teenage girl leaves her dull life in Oklahoma to join a raucous band of travelling magazine sellers on an alcohol-, drug- and sex-filled road trip."/>
    <x v="1"/>
    <n v="1"/>
    <n v="2019"/>
    <s v="April"/>
    <s v="Modern"/>
    <s v="Long"/>
  </r>
  <r>
    <s v="s7181P"/>
    <x v="0"/>
    <x v="505"/>
    <s v="J.G. Turner"/>
    <s v="Mike Adams, Cindy Hosack Burgess, Florencia Martinez, Bella Rose, Spencer Ross, Jay Turner"/>
    <s v="Unknown"/>
    <m/>
    <s v="Unknown"/>
    <x v="0"/>
    <x v="0"/>
    <s v="97 min"/>
    <n v="97"/>
    <n v="0"/>
    <x v="8"/>
    <s v="Tristian's faith is tested when his insurance company is unwilling to pay for his daughter's life-threatening surgery. Diverging from faith to borrow money his lender orders him to rob a church to test his loyalty."/>
    <x v="0"/>
    <n v="2"/>
    <s v=""/>
    <s v=""/>
    <s v="Recent"/>
    <s v="Medium"/>
  </r>
  <r>
    <s v="s728P"/>
    <x v="0"/>
    <x v="506"/>
    <s v="Seth Breedlove"/>
    <s v="Linda Godfrey, Lyle Blackburn"/>
    <s v="Unknown"/>
    <m/>
    <s v="Unknown"/>
    <x v="3"/>
    <x v="3"/>
    <s v="67 min"/>
    <n v="67"/>
    <n v="0"/>
    <x v="2"/>
    <s v="In the early 1990's a rural Wisconsin community called Elkhorn was at the center of a series of real-life werewolf sightings. As local reporter, Linda Godfrey, began her investigations into the &quot;Beast of Bray Road&quot;."/>
    <x v="0"/>
    <n v="2"/>
    <s v=""/>
    <s v=""/>
    <s v="Recent"/>
    <s v="Short"/>
  </r>
  <r>
    <s v="s2518N"/>
    <x v="1"/>
    <x v="507"/>
    <s v="Unknown"/>
    <s v="Ku Hye-sun, Lee Min-ho, Kim Hyun-joong, Kim Bum, Kim Joon, Kim So-eun, Lee Hye-yeong, Park Ji-bin, Lim Ye-jin, Jeong Ho-bin"/>
    <s v="South Korea"/>
    <d v="2020-05-16T00:00:00"/>
    <s v="Available"/>
    <x v="14"/>
    <x v="7"/>
    <s v="1 Season"/>
    <n v="0"/>
    <n v="1"/>
    <x v="30"/>
    <s v="Unassuming high school girl Jan-di stands up to – and eventually falls for – a spoiled rich kid who belongs to the school's most powerful clique."/>
    <x v="1"/>
    <n v="1"/>
    <n v="2020"/>
    <s v="May"/>
    <s v="Older"/>
    <s v="Not Applicable"/>
  </r>
  <r>
    <s v="s499P"/>
    <x v="0"/>
    <x v="508"/>
    <s v="George McCowan"/>
    <s v="Walter Brennan, Fred Astaire, Edgar Buchanan, Andy Devine, Chill Wills"/>
    <s v="United States"/>
    <m/>
    <s v="Unknown"/>
    <x v="53"/>
    <x v="3"/>
    <s v="74 min"/>
    <n v="74"/>
    <n v="0"/>
    <x v="4"/>
    <s v="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
    <x v="0"/>
    <n v="2"/>
    <s v=""/>
    <s v=""/>
    <s v="Older"/>
    <s v="Short"/>
  </r>
  <r>
    <s v="s1870N"/>
    <x v="0"/>
    <x v="509"/>
    <s v="Puneet Khanna"/>
    <s v="Yami Gautam, Vikrant Massey, Suhail Nayyar, Ayesha Raza Mishra, Isha Talwar, Rajeev Gupta"/>
    <s v="India"/>
    <d v="2020-10-09T00:00:00"/>
    <s v="Available"/>
    <x v="3"/>
    <x v="1"/>
    <s v="126 min"/>
    <n v="126"/>
    <n v="0"/>
    <x v="4"/>
    <s v="Eager to marry but constantly rejected by women, a bachelor hopes to win over a former crush by accepting help from an unlikely source: her mother."/>
    <x v="1"/>
    <n v="1"/>
    <n v="2020"/>
    <s v="October"/>
    <s v="Recent"/>
    <s v="Long"/>
  </r>
  <r>
    <s v="s1148P"/>
    <x v="0"/>
    <x v="510"/>
    <s v="Alfredo Ramos"/>
    <s v="Clifton Collins Jr., Greg Serano, Jacob Vargas"/>
    <s v="Unknown"/>
    <m/>
    <s v="Unknown"/>
    <x v="15"/>
    <x v="6"/>
    <s v="96 min"/>
    <n v="96"/>
    <n v="0"/>
    <x v="0"/>
    <s v="Carefree days come to an end when three Latino friends face personal crises in Los Angeles."/>
    <x v="0"/>
    <n v="2"/>
    <s v=""/>
    <s v=""/>
    <s v="Older"/>
    <s v="Medium"/>
  </r>
  <r>
    <s v="s6136N"/>
    <x v="0"/>
    <x v="511"/>
    <s v="Sam Mendes"/>
    <s v="Kevin Spacey, Annette Bening, Thora Birch, Wes Bentley, Mena Suvari, Chris Cooper, Peter Gallagher, Allison Janney, Scott Bakula, Sam Robards"/>
    <s v="United States"/>
    <d v="2020-01-01T00:00:00"/>
    <s v="Available"/>
    <x v="20"/>
    <x v="6"/>
    <s v="122 min"/>
    <n v="122"/>
    <n v="0"/>
    <x v="8"/>
    <s v="While struggling to endure his tightly wound wife, an unfulfilling job and a surly teen, a man becomes obsessed with one of his daughter's friends."/>
    <x v="1"/>
    <n v="1"/>
    <n v="2020"/>
    <s v="January"/>
    <s v="Older"/>
    <s v="Long"/>
  </r>
  <r>
    <s v="s2168N"/>
    <x v="0"/>
    <x v="512"/>
    <s v="Savage Steve Holland"/>
    <s v="Ricardo Hurtado, Breanna Yde, Jackie R. Jacobson, Abby Donnelly, Alkoya Brunson, Jeff Meacham, Ella Gross, Carlos Sanson, JT Neal, Camaron Engels, Kirrilee Berger"/>
    <s v="United States"/>
    <d v="2020-08-04T00:00:00"/>
    <s v="Available"/>
    <x v="3"/>
    <x v="4"/>
    <s v="71 min"/>
    <n v="71"/>
    <n v="0"/>
    <x v="11"/>
    <s v="As summer returns to Malibu, Team Flounder takes to the beach to host — and unexpectedly compete in — the International Beachmaster Competition."/>
    <x v="1"/>
    <n v="1"/>
    <n v="2020"/>
    <s v="August"/>
    <s v="Recent"/>
    <s v="Short"/>
  </r>
  <r>
    <s v="s4405P"/>
    <x v="0"/>
    <x v="513"/>
    <s v="April Mullen"/>
    <s v="Aaron Eckhart, Tommy Lee Jones, Katheryn Winnick, Heather Graham"/>
    <s v="Unknown"/>
    <m/>
    <s v="Unknown"/>
    <x v="3"/>
    <x v="6"/>
    <s v="93 min"/>
    <n v="93"/>
    <n v="0"/>
    <x v="0"/>
    <s v="Tommy Lee Jones and Aaron Eckhart star in the edge-of-your-seat thriller about a detective with a traumatic past who investigates a suspicious death in the town of Wander, Texas."/>
    <x v="0"/>
    <n v="2"/>
    <s v=""/>
    <s v=""/>
    <s v="Recent"/>
    <s v="Medium"/>
  </r>
  <r>
    <s v="s7096N"/>
    <x v="0"/>
    <x v="514"/>
    <s v="Kedar Shinde"/>
    <s v="Smita Jaykar, Siddarth Jadhav"/>
    <s v="India"/>
    <d v="2018-03-15T00:00:00"/>
    <s v="Available"/>
    <x v="22"/>
    <x v="7"/>
    <s v="137 min"/>
    <n v="137"/>
    <n v="0"/>
    <x v="4"/>
    <s v="Bored in their happy marriage, a couple decides to spice things up by fighting more, but their game takes the relationship on an unexpected path."/>
    <x v="1"/>
    <n v="1"/>
    <n v="2018"/>
    <s v="March"/>
    <s v="Modern"/>
    <s v="Long"/>
  </r>
  <r>
    <s v="s5809P"/>
    <x v="0"/>
    <x v="515"/>
    <s v="Mora TV"/>
    <s v="Lea, Pop"/>
    <s v="Unknown"/>
    <m/>
    <s v="Unknown"/>
    <x v="0"/>
    <x v="5"/>
    <s v="50 min"/>
    <n v="50"/>
    <n v="0"/>
    <x v="18"/>
    <s v="Make bedtime easier with these lullabies. Soothing words and music helps babies calm down and help them sleep. These lullabies lyrics lend themselves to some fun hand movements that will keep baby entertained and smiling. Put your Kids to sleep with lullabies from Lea and Pop. Playing soft lullabies with baby relaxing music at bedtime promotes comfort, quality sleep and brain development."/>
    <x v="0"/>
    <n v="2"/>
    <s v=""/>
    <s v=""/>
    <s v="Recent"/>
    <s v="Short"/>
  </r>
  <r>
    <s v="s2865N"/>
    <x v="0"/>
    <x v="516"/>
    <s v="Gustavo Ron"/>
    <s v="Marta Hazas, Asier Etxeandia, Adrián Lastra, Javier Rey, Llorenç González, Andrea Duro, Fernando Guallar, Diego Martín, Andrés Velencoso, Maxi Iglesias"/>
    <s v="Unknown"/>
    <d v="2020-03-01T00:00:00"/>
    <s v="Available"/>
    <x v="3"/>
    <x v="7"/>
    <s v="82 min"/>
    <n v="82"/>
    <n v="0"/>
    <x v="8"/>
    <s v="During Christmas 1969, the impending sale of Velvet reunites past and present staff in Madrid for fond remembrances, second chances and new beginnings."/>
    <x v="1"/>
    <n v="1"/>
    <n v="2020"/>
    <s v="March"/>
    <s v="Recent"/>
    <s v="Short"/>
  </r>
  <r>
    <s v="s6791N"/>
    <x v="0"/>
    <x v="517"/>
    <s v="Seth Gordon"/>
    <s v="Vince Vaughn, Reese Witherspoon, Robert Duvall, Sissy Spacek, Jon Voight, Jon Favreau, Mary Steenburgen, Dwight Yoakam, Tim McGraw, Kristin Chenoweth"/>
    <s v="Germany, United States"/>
    <d v="2021-01-01T00:00:00"/>
    <s v="Available"/>
    <x v="19"/>
    <x v="11"/>
    <s v="88 min"/>
    <n v="88"/>
    <n v="0"/>
    <x v="4"/>
    <s v="A dating couple is forced to spend their first Christmas together visiting each of their four divorced parents – in a single day."/>
    <x v="1"/>
    <n v="1"/>
    <n v="2021"/>
    <s v="January"/>
    <s v="Older"/>
    <s v="Short"/>
  </r>
  <r>
    <s v="s685N"/>
    <x v="1"/>
    <x v="518"/>
    <s v="Unknown"/>
    <s v="Danna Paola, Miguel Herrán, María Pedraza, Itzan Escamilla, Miguel Bernardeau, Jaime Lorente, Álvaro Rico, Arón Piper, Mina El Hammani, Ester Expósito, Omar Ayuso"/>
    <s v="Spain"/>
    <d v="2021-06-18T00:00:00"/>
    <s v="Available"/>
    <x v="0"/>
    <x v="1"/>
    <s v="4 Seasons"/>
    <n v="0"/>
    <n v="4"/>
    <x v="8"/>
    <s v="When three working-class teens enroll in an exclusive private school in Spain, the clash between them and the wealthy students leads to murder."/>
    <x v="1"/>
    <n v="1"/>
    <n v="2021"/>
    <s v="June"/>
    <s v="Recent"/>
    <s v="Not Applicable"/>
  </r>
  <r>
    <s v="s2704P"/>
    <x v="0"/>
    <x v="519"/>
    <s v="Alex Turner"/>
    <s v="Henry Thomas, Michael Shannon, Isaiah Washington, Nicki Aycox, Patrick Fugit, Mark Boone Junior"/>
    <s v="Unknown"/>
    <m/>
    <s v="Unknown"/>
    <x v="4"/>
    <x v="6"/>
    <s v="91 min"/>
    <n v="91"/>
    <n v="0"/>
    <x v="38"/>
    <s v="A group of Confederate soldiers hole up in an abandoned plantation after robbing a bank and find themselves at the mercy of supernatural forces."/>
    <x v="0"/>
    <n v="2"/>
    <s v=""/>
    <s v=""/>
    <s v="Older"/>
    <s v="Medium"/>
  </r>
  <r>
    <s v="s1810N"/>
    <x v="0"/>
    <x v="520"/>
    <s v="Cathy Garcia-Molina"/>
    <s v="Kathryn Bernardo, Daniel Padilla, Darren Espanto, Jean Garcia, Susan Africa, Ria Atayde, Kit Thompson, Odette Khan, Alwyn Uytingco, Juan Miguel Severo"/>
    <s v="Philippines"/>
    <d v="2020-10-22T00:00:00"/>
    <s v="Available"/>
    <x v="6"/>
    <x v="7"/>
    <s v="120 min"/>
    <n v="120"/>
    <n v="0"/>
    <x v="8"/>
    <s v="A young couple's house was once a happy home. But with one as the breadwinner and the other looking for a big break, can love still live here?"/>
    <x v="1"/>
    <n v="1"/>
    <n v="2020"/>
    <s v="October"/>
    <s v="Modern"/>
    <s v="Medium"/>
  </r>
  <r>
    <s v="s5750N"/>
    <x v="0"/>
    <x v="521"/>
    <s v="Noriyuki Abe"/>
    <s v="Masakazu Morita, Fumiko Orikasa, Kazuya Nakai, Noriaki Sugiyama, Kentarô Itô, Yuki Matsuoka, Ryotaro Okiayu, Romi Park"/>
    <s v="Japan"/>
    <d v="2016-10-15T00:00:00"/>
    <s v="Available"/>
    <x v="22"/>
    <x v="7"/>
    <s v="94 min"/>
    <n v="94"/>
    <n v="0"/>
    <x v="7"/>
    <s v="When a group of vicious Sinners plots to escape from this eternal prison in Hell, they discover that Substitute Soul Reaper Ichigo is the key to their freedom. The Sinners launch an attack and in the process kidnap Ichigo's younger sister."/>
    <x v="1"/>
    <n v="1"/>
    <n v="2016"/>
    <s v="October"/>
    <s v="Modern"/>
    <s v="Medium"/>
  </r>
  <r>
    <s v="s6447P"/>
    <x v="0"/>
    <x v="522"/>
    <s v="Don Tjernagel"/>
    <s v="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
    <s v="Unknown"/>
    <m/>
    <s v="Unknown"/>
    <x v="0"/>
    <x v="9"/>
    <s v="91 min"/>
    <n v="91"/>
    <n v="0"/>
    <x v="15"/>
    <s v="An entity is terrorizing a small Midwest town. Ludlow Falls continues to descend into madness and death as more young women are driven insane. Sometimes small towns hide big secrets and a town's sin will be exposed."/>
    <x v="0"/>
    <n v="2"/>
    <s v=""/>
    <s v=""/>
    <s v="Recent"/>
    <s v="Medium"/>
  </r>
  <r>
    <s v="s3303N"/>
    <x v="0"/>
    <x v="523"/>
    <s v="Zhang Yimou"/>
    <s v="Deng Chao, Sun Li, Ryan Cheng, Wang Qianyuan, Hu Jun, Wang Jingchun, Guan Xiaotong, Leo Wu"/>
    <s v="China, Hong Kong"/>
    <d v="2019-11-06T00:00:00"/>
    <s v="Available"/>
    <x v="6"/>
    <x v="7"/>
    <s v="116 min"/>
    <n v="116"/>
    <n v="0"/>
    <x v="7"/>
    <s v="As three kingdoms struggle for control of a walled city, a figure with a rare power spins a web of intrigue that entangles a king's court."/>
    <x v="1"/>
    <n v="1"/>
    <n v="2019"/>
    <s v="November"/>
    <s v="Modern"/>
    <s v="Medium"/>
  </r>
  <r>
    <s v="s4209N"/>
    <x v="0"/>
    <x v="524"/>
    <s v="Kobun Shizuno, Hiroyuki Seshita"/>
    <s v="Mamoru Miyano, Takahiro Sakurai, Kana Hanazawa, Tomokazu Sugita, Yuki Kaji, Junichi Suwabe, Reina Ueda, Ari Ozawa, Daisuke Ono, Kenta Miyake, Kenyu Horiuchi, Kazuya Nakai, Kazuhiro Yamaji"/>
    <s v="Japan"/>
    <d v="2019-01-09T00:00:00"/>
    <s v="Available"/>
    <x v="6"/>
    <x v="2"/>
    <s v="91 min"/>
    <n v="91"/>
    <n v="0"/>
    <x v="7"/>
    <s v="With the earth alliance weakened, Haruo weighs siding with the Exif, whose death cult is summoning a monster that can destroy the world."/>
    <x v="1"/>
    <n v="1"/>
    <n v="2019"/>
    <s v="January"/>
    <s v="Modern"/>
    <s v="Medium"/>
  </r>
  <r>
    <s v="s2202P"/>
    <x v="0"/>
    <x v="525"/>
    <s v="Not Available"/>
    <s v="Unknown"/>
    <s v="Unknown"/>
    <m/>
    <s v="Unknown"/>
    <x v="9"/>
    <x v="12"/>
    <s v="26 min"/>
    <n v="26"/>
    <n v="0"/>
    <x v="34"/>
    <s v="Holy Hail rain catchy as can be disco dance beats and furiously fuzzy bass grooves down on Brooklyn's Luna Lounge."/>
    <x v="0"/>
    <n v="2"/>
    <s v=""/>
    <s v=""/>
    <s v="Modern"/>
    <s v="Short"/>
  </r>
  <r>
    <s v="s199P"/>
    <x v="1"/>
    <x v="526"/>
    <s v="Unknown"/>
    <s v="Olivia Cooke, Claudia Jessie, Tom Bateman, Johnny Flynn, Michael Palin"/>
    <s v="United Kingdom"/>
    <m/>
    <s v="Unknown"/>
    <x v="6"/>
    <x v="3"/>
    <s v="1 Season"/>
    <n v="0"/>
    <n v="1"/>
    <x v="8"/>
    <s v="In a world where everyone is striving for what is not worth having, no one is more determined to climb to the heights of English Society than Miss Rebecca Sharp."/>
    <x v="0"/>
    <n v="2"/>
    <s v=""/>
    <s v=""/>
    <s v="Modern"/>
    <s v="Not Applicable"/>
  </r>
  <r>
    <s v="s8158P"/>
    <x v="0"/>
    <x v="527"/>
    <s v="John Whitesell"/>
    <s v="Martin Lawrence, Brandon T. Jackson, Jessica Lucas"/>
    <s v="United States"/>
    <m/>
    <s v="Unknown"/>
    <x v="9"/>
    <x v="11"/>
    <s v="107 min"/>
    <n v="107"/>
    <n v="0"/>
    <x v="4"/>
    <s v="HD. 'Big Momma' is dragged out of mothballs when FBI man Martin Lawrence must go undercover â€“ in a girls school."/>
    <x v="0"/>
    <n v="2"/>
    <s v=""/>
    <s v=""/>
    <s v="Modern"/>
    <s v="Medium"/>
  </r>
  <r>
    <s v="s7299P"/>
    <x v="0"/>
    <x v="528"/>
    <s v="Stepan Puchinyan"/>
    <s v="Dmitriy Kharatyan, Ekaterina Guseva, Aleksey Shevschenkov"/>
    <s v="Unknown"/>
    <m/>
    <s v="Unknown"/>
    <x v="9"/>
    <x v="3"/>
    <s v="88 min"/>
    <n v="88"/>
    <n v="0"/>
    <x v="4"/>
    <s v="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
    <x v="0"/>
    <n v="2"/>
    <s v=""/>
    <s v=""/>
    <s v="Modern"/>
    <s v="Short"/>
  </r>
  <r>
    <s v="s6132P"/>
    <x v="0"/>
    <x v="529"/>
    <s v="Jeffrey Gee Chin"/>
    <s v="Vishnu Manchu, Kajal Aggarwal, Suniel Shetty, Naveen Chandra, Navdeep, Harsha, Mahima Makwana, Karma McCain, Ruhi Singh"/>
    <s v="Unknown"/>
    <m/>
    <s v="Unknown"/>
    <x v="0"/>
    <x v="3"/>
    <s v="133 min"/>
    <n v="133"/>
    <n v="0"/>
    <x v="0"/>
    <s v="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
    <x v="0"/>
    <n v="2"/>
    <s v=""/>
    <s v=""/>
    <s v="Recent"/>
    <s v="Long"/>
  </r>
  <r>
    <s v="s8048P"/>
    <x v="0"/>
    <x v="530"/>
    <s v="Americ"/>
    <s v="Unknown"/>
    <s v="Unknown"/>
    <m/>
    <s v="Unknown"/>
    <x v="7"/>
    <x v="12"/>
    <s v="10 min"/>
    <n v="10"/>
    <n v="0"/>
    <x v="0"/>
    <s v="Latest title and key art(3:4)"/>
    <x v="0"/>
    <n v="2"/>
    <s v=""/>
    <s v=""/>
    <s v="Modern"/>
    <s v="Short"/>
  </r>
  <r>
    <s v="s8063N"/>
    <x v="1"/>
    <x v="531"/>
    <s v="Unknown"/>
    <s v="Yuri Lowenthal, Meyer DeLeeuw, Johnny Yong Bosch, Phil Lollar, Alicyn Packard, Melissa Hutchison, Joseph J. Terry, Danny Katiana, Katie Leigh"/>
    <s v="United States"/>
    <d v="2020-03-31T00:00:00"/>
    <s v="Available"/>
    <x v="2"/>
    <x v="13"/>
    <s v="1 Season"/>
    <n v="0"/>
    <n v="1"/>
    <x v="24"/>
    <s v="Spaceships Eagle, Robyn, Hawk and their pals at the Stardust Space Academy rocket through the galaxy, teaching kids about the wonders of science."/>
    <x v="1"/>
    <n v="1"/>
    <n v="2020"/>
    <s v="March"/>
    <s v="Modern"/>
    <s v="Not Applicable"/>
  </r>
  <r>
    <s v="s6807N"/>
    <x v="1"/>
    <x v="532"/>
    <s v="Unknown"/>
    <s v="Jennifer Aniston, Courteney Cox, Lisa Kudrow, Matt LeBlanc, Matthew Perry, David Schwimmer"/>
    <s v="United States"/>
    <m/>
    <s v="Unknown"/>
    <x v="49"/>
    <x v="7"/>
    <s v="10 Seasons"/>
    <n v="0"/>
    <n v="10"/>
    <x v="39"/>
    <s v="This hit sitcom follows the merry misadventures of six 20-something pals as they navigate the pitfalls of work, life and love in 1990s Manhattan."/>
    <x v="1"/>
    <n v="1"/>
    <s v=""/>
    <s v=""/>
    <s v="Older"/>
    <s v="Not Applicable"/>
  </r>
  <r>
    <s v="s8479P"/>
    <x v="1"/>
    <x v="533"/>
    <s v="Unknown"/>
    <s v="Big Freedia"/>
    <s v="Unknown"/>
    <d v="2021-09-10T00:00:00"/>
    <s v="Available"/>
    <x v="7"/>
    <x v="7"/>
    <s v="1 Season"/>
    <n v="0"/>
    <n v="1"/>
    <x v="26"/>
    <s v="Get in Formation because the critically acclaimed series Big Freedia: The Queen of bounce is back for an electrifying Fifth Season!"/>
    <x v="0"/>
    <n v="2"/>
    <n v="2021"/>
    <s v="September"/>
    <s v="Modern"/>
    <s v="Not Applicable"/>
  </r>
  <r>
    <s v="s4694N"/>
    <x v="0"/>
    <x v="534"/>
    <s v="R. Balki"/>
    <s v="Akshay Kumar, Sonam Kapoor, Radhika Apte, Jyoti Subhash, Urmila Mahanta, Suneel Sinha, Sanjay Singh, Rakesh Chaturvedi Om"/>
    <s v="India"/>
    <d v="2018-08-21T00:00:00"/>
    <s v="Available"/>
    <x v="6"/>
    <x v="11"/>
    <s v="130 min"/>
    <n v="130"/>
    <n v="0"/>
    <x v="8"/>
    <s v="Despite public humiliation and resistance, an entrepreneur markets a hygienic, low-cost sanitary pad that even India's poorest women can afford."/>
    <x v="1"/>
    <n v="1"/>
    <n v="2018"/>
    <s v="August"/>
    <s v="Modern"/>
    <s v="Long"/>
  </r>
  <r>
    <s v="s2868P"/>
    <x v="0"/>
    <x v="535"/>
    <s v="Paul Leyden"/>
    <s v="Malin Akerman, Bella Thorne, Alec Baldwin, DulcÃ© Sloan, Kevin Connolly, Fortune Feimster, Kevin Nash"/>
    <s v="Unknown"/>
    <m/>
    <s v="Unknown"/>
    <x v="3"/>
    <x v="6"/>
    <s v="97 min"/>
    <n v="97"/>
    <n v="0"/>
    <x v="4"/>
    <s v="When Anna Wyncomb is introduced to an underground, all-female fight club in order to turn the mess of her life around, she discovers she is much more personally connected to the history of the club than she could ever imagine."/>
    <x v="0"/>
    <n v="2"/>
    <s v=""/>
    <s v=""/>
    <s v="Recent"/>
    <s v="Medium"/>
  </r>
  <r>
    <s v="s5646P"/>
    <x v="0"/>
    <x v="536"/>
    <s v="Robin Pront"/>
    <s v="Nikolaj Coster-Waldau, Annabelle Wallis, Hero Fiennes Tiffin, Zahn McClarnon, Melanie Scrofano"/>
    <s v="Unknown"/>
    <m/>
    <s v="Unknown"/>
    <x v="3"/>
    <x v="6"/>
    <s v="95 min"/>
    <n v="95"/>
    <n v="0"/>
    <x v="22"/>
    <s v="A reformed hunter (Nikolaj Coster-Waldau) and a sheriff (Annabelle Wallis) are caught in a deadly game of cat and mouse when they set out to track a killer who may have kidnapped the hunter's daughter five years ago."/>
    <x v="0"/>
    <n v="2"/>
    <s v=""/>
    <s v=""/>
    <s v="Recent"/>
    <s v="Medium"/>
  </r>
  <r>
    <s v="s85P"/>
    <x v="1"/>
    <x v="537"/>
    <s v="Unknown"/>
    <s v="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
    <s v="United States"/>
    <m/>
    <s v="Unknown"/>
    <x v="1"/>
    <x v="5"/>
    <s v="4 Seasons"/>
    <n v="0"/>
    <n v="4"/>
    <x v="6"/>
    <s v="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
    <x v="0"/>
    <n v="2"/>
    <s v=""/>
    <s v=""/>
    <s v="Modern"/>
    <s v="Not Applicable"/>
  </r>
  <r>
    <s v="s4357N"/>
    <x v="1"/>
    <x v="538"/>
    <s v="Unknown"/>
    <s v="Eri Tokunaga, Daichi Watanabe, Fuju Kamio, Sairi Ito, Mina Fujii, Mansaku Ikeuchi, Kinuo Yamada, Yuka Ogura, Enon Kawatani, Yui Imaizumi, Noriko Eguchi, Masanobu Ando, Kitaro"/>
    <s v="Japan"/>
    <d v="2018-11-30T00:00:00"/>
    <s v="Available"/>
    <x v="6"/>
    <x v="1"/>
    <s v="1 Season"/>
    <n v="0"/>
    <n v="1"/>
    <x v="9"/>
    <s v="Frustrated by life with her boyfriend, thirty-something Wako can’t stop herself from being interested in high schooler Yumeaki, despite their age gap."/>
    <x v="1"/>
    <n v="1"/>
    <n v="2018"/>
    <s v="November"/>
    <s v="Modern"/>
    <s v="Not Applicable"/>
  </r>
  <r>
    <s v="s498N"/>
    <x v="1"/>
    <x v="539"/>
    <s v="Produced by One Trick Pony Productions and Tremolo Productions"/>
    <s v="Unknown"/>
    <s v="Unknown"/>
    <d v="2021-07-07T00:00:00"/>
    <s v="Available"/>
    <x v="0"/>
    <x v="7"/>
    <s v="1 Season"/>
    <n v="0"/>
    <n v="1"/>
    <x v="5"/>
    <s v="Cat people come in all shapes and sizes, but they share a love for their enchanting, unique feline friends. This docuseries reveals their tales."/>
    <x v="1"/>
    <n v="1"/>
    <n v="2021"/>
    <s v="July"/>
    <s v="Recent"/>
    <s v="Not Applicable"/>
  </r>
  <r>
    <s v="s1666P"/>
    <x v="0"/>
    <x v="540"/>
    <s v="Arthur van Merwijk"/>
    <s v="Sabrina Glow"/>
    <s v="Unknown"/>
    <m/>
    <s v="Unknown"/>
    <x v="1"/>
    <x v="5"/>
    <s v="48 min"/>
    <n v="48"/>
    <n v="0"/>
    <x v="18"/>
    <s v="In this compilation of My Magic Pet Morphle cartoon, Mila and Morphle hop into different worlds such as the medieval times, the digital world, the magical jungle and many more!"/>
    <x v="0"/>
    <n v="2"/>
    <s v=""/>
    <s v=""/>
    <s v="Modern"/>
    <s v="Short"/>
  </r>
  <r>
    <s v="s8379P"/>
    <x v="0"/>
    <x v="541"/>
    <s v="Phil Wurtzel"/>
    <s v="Penelope Alex, Michael ParÃ©, Sarah Lazar, Lance Barber, Steve Wilder, Eric Petersen, Kristen Dalton, Robert Newman, William McNamara, Roz McHenry"/>
    <s v="Unknown"/>
    <m/>
    <s v="Unknown"/>
    <x v="0"/>
    <x v="0"/>
    <s v="107 min"/>
    <n v="107"/>
    <n v="0"/>
    <x v="8"/>
    <s v="Before her lights go out Roxy Starr (Penelope Alex) and her manager (Michael ParÃ©) get the band together for one more show."/>
    <x v="0"/>
    <n v="2"/>
    <s v=""/>
    <s v=""/>
    <s v="Recent"/>
    <s v="Medium"/>
  </r>
  <r>
    <s v="s2807N"/>
    <x v="0"/>
    <x v="542"/>
    <s v="Jeff Tomsic"/>
    <s v="Bert Kreischer"/>
    <s v="United States"/>
    <d v="2020-03-17T00:00:00"/>
    <s v="Available"/>
    <x v="3"/>
    <x v="1"/>
    <s v="62 min"/>
    <n v="62"/>
    <n v="0"/>
    <x v="13"/>
    <s v="Ever the stand-up party animal, comic Bert Kreischer riffs on parenting and family life, being a gun and pet owner, his dad discovering pot, and more."/>
    <x v="1"/>
    <n v="1"/>
    <n v="2020"/>
    <s v="March"/>
    <s v="Recent"/>
    <s v="Short"/>
  </r>
  <r>
    <s v="s4267P"/>
    <x v="0"/>
    <x v="543"/>
    <s v="Mohana Krishna Indraganti"/>
    <s v="Nani, Sudheer Babu Posani, Nivetha Thomas"/>
    <s v="Unknown"/>
    <m/>
    <s v="Unknown"/>
    <x v="3"/>
    <x v="0"/>
    <s v="140 min"/>
    <n v="140"/>
    <n v="0"/>
    <x v="0"/>
    <s v="The showdown between a celebrated cop and a serial killer who challenges the former to nab him, results in consequences laced with heavy-duty action, playful romance and dark humour."/>
    <x v="0"/>
    <n v="2"/>
    <s v=""/>
    <s v=""/>
    <s v="Recent"/>
    <s v="Long"/>
  </r>
  <r>
    <s v="s867N"/>
    <x v="0"/>
    <x v="544"/>
    <s v="Eshom Nelms, Ian Nelms"/>
    <s v="John Hawkes, Anthony Anderson, Octavia Spencer, Robert Forster, Clifton Collins Jr., Jeremy Ratchford, James Lafferty, Michael Vartan, Daniel Sunjata, Don Harvey, Stefanie Scott, Caity Lotz, Dale Dickey"/>
    <s v="United States"/>
    <d v="2021-05-19T00:00:00"/>
    <s v="Available"/>
    <x v="12"/>
    <x v="6"/>
    <s v="92 min"/>
    <n v="92"/>
    <n v="0"/>
    <x v="40"/>
    <s v="When a disgraced ex-cop discovers a dying woman, he's compelled to track down her killer — an act of self-redemption that takes him down a dark path."/>
    <x v="1"/>
    <n v="1"/>
    <n v="2021"/>
    <s v="May"/>
    <s v="Modern"/>
    <s v="Medium"/>
  </r>
  <r>
    <s v="s310N"/>
    <x v="1"/>
    <x v="545"/>
    <s v="No single director listed; reality series"/>
    <s v="Mark Towle, Shawn Pilot, Constance Nunes, Tony Quinones, Mike &quot;Caveman&quot; Pyle"/>
    <s v="Unknown"/>
    <d v="2021-08-04T00:00:00"/>
    <s v="Available"/>
    <x v="0"/>
    <x v="2"/>
    <s v="3 Seasons"/>
    <n v="0"/>
    <n v="3"/>
    <x v="17"/>
    <s v="The colorful crew at Gotham Garage overhauls an eclectic collection of cars and trucks, trading up to a showstopper they can sell for big bucks."/>
    <x v="1"/>
    <n v="1"/>
    <n v="2021"/>
    <s v="August"/>
    <s v="Recent"/>
    <s v="Not Applicable"/>
  </r>
  <r>
    <s v="s7657N"/>
    <x v="0"/>
    <x v="546"/>
    <s v="Charlie Lightening"/>
    <s v="Noel Gallagher"/>
    <s v="United States"/>
    <d v="2018-08-01T00:00:00"/>
    <s v="Available"/>
    <x v="6"/>
    <x v="1"/>
    <s v="66 min"/>
    <n v="66"/>
    <n v="0"/>
    <x v="2"/>
    <s v="Between scenes from an intimate performance, the Oasis legend reflects on his road to stardom and offers insights on his creative process."/>
    <x v="1"/>
    <n v="1"/>
    <n v="2018"/>
    <s v="August"/>
    <s v="Modern"/>
    <s v="Short"/>
  </r>
  <r>
    <s v="s6411P"/>
    <x v="0"/>
    <x v="547"/>
    <s v="Arthur van Merwijk"/>
    <s v="Unknown"/>
    <s v="Unknown"/>
    <m/>
    <s v="Unknown"/>
    <x v="1"/>
    <x v="5"/>
    <s v="43 min"/>
    <n v="43"/>
    <n v="0"/>
    <x v="18"/>
    <s v="Mila and Morphle are back once again to take you on a magical adventure! In this non-dialogue series, watch Morphle morph into various different types of vehicles and many more!"/>
    <x v="0"/>
    <n v="2"/>
    <s v=""/>
    <s v=""/>
    <s v="Modern"/>
    <s v="Short"/>
  </r>
  <r>
    <s v="s2989P"/>
    <x v="0"/>
    <x v="548"/>
    <s v="Susan Seidelman"/>
    <s v="Dyan Cannon, Sally Kellerman, Brenda Vaccaro, Len Cariou, Joseph Bologna"/>
    <s v="United States"/>
    <m/>
    <s v="Unknown"/>
    <x v="24"/>
    <x v="6"/>
    <s v="105 min"/>
    <n v="105"/>
    <n v="0"/>
    <x v="4"/>
    <s v="A romantic comedy about our amazing capacity to rebound and fall in love at any age."/>
    <x v="0"/>
    <n v="2"/>
    <s v=""/>
    <s v=""/>
    <s v="Older"/>
    <s v="Medium"/>
  </r>
  <r>
    <s v="s7554N"/>
    <x v="0"/>
    <x v="549"/>
    <s v="Jared Hess"/>
    <s v="Jack Black, Ana de la Reguera, Héctor Jiménez, Darius Rose, Moises Arias, Diego Eduardo Gomez, Carlos Maycotte, Richard Montoya, Cesar Gonzalez, Rafael Montalvo"/>
    <s v="United States, Mexico"/>
    <d v="2019-11-01T00:00:00"/>
    <s v="Available"/>
    <x v="24"/>
    <x v="8"/>
    <s v="92 min"/>
    <n v="92"/>
    <n v="0"/>
    <x v="4"/>
    <s v="When Ignacio learns of an orphanage's financial woes, he pitches in to help – by disguising himself and joining the professional wrestling circuit."/>
    <x v="1"/>
    <n v="1"/>
    <n v="2019"/>
    <s v="November"/>
    <s v="Older"/>
    <s v="Medium"/>
  </r>
  <r>
    <s v="s8406P"/>
    <x v="0"/>
    <x v="550"/>
    <s v="Tharun Mohan"/>
    <s v="Amelia Eve, Jo Hart, Adam Bond"/>
    <s v="Unknown"/>
    <m/>
    <s v="Unknown"/>
    <x v="0"/>
    <x v="9"/>
    <s v="95 min"/>
    <n v="95"/>
    <n v="0"/>
    <x v="15"/>
    <s v="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
    <x v="0"/>
    <n v="2"/>
    <s v=""/>
    <s v=""/>
    <s v="Recent"/>
    <s v="Medium"/>
  </r>
  <r>
    <s v="s7152P"/>
    <x v="0"/>
    <x v="551"/>
    <s v="James Shanks"/>
    <s v="Mackenzie Astin, Neil Cole"/>
    <s v="Unknown"/>
    <m/>
    <s v="Unknown"/>
    <x v="2"/>
    <x v="3"/>
    <s v="93 min"/>
    <n v="93"/>
    <n v="0"/>
    <x v="0"/>
    <s v="Badly planned trek across Dartmoor landscape brings four friends face to face with the Dartmoor Beast. Lost and afraid the terrified party has to fight for their own lives in desperate attempt to survive the night."/>
    <x v="0"/>
    <n v="2"/>
    <s v=""/>
    <s v=""/>
    <s v="Modern"/>
    <s v="Medium"/>
  </r>
  <r>
    <s v="s7648N"/>
    <x v="0"/>
    <x v="552"/>
    <s v="Barak Goodman"/>
    <s v="Unknown"/>
    <s v="United States"/>
    <d v="2017-04-19T00:00:00"/>
    <s v="Available"/>
    <x v="12"/>
    <x v="7"/>
    <s v="102 min"/>
    <n v="102"/>
    <n v="0"/>
    <x v="2"/>
    <s v="Domestic terrorist Timothy McVeigh's bomb attack on an Oklahoma City federal building in 1995 is chronicled in this examination of the shocking event."/>
    <x v="1"/>
    <n v="1"/>
    <n v="2017"/>
    <s v="April"/>
    <s v="Modern"/>
    <s v="Medium"/>
  </r>
  <r>
    <s v="s8659P"/>
    <x v="0"/>
    <x v="553"/>
    <s v="Andy de Emmony"/>
    <s v="Sue Johnston, Alun Armstrong, Robert Pugh, Angeline Ball, Mark Lewis Jones"/>
    <s v="Unknown"/>
    <m/>
    <s v="Unknown"/>
    <x v="8"/>
    <x v="0"/>
    <s v="112 min"/>
    <n v="112"/>
    <n v="0"/>
    <x v="8"/>
    <s v="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
    <x v="0"/>
    <n v="2"/>
    <s v=""/>
    <s v=""/>
    <s v="Older"/>
    <s v="Medium"/>
  </r>
  <r>
    <s v="s8501N"/>
    <x v="0"/>
    <x v="554"/>
    <s v="Stephen Amezdroz"/>
    <s v="Unknown"/>
    <s v="United States"/>
    <d v="2018-04-01T00:00:00"/>
    <s v="Available"/>
    <x v="7"/>
    <x v="4"/>
    <s v="32 min"/>
    <n v="32"/>
    <n v="0"/>
    <x v="2"/>
    <s v="To determine whether we're alone in the universe, astrobiologists look to Jupiter, Mars and, closer to home, extreme environments on Earth."/>
    <x v="1"/>
    <n v="1"/>
    <n v="2018"/>
    <s v="April"/>
    <s v="Modern"/>
    <s v="Short"/>
  </r>
  <r>
    <s v="s2874P"/>
    <x v="0"/>
    <x v="555"/>
    <s v="Vin Moore"/>
    <s v="Russell Hopton, Irene Ware, Harry Holman, Bradley Page, John Quillan, Wade Boteler, Betty Blythe"/>
    <s v="Unknown"/>
    <m/>
    <s v="Unknown"/>
    <x v="54"/>
    <x v="3"/>
    <s v="62 min"/>
    <n v="62"/>
    <n v="0"/>
    <x v="4"/>
    <s v="Publicity Expert lee Adams (Hopton) uses ex-carnival character &quot;Honest&quot; John Brady in a Publicity stunt he throws for the press, in order to promote his new chain letter scheme. However, things go terribly wrong when it turns out &quot;Honest&quot; John is on the run from the law, and then one of the recipients of the chain letter is murdered. Adams tries to get to the bottom of the murder, constantly in a battle of wits and ethics with pretty female reporter Mary Larkin (Ware), who has invited herself along for the ride."/>
    <x v="0"/>
    <n v="2"/>
    <s v=""/>
    <s v=""/>
    <s v="Older"/>
    <s v="Short"/>
  </r>
  <r>
    <s v="s8083N"/>
    <x v="0"/>
    <x v="556"/>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s v="United States"/>
    <d v="2018-06-26T00:00:00"/>
    <s v="Available"/>
    <x v="12"/>
    <x v="11"/>
    <s v="152 min"/>
    <n v="152"/>
    <n v="0"/>
    <x v="7"/>
    <s v="As the remnants of the Resistance flee Kylo Ren and the First Order, Rey seeks out Luke Skywalker – but he wants nothing more to do with the Force."/>
    <x v="1"/>
    <n v="1"/>
    <n v="2018"/>
    <s v="June"/>
    <s v="Modern"/>
    <s v="Long"/>
  </r>
  <r>
    <s v="s4584N"/>
    <x v="0"/>
    <x v="557"/>
    <s v="Chandan Arora"/>
    <s v="Rajpal Yadav, Rituparna Sengupta, Kay Kay Menon, Varun Bandola, Vinod Nagpal, Naseeruddin Shah"/>
    <s v="India"/>
    <d v="2018-10-01T00:00:00"/>
    <s v="Available"/>
    <x v="41"/>
    <x v="2"/>
    <s v="129 min"/>
    <n v="129"/>
    <n v="0"/>
    <x v="4"/>
    <s v="An ordinary-looking guy weds the woman of his dreams, but his jealousy threatens to destroy their union in this lighthearted tale of marital mismatch."/>
    <x v="1"/>
    <n v="1"/>
    <n v="2018"/>
    <s v="October"/>
    <s v="Older"/>
    <s v="Long"/>
  </r>
  <r>
    <s v="s6665N"/>
    <x v="0"/>
    <x v="558"/>
    <s v="Ryan Murphy"/>
    <s v="Julia Roberts, James Franco, Javier Bardem, Richard Jenkins, Viola Davis, Billy Crudup, Hadi Subiyanto, Mike O'Malley, Tuva Novotny, Luca Argentero"/>
    <s v="United States"/>
    <d v="2019-09-10T00:00:00"/>
    <s v="Available"/>
    <x v="22"/>
    <x v="11"/>
    <s v="140 min"/>
    <n v="140"/>
    <n v="0"/>
    <x v="8"/>
    <s v="After deciding to reshape her life after divorce, Liz travels around the world in search of good food, spirituality and true love."/>
    <x v="1"/>
    <n v="1"/>
    <n v="2019"/>
    <s v="September"/>
    <s v="Modern"/>
    <s v="Long"/>
  </r>
  <r>
    <s v="s829N"/>
    <x v="0"/>
    <x v="559"/>
    <s v="David Frankel"/>
    <s v="Will Smith, Edward Norton, Kate Winslet, Michael Peña, Helen Mirren, Naomie Harris, Keira Knightley, Jacob Latimore, Ann Dowd, Liza Colón-Zayas"/>
    <s v="United States"/>
    <d v="2021-05-28T00:00:00"/>
    <s v="Available"/>
    <x v="7"/>
    <x v="11"/>
    <s v="97 min"/>
    <n v="97"/>
    <n v="0"/>
    <x v="8"/>
    <s v="An advertising executive wrestling with grief finds meaning by writing letters to unconventional recipients as caring colleagues plot a ruse."/>
    <x v="1"/>
    <n v="1"/>
    <n v="2021"/>
    <s v="May"/>
    <s v="Modern"/>
    <s v="Medium"/>
  </r>
  <r>
    <s v="s4459P"/>
    <x v="1"/>
    <x v="560"/>
    <s v="Unknown"/>
    <s v="Unknown"/>
    <s v="Unknown"/>
    <m/>
    <s v="Unknown"/>
    <x v="0"/>
    <x v="5"/>
    <s v="1 Season"/>
    <n v="0"/>
    <n v="1"/>
    <x v="6"/>
    <s v="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
    <x v="0"/>
    <n v="2"/>
    <s v=""/>
    <s v=""/>
    <s v="Recent"/>
    <s v="Not Applicable"/>
  </r>
  <r>
    <s v="s8190P"/>
    <x v="0"/>
    <x v="561"/>
    <s v="Lance Doty"/>
    <s v="John Doman, Jim Gaffigan, Jeff Hephner, Tamara Hope"/>
    <s v="Unknown"/>
    <m/>
    <s v="Unknown"/>
    <x v="19"/>
    <x v="6"/>
    <s v="110 min"/>
    <n v="110"/>
    <n v="0"/>
    <x v="0"/>
    <s v="Tale of vengeance â€“ outlaw style â€“ as Red Pierre hunts down legendary gunman Bob McGurk to avenge the murder of his mother and father."/>
    <x v="0"/>
    <n v="2"/>
    <s v=""/>
    <s v=""/>
    <s v="Older"/>
    <s v="Medium"/>
  </r>
  <r>
    <s v="s9269P"/>
    <x v="0"/>
    <x v="562"/>
    <s v="Richard Attenborough"/>
    <s v="Michael Douglas, Terrence Mann, Michael Blevins, Yamil Borges, Jan Gan Boyd, Sharon Brown, Gregg Burge, Cameron English, Tony Fields, Nicole Fosse, Vicki Frederick, Michelle Johnston, Janet Jones, Pam Klinger, Audrey Landers, Charles McGowan, Alyson Reed"/>
    <s v="Finland"/>
    <m/>
    <s v="Unknown"/>
    <x v="38"/>
    <x v="11"/>
    <s v="118 min"/>
    <n v="118"/>
    <n v="0"/>
    <x v="10"/>
    <s v="After narrowing down hundreds of Broadway hopefuls, choreographer Zach (Michael Douglas) leads a select group of dancers on an audition that could change their lives forever in this stunning adaptation of the hit Broadway musical."/>
    <x v="0"/>
    <n v="2"/>
    <s v=""/>
    <s v=""/>
    <s v="Older"/>
    <s v="Medium"/>
  </r>
  <r>
    <s v="s6016N"/>
    <x v="0"/>
    <x v="563"/>
    <s v="Andrew Nackman"/>
    <s v="Evan Todd, Parker Young, Chord Overstreet, Jon Gabrus, Kate Flannery, Brooke Dillman, Jennifer Damiano, Jordan Lane Price, Alex Rennie, Jake Epstein"/>
    <s v="United States"/>
    <d v="2016-05-05T00:00:00"/>
    <s v="Available"/>
    <x v="18"/>
    <x v="12"/>
    <s v="86 min"/>
    <n v="86"/>
    <n v="0"/>
    <x v="4"/>
    <s v="A young mechanic comes out to his extremely straight best friends. Once they get used to the idea, they're determined to help him find the right guy."/>
    <x v="1"/>
    <n v="1"/>
    <n v="2016"/>
    <s v="May"/>
    <s v="Modern"/>
    <s v="Short"/>
  </r>
  <r>
    <s v="s7077N"/>
    <x v="0"/>
    <x v="564"/>
    <s v="Luca Vullo"/>
    <s v="Unknown"/>
    <s v="United Kingdom"/>
    <d v="2018-04-01T00:00:00"/>
    <s v="Available"/>
    <x v="7"/>
    <x v="2"/>
    <s v="90 min"/>
    <n v="90"/>
    <n v="0"/>
    <x v="2"/>
    <s v="Italians in London reveal the ups and downs of immigration and touch upon their uneasiness about leaving behind their crisis-ridden homeland."/>
    <x v="1"/>
    <n v="1"/>
    <n v="2018"/>
    <s v="April"/>
    <s v="Modern"/>
    <s v="Medium"/>
  </r>
  <r>
    <s v="s7838P"/>
    <x v="0"/>
    <x v="565"/>
    <s v="David D.Martin"/>
    <s v="Michael J. Nelson, Kevin Murphy, Bill Corbett, Chuck Norris, George Murdock, Terry O' Connor, Jack Nance, Mystery Science Theater 3000 Guys"/>
    <s v="Unknown"/>
    <m/>
    <s v="Unknown"/>
    <x v="30"/>
    <x v="0"/>
    <s v="85 min"/>
    <n v="85"/>
    <n v="0"/>
    <x v="0"/>
    <s v="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
    <x v="0"/>
    <n v="2"/>
    <s v=""/>
    <s v=""/>
    <s v="Modern"/>
    <s v="Short"/>
  </r>
  <r>
    <s v="s6161P"/>
    <x v="0"/>
    <x v="566"/>
    <s v="Mora TV"/>
    <s v="LooLoo Kids"/>
    <s v="Unknown"/>
    <m/>
    <s v="Unknown"/>
    <x v="0"/>
    <x v="5"/>
    <s v="42 min"/>
    <n v="42"/>
    <n v="0"/>
    <x v="18"/>
    <s v="These are some of the best educational songs for Kids,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
    <x v="0"/>
    <n v="2"/>
    <s v=""/>
    <s v=""/>
    <s v="Recent"/>
    <s v="Short"/>
  </r>
  <r>
    <s v="s2017N"/>
    <x v="0"/>
    <x v="567"/>
    <s v="Abhijeet Deshpande"/>
    <s v="Subodh Bhave, Vaidehi Parshurami, Nandita Patkar, Sonali Kulkarni, Sumeet Raghvan, Prasad Oak, Anand Ingale, Suhas Palshikar"/>
    <s v="India"/>
    <d v="2020-09-10T00:00:00"/>
    <s v="Available"/>
    <x v="6"/>
    <x v="7"/>
    <s v="157 min"/>
    <n v="157"/>
    <n v="0"/>
    <x v="8"/>
    <s v="From his singular career to his personal demons, this biopic chronicles the short yet prolific life of the Marathi dentist-turned-superstar."/>
    <x v="1"/>
    <n v="1"/>
    <n v="2020"/>
    <s v="September"/>
    <s v="Modern"/>
    <s v="Long"/>
  </r>
  <r>
    <s v="s3014N"/>
    <x v="1"/>
    <x v="568"/>
    <s v="Unknown"/>
    <s v="Unknown"/>
    <s v="United States"/>
    <d v="2020-01-17T00:00:00"/>
    <s v="Available"/>
    <x v="1"/>
    <x v="2"/>
    <s v="2 Seasons"/>
    <n v="0"/>
    <n v="2"/>
    <x v="31"/>
    <s v="Traveling the U.S., host John Weisbarth and expert Zack Giffin are helping families prep for the tiny lifestyle and create hypercustomized mini homes."/>
    <x v="1"/>
    <n v="1"/>
    <n v="2020"/>
    <s v="January"/>
    <s v="Modern"/>
    <s v="Not Applicable"/>
  </r>
  <r>
    <s v="s7919P"/>
    <x v="0"/>
    <x v="569"/>
    <s v="Ryland Brickson Cole Tews"/>
    <s v="Ryland Brickson Cole Tews, Erick West, Beulah Peters, Daniel Long"/>
    <s v="Unknown"/>
    <m/>
    <s v="Unknown"/>
    <x v="1"/>
    <x v="0"/>
    <s v="78 min"/>
    <n v="78"/>
    <n v="0"/>
    <x v="0"/>
    <s v="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
    <x v="0"/>
    <n v="2"/>
    <s v=""/>
    <s v=""/>
    <s v="Modern"/>
    <s v="Short"/>
  </r>
  <r>
    <s v="s6020N"/>
    <x v="0"/>
    <x v="570"/>
    <s v="Jonathan Levine"/>
    <s v="Joseph Gordon-Levitt, Seth Rogen, Anna Kendrick, Bryce Dallas Howard, Anjelica Huston, Serge Houde, Andrew Airlie, Matt Frewer, Philip Baker Hall, Marie Avgeropoulos, Jessica Parker Kennedy"/>
    <s v="United States"/>
    <d v="2019-06-01T00:00:00"/>
    <s v="Available"/>
    <x v="9"/>
    <x v="6"/>
    <s v="100 min"/>
    <n v="100"/>
    <n v="0"/>
    <x v="4"/>
    <s v="An otherwise healthy twentysomething has a comically early midlife crisis when he gets slapped with a cancer diagnosis and a 50-50 chance of survival."/>
    <x v="1"/>
    <n v="1"/>
    <n v="2019"/>
    <s v="June"/>
    <s v="Modern"/>
    <s v="Medium"/>
  </r>
  <r>
    <s v="s6206N"/>
    <x v="0"/>
    <x v="571"/>
    <s v="Alejandro G. Iñárritu"/>
    <s v="Brad Pitt, Cate Blanchett, Gael García Bernal, Koji Yakusho, Adriana Barraza, Rinko Kikuchi, Said Tarchani, Boubker Ait El Caid, Elle Fanning, Nathan Gamble, Mohamed Akhzam"/>
    <s v="France, United States, Mexico"/>
    <d v="2019-01-01T00:00:00"/>
    <s v="Available"/>
    <x v="24"/>
    <x v="6"/>
    <s v="143 min"/>
    <n v="143"/>
    <n v="0"/>
    <x v="8"/>
    <s v="When an American couple vacationing in Morocco falls victim to a random act of violence, a series of events unfolds across four countries."/>
    <x v="1"/>
    <n v="1"/>
    <n v="2019"/>
    <s v="January"/>
    <s v="Older"/>
    <s v="Long"/>
  </r>
  <r>
    <s v="s6577P"/>
    <x v="1"/>
    <x v="572"/>
    <s v="Unknown"/>
    <s v="Teresa Gallagher, Bob Golding, Jules de Jongh, Keith Wickham"/>
    <s v="Unknown"/>
    <m/>
    <s v="Unknown"/>
    <x v="9"/>
    <x v="10"/>
    <s v="1 Season"/>
    <n v="0"/>
    <n v="1"/>
    <x v="18"/>
    <s v="Fleabag MonkeyfaceÂ is a fast paced and fearsomely funny animated series chronicling the gross-out adventures ofÂ Fleabag Monkeyface.Â Part monkey, part boy, he was accidentally created by two adolescent kids, Gerald and Gene. Together, they run a local TV show called Gross Out TV."/>
    <x v="0"/>
    <n v="2"/>
    <s v=""/>
    <s v=""/>
    <s v="Modern"/>
    <s v="Not Applicable"/>
  </r>
  <r>
    <s v="s6569N"/>
    <x v="1"/>
    <x v="573"/>
    <s v="Unknown"/>
    <s v="Bipasha Basu"/>
    <s v="India"/>
    <d v="2018-03-01T00:00:00"/>
    <s v="Available"/>
    <x v="18"/>
    <x v="1"/>
    <s v="1 Season"/>
    <n v="0"/>
    <n v="1"/>
    <x v="9"/>
    <s v="In this chilling horror anthology series, actress and model Bipasha Basu meets people who have had disconcerting paranormal experiences."/>
    <x v="1"/>
    <n v="1"/>
    <n v="2018"/>
    <s v="March"/>
    <s v="Modern"/>
    <s v="Not Applicable"/>
  </r>
  <r>
    <s v="s2065P"/>
    <x v="0"/>
    <x v="574"/>
    <s v="Tadashi Nakamura"/>
    <s v="Jake Shimabukuro"/>
    <s v="Unknown"/>
    <m/>
    <s v="Unknown"/>
    <x v="30"/>
    <x v="12"/>
    <s v="54 min"/>
    <n v="54"/>
    <n v="0"/>
    <x v="2"/>
    <s v="Follow ukulele virtuoso Jake Shimabukuro over the course of a musical season."/>
    <x v="0"/>
    <n v="2"/>
    <s v=""/>
    <s v=""/>
    <s v="Modern"/>
    <s v="Short"/>
  </r>
  <r>
    <s v="s6074N"/>
    <x v="0"/>
    <x v="575"/>
    <s v="Prakash Jha"/>
    <s v="Amitabh Bachchan, Saif Ali Khan, Manoj Bajpayee, Deepika Padukone, Prateik, Tanvi Azmi, Saurabh Shukla, Darshan Jariwala, Yashpal Sharma, Mukesh Tiwari"/>
    <s v="India"/>
    <d v="2019-12-31T00:00:00"/>
    <s v="Available"/>
    <x v="9"/>
    <x v="7"/>
    <s v="164 min"/>
    <n v="164"/>
    <n v="0"/>
    <x v="8"/>
    <s v="The decision by India's supreme court to establish caste-based reservations for jobs in education causes conflict between a teacher and his mentor."/>
    <x v="1"/>
    <n v="1"/>
    <n v="2019"/>
    <s v="December"/>
    <s v="Modern"/>
    <s v="Long"/>
  </r>
  <r>
    <s v="s7133N"/>
    <x v="0"/>
    <x v="576"/>
    <s v="David Gelb"/>
    <s v="Jiro Ono"/>
    <s v="United States"/>
    <d v="2019-06-05T00:00:00"/>
    <s v="Available"/>
    <x v="9"/>
    <x v="8"/>
    <s v="79 min"/>
    <n v="79"/>
    <n v="0"/>
    <x v="2"/>
    <s v="This documentary profiles sushi chef Jiro Ono, an 85-year-old master whose 10-seat, $300-a-plate restaurant is legendary among Tokyo foodies."/>
    <x v="1"/>
    <n v="1"/>
    <n v="2019"/>
    <s v="June"/>
    <s v="Modern"/>
    <s v="Short"/>
  </r>
  <r>
    <s v="s196N"/>
    <x v="0"/>
    <x v="577"/>
    <s v="Saurabh Kabra"/>
    <s v="Sanjay Dutt, Arjun Rampal, Malaika Arora, Aashish Chaudhary, Neha Uberoi, Urmila Matondkar, Manoj Joshi, Daya Shankar Pandey, Pushkar Jog, Kulbhushan Kharbanda"/>
    <s v="India"/>
    <d v="2021-08-27T00:00:00"/>
    <s v="Available"/>
    <x v="19"/>
    <x v="7"/>
    <s v="128 min"/>
    <n v="128"/>
    <n v="0"/>
    <x v="4"/>
    <s v="A bank hires an enigmatic and unorthodox debt collector to recover money from four borrowers who are unable to pay their loans."/>
    <x v="1"/>
    <n v="1"/>
    <n v="2021"/>
    <s v="August"/>
    <s v="Older"/>
    <s v="Long"/>
  </r>
  <r>
    <s v="s831N"/>
    <x v="1"/>
    <x v="578"/>
    <s v="Unknown"/>
    <s v="Michael Douglas, Alan Arkin, Sarah Baker, Nancy Travis, Susan Sullivan, Lisa Edelstein, Emily Osment, Graham Rogers, Jenna Lyng Adams, Ashleigh LaThrop, Melissa Tang, Casey Thomas Brown, Ann-Margret, Danny DeVito"/>
    <s v="United States"/>
    <d v="2021-05-28T00:00:00"/>
    <s v="Available"/>
    <x v="0"/>
    <x v="1"/>
    <s v="3 Seasons"/>
    <n v="0"/>
    <n v="3"/>
    <x v="4"/>
    <s v="Acting coach Sandy Kominsky and best friend Norman Newlander keep each other laughing as they navigate the ups and downs of getting older."/>
    <x v="1"/>
    <n v="1"/>
    <n v="2021"/>
    <s v="May"/>
    <s v="Recent"/>
    <s v="Not Applicable"/>
  </r>
  <r>
    <s v="s2192N"/>
    <x v="0"/>
    <x v="579"/>
    <s v="Álvaro Delgado-Aparicio L."/>
    <s v="Junior Béjar Roca, Amiel Cayo, Magaly Solier, Hermelinda Luján, Mauro Chuchón, Claudia Solís, Coco Chiarella"/>
    <s v="Peru, Germany, Norway"/>
    <d v="2020-07-30T00:00:00"/>
    <s v="Available"/>
    <x v="12"/>
    <x v="1"/>
    <s v="102 min"/>
    <n v="102"/>
    <n v="0"/>
    <x v="8"/>
    <s v="High in the Andes, a teenage boy and his father work together as artisans. But their bond is shattered when the son learns of his father's secret life."/>
    <x v="1"/>
    <n v="1"/>
    <n v="2020"/>
    <s v="July"/>
    <s v="Modern"/>
    <s v="Medium"/>
  </r>
  <r>
    <s v="s2698N"/>
    <x v="0"/>
    <x v="580"/>
    <s v="Alan Yang"/>
    <s v="Tzi Ma, Christine Ko, Hong-Chi Lee, Hayden Szeto, Kunjue Li, Fiona Fu, James Saito, Joan Chen"/>
    <s v="United States"/>
    <d v="2020-04-10T00:00:00"/>
    <s v="Available"/>
    <x v="3"/>
    <x v="8"/>
    <s v="91 min"/>
    <n v="91"/>
    <n v="0"/>
    <x v="8"/>
    <s v="A man reflects on the lost love of his youth and his long-ago journey from Taiwan to America as he begins to reconnect with his estranged daughter."/>
    <x v="1"/>
    <n v="1"/>
    <n v="2020"/>
    <s v="April"/>
    <s v="Recent"/>
    <s v="Medium"/>
  </r>
  <r>
    <s v="s355N"/>
    <x v="0"/>
    <x v="581"/>
    <s v="Tony Scott"/>
    <s v="Bruce Willis, Damon Wayans, Chelsea Field, Noble Willingham, Taylor Negron, Danielle Harris, Halle Berry, Bruce McGill"/>
    <s v="United States"/>
    <d v="2021-08-01T00:00:00"/>
    <s v="Available"/>
    <x v="28"/>
    <x v="6"/>
    <s v="105 min"/>
    <n v="105"/>
    <n v="0"/>
    <x v="7"/>
    <s v="Private eye Joe Hallenbeck is forced to team up with a disgraced quarterback to uncover a conspiracy by a politician and a football team owner."/>
    <x v="1"/>
    <n v="1"/>
    <n v="2021"/>
    <s v="August"/>
    <s v="Older"/>
    <s v="Medium"/>
  </r>
  <r>
    <s v="s8767P"/>
    <x v="1"/>
    <x v="582"/>
    <s v="Unknown"/>
    <s v="Tori Spelling, Dean McDermott"/>
    <s v="Unknown"/>
    <m/>
    <s v="Unknown"/>
    <x v="2"/>
    <x v="7"/>
    <s v="1 Season"/>
    <n v="0"/>
    <n v="1"/>
    <x v="19"/>
    <s v="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
    <x v="0"/>
    <n v="2"/>
    <s v=""/>
    <s v=""/>
    <s v="Modern"/>
    <s v="Not Applicable"/>
  </r>
  <r>
    <s v="s327P"/>
    <x v="1"/>
    <x v="583"/>
    <s v="Unknown"/>
    <s v="Unknown"/>
    <s v="United States"/>
    <m/>
    <s v="Unknown"/>
    <x v="3"/>
    <x v="5"/>
    <s v="2 Seasons"/>
    <n v="0"/>
    <n v="2"/>
    <x v="18"/>
    <s v="Charlie the Crane, Billy the Bulldozer and Ed the Excavator are the ingenious Tiny Trucks. Those small but clever construction trucks assemble pieces of funny trucks and attractions. Ice cream trucks, giant slides, fire trucks, and so more. Learn and have fun with the Tiny Trucks."/>
    <x v="0"/>
    <n v="2"/>
    <s v=""/>
    <s v=""/>
    <s v="Recent"/>
    <s v="Not Applicable"/>
  </r>
  <r>
    <s v="s1229N"/>
    <x v="0"/>
    <x v="584"/>
    <s v="Gitanjali Rao"/>
    <s v="Cyli Khare, Gargi Shitole, Amardeep Jha, Amit Deondi, Makrand Deshpande, Virendra Saxena, Shishir Sharma"/>
    <s v="India, United Kingdom, France, Qatar"/>
    <d v="2021-03-08T00:00:00"/>
    <s v="Available"/>
    <x v="0"/>
    <x v="11"/>
    <s v="97 min"/>
    <n v="97"/>
    <n v="0"/>
    <x v="8"/>
    <s v="Amidst the bustle of a magnetic and multifaceted city, the budding love between two dreamers is tested."/>
    <x v="1"/>
    <n v="1"/>
    <n v="2021"/>
    <s v="March"/>
    <s v="Recent"/>
    <s v="Medium"/>
  </r>
  <r>
    <s v="s8410P"/>
    <x v="0"/>
    <x v="585"/>
    <s v="Susanna Fogel"/>
    <s v="Leighton Meester, Gillian Jacobs, Adam Brody, Mark Feuerstein"/>
    <s v="Unknown"/>
    <m/>
    <s v="Unknown"/>
    <x v="2"/>
    <x v="6"/>
    <s v="93 min"/>
    <n v="93"/>
    <n v="0"/>
    <x v="4"/>
    <s v="Sasha (Leighton Meester) and Paige (Gillian Jacobs) use their co dependent friendship to not venture into the dating world. When Paige meets Tim (Adam Brody) and get serious their friendship changes. Sasha tries to keep their relationship the same."/>
    <x v="0"/>
    <n v="2"/>
    <s v=""/>
    <s v=""/>
    <s v="Modern"/>
    <s v="Medium"/>
  </r>
  <r>
    <s v="s6595P"/>
    <x v="0"/>
    <x v="586"/>
    <s v="Rama Narayanan"/>
    <s v="Dr Srinivasan, Vishnupriyan, Kovai Sarala, Gangai Amaren, Venniradai Moorthy"/>
    <s v="Unknown"/>
    <m/>
    <s v="Unknown"/>
    <x v="30"/>
    <x v="5"/>
    <s v="124 min"/>
    <n v="124"/>
    <n v="0"/>
    <x v="30"/>
    <s v="Arya and Surya, two struggling actors, put a smuggler behind bars. However, things take an unexpected turn when they are chased by the smuggler's boss who wants revenge."/>
    <x v="0"/>
    <n v="2"/>
    <s v=""/>
    <s v=""/>
    <s v="Modern"/>
    <s v="Long"/>
  </r>
  <r>
    <s v="s1871P"/>
    <x v="0"/>
    <x v="587"/>
    <s v="Jonathan Singer-Vine"/>
    <s v="Stanley Hunt, Koran Streets, Jon Jerrell Stallings, Devon Libran, Tatiana Monet, Skipper Elekwachi, Les Aderibigbe"/>
    <s v="Unknown"/>
    <m/>
    <s v="Unknown"/>
    <x v="7"/>
    <x v="9"/>
    <s v="96 min"/>
    <n v="96"/>
    <n v="0"/>
    <x v="8"/>
    <s v="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
    <x v="0"/>
    <n v="2"/>
    <s v=""/>
    <s v=""/>
    <s v="Modern"/>
    <s v="Medium"/>
  </r>
  <r>
    <s v="s3575N"/>
    <x v="0"/>
    <x v="588"/>
    <s v="Julia Knowles"/>
    <s v="Simon Amstell"/>
    <s v="United Kingdom"/>
    <d v="2019-08-20T00:00:00"/>
    <s v="Available"/>
    <x v="1"/>
    <x v="1"/>
    <s v="52 min"/>
    <n v="52"/>
    <n v="0"/>
    <x v="13"/>
    <s v="Honest, introspective comic Simon Amstell digs deep and delivers a uniquely vulnerable stand-up set on love, ego, intimacy and ayahuasca."/>
    <x v="1"/>
    <n v="1"/>
    <n v="2019"/>
    <s v="August"/>
    <s v="Modern"/>
    <s v="Short"/>
  </r>
  <r>
    <s v="s6038P"/>
    <x v="0"/>
    <x v="589"/>
    <s v="Adam Jay Epstein, Andrew Jacobson"/>
    <s v="Frankie Muniz, Michael Cera, Kevin Hart, Daneel Ackles, Ben Feldman"/>
    <s v="Unknown"/>
    <m/>
    <s v="Unknown"/>
    <x v="19"/>
    <x v="6"/>
    <s v="85 min"/>
    <n v="85"/>
    <n v="0"/>
    <x v="4"/>
    <s v="Several sketches illustrate the numerous joys and even more numerous embarrassments involved with teen sex."/>
    <x v="0"/>
    <n v="2"/>
    <s v=""/>
    <s v=""/>
    <s v="Older"/>
    <s v="Short"/>
  </r>
  <r>
    <s v="s2981P"/>
    <x v="1"/>
    <x v="590"/>
    <s v="Unknown"/>
    <s v="Unknown"/>
    <s v="Unknown"/>
    <m/>
    <s v="Unknown"/>
    <x v="2"/>
    <x v="3"/>
    <s v="1 Season"/>
    <n v="0"/>
    <n v="1"/>
    <x v="33"/>
    <s v="A talented interior designer is challenged to do a huge home makeover on the tiniest budget, using clever styling tricks, bargain hunting and upcycling to transform drab houses into beautiful family homes."/>
    <x v="0"/>
    <n v="2"/>
    <s v=""/>
    <s v=""/>
    <s v="Modern"/>
    <s v="Not Applicable"/>
  </r>
  <r>
    <s v="s2609P"/>
    <x v="1"/>
    <x v="591"/>
    <s v="Unknown"/>
    <s v="Jei (Fiestar), Kang-hee, Yoon Ji-min, Yeo Wook-hwan"/>
    <s v="Unknown"/>
    <m/>
    <s v="Unknown"/>
    <x v="12"/>
    <x v="3"/>
    <s v="1 Season"/>
    <n v="0"/>
    <n v="1"/>
    <x v="8"/>
    <s v="Dream Change Laundromat is operated by a witch-crafted woman who can erase a person's memory. Even though a sad couple erased their memory, they wouldn't forget the feeling. A fantasy love story like a falling petal."/>
    <x v="0"/>
    <n v="2"/>
    <s v=""/>
    <s v=""/>
    <s v="Modern"/>
    <s v="Not Applicable"/>
  </r>
  <r>
    <s v="s1789P"/>
    <x v="0"/>
    <x v="592"/>
    <s v="Robert N. Bradbury"/>
    <s v="John Wayne, Barbara Sheldon, George &quot;Gabby&quot; Hayes, Yakima Canutt, Gordon Demaine, Ed Parker, Earl Dwire, Lloyd Whitlock, Tex Palmer, George Morrell, George F. Hayes"/>
    <s v="Unknown"/>
    <m/>
    <s v="Unknown"/>
    <x v="55"/>
    <x v="3"/>
    <s v="56 min"/>
    <n v="56"/>
    <n v="0"/>
    <x v="25"/>
    <s v="Two miners discover a streak of gold, but bad guys attempt to murder one and pin the crime on the other - the victim recovers and sets up a surprise."/>
    <x v="0"/>
    <n v="2"/>
    <s v=""/>
    <s v=""/>
    <s v="Older"/>
    <s v="Short"/>
  </r>
  <r>
    <s v="s3370N"/>
    <x v="1"/>
    <x v="593"/>
    <s v="Unknown"/>
    <s v="Will Arnett, Aaron Paul, Amy Sedaris, Alison Brie, Paul F. Tompkins"/>
    <s v="United States"/>
    <d v="2019-10-25T00:00:00"/>
    <s v="Available"/>
    <x v="3"/>
    <x v="1"/>
    <s v="6 Seasons"/>
    <n v="0"/>
    <n v="6"/>
    <x v="4"/>
    <s v="Meet the most beloved sitcom horse of the '90s, 20 years later. He’s a curmudgeon with a heart of...not quite gold...but something like gold. Copper?"/>
    <x v="1"/>
    <n v="1"/>
    <n v="2019"/>
    <s v="October"/>
    <s v="Recent"/>
    <s v="Not Applicable"/>
  </r>
  <r>
    <s v="s4623N"/>
    <x v="1"/>
    <x v="594"/>
    <s v="Unknown"/>
    <s v="Ty Wood, Sydney Scotia, Ajay Friese, Gabriel Darku, Hannah Vandenbygaart, Timothy E. Brummund, Bob Frazer, Octavian Kaul, Nicholas Lea, Kirsten Robek, Alex Zahara"/>
    <s v="Canada"/>
    <d v="2018-09-28T00:00:00"/>
    <s v="Available"/>
    <x v="6"/>
    <x v="15"/>
    <s v="2 Seasons"/>
    <n v="0"/>
    <n v="2"/>
    <x v="24"/>
    <s v="Four tech-savvy teens hone their skills as cyber-superheroes in a series of secret missions to save the world."/>
    <x v="1"/>
    <n v="1"/>
    <n v="2018"/>
    <s v="September"/>
    <s v="Modern"/>
    <s v="Not Applicable"/>
  </r>
  <r>
    <s v="s3669N"/>
    <x v="0"/>
    <x v="595"/>
    <s v="Gerardo Olivares"/>
    <s v="Jean Reno, Hovik Keuchkerian, Susana Abaitua, Juan Dos Santos, Arturo Valls, Enrique San Francisco, Francesc Garrido, Eric Nguyen"/>
    <s v="Spain"/>
    <d v="2019-07-12T00:00:00"/>
    <s v="Available"/>
    <x v="1"/>
    <x v="1"/>
    <s v="105 min"/>
    <n v="105"/>
    <n v="0"/>
    <x v="4"/>
    <s v="Hoping to reunite with a dying friend, two longtime pals re-create their desert road trip from Spain to Mali, bringing along his estranged daughter."/>
    <x v="1"/>
    <n v="1"/>
    <n v="2019"/>
    <s v="July"/>
    <s v="Modern"/>
    <s v="Medium"/>
  </r>
  <r>
    <s v="s6272P"/>
    <x v="0"/>
    <x v="596"/>
    <s v="Bernard Rose"/>
    <s v="Caitlyn Folley, Ian Duncan, Chris Coy, Diana Garcia"/>
    <s v="Unknown"/>
    <m/>
    <s v="Unknown"/>
    <x v="2"/>
    <x v="9"/>
    <s v="84 min"/>
    <n v="84"/>
    <n v="0"/>
    <x v="15"/>
    <s v="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
    <x v="0"/>
    <n v="2"/>
    <s v=""/>
    <s v=""/>
    <s v="Modern"/>
    <s v="Short"/>
  </r>
  <r>
    <s v="s1566N"/>
    <x v="0"/>
    <x v="597"/>
    <s v="Theodore Boborol"/>
    <s v="Enrique Gil, Liza Soberano, Yves Flores, Sue Ramirez, Erin Ocampo, Yayo Aguila, Alex Diaz, Jon Lucas, Chienna Filomeno, Marco Gumabao, Myrtle Sarrosa, Kyra Custodio, Miguel Vergara, Tonton Gutierrez, Ricky Davao, Sunshine Cruz"/>
    <s v="Philippines"/>
    <d v="2020-12-10T00:00:00"/>
    <s v="Available"/>
    <x v="7"/>
    <x v="4"/>
    <s v="107 min"/>
    <n v="107"/>
    <n v="0"/>
    <x v="3"/>
    <s v="An overconfident teen bets he can make a homely transfer student fall in love with him in 30 days — but the wager starts to play games with his heart."/>
    <x v="1"/>
    <n v="1"/>
    <n v="2020"/>
    <s v="December"/>
    <s v="Modern"/>
    <s v="Medium"/>
  </r>
  <r>
    <s v="s7052P"/>
    <x v="0"/>
    <x v="598"/>
    <s v="Rob Rapley"/>
    <s v="Unknown"/>
    <s v="Unknown"/>
    <m/>
    <s v="Unknown"/>
    <x v="2"/>
    <x v="0"/>
    <s v="113 min"/>
    <n v="113"/>
    <n v="0"/>
    <x v="2"/>
    <s v="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
    <x v="0"/>
    <n v="2"/>
    <s v=""/>
    <s v=""/>
    <s v="Modern"/>
    <s v="Medium"/>
  </r>
  <r>
    <s v="s5641N"/>
    <x v="1"/>
    <x v="599"/>
    <s v="Unknown"/>
    <s v="Mariee Devereux, Kazumi Evans, Maryke Hendrikse, Matt Hill, Diana Kaarina, Jocelyne Loewen, Sabrina Pitre"/>
    <s v="United States"/>
    <d v="2017-01-10T00:00:00"/>
    <s v="Available"/>
    <x v="12"/>
    <x v="13"/>
    <s v="1 Season"/>
    <n v="0"/>
    <n v="1"/>
    <x v="24"/>
    <s v="The Lalaloopsy gang and their adorable pets know every day is a perfect day to celebrate the magic of friendship, creativity and collaboration."/>
    <x v="1"/>
    <n v="1"/>
    <n v="2017"/>
    <s v="January"/>
    <s v="Modern"/>
    <s v="Not Applicable"/>
  </r>
  <r>
    <s v="s2466N"/>
    <x v="0"/>
    <x v="600"/>
    <s v="Alejandro Montiel"/>
    <s v="Luisana Lopilato, Joaquín Furriel, Rafael Ferro, Maite Lanata, Juan Manuel Guilera, Abel Ayala, Sebastián Mogordoy, Delfina Chaves, Marita Ballesteros, Miriam Odorico"/>
    <s v="Argentina"/>
    <d v="2020-05-28T00:00:00"/>
    <s v="Available"/>
    <x v="3"/>
    <x v="1"/>
    <s v="116 min"/>
    <n v="116"/>
    <n v="0"/>
    <x v="8"/>
    <s v="Police officer Pipa works on her first big case while simultaneously investigating her boss, who is suspected of murder. The prequel to &quot;Perdida&quot;."/>
    <x v="1"/>
    <n v="1"/>
    <n v="2020"/>
    <s v="May"/>
    <s v="Recent"/>
    <s v="Medium"/>
  </r>
  <r>
    <s v="s3047N"/>
    <x v="0"/>
    <x v="601"/>
    <s v="Yibrán Asuad"/>
    <s v="Hánssel Casillas, Loreto Peralta, Andrea Sutton, Luis De La Rosa, Alejandro Flores, Anajosé Aldrete, Daniel Haddad, Montserrat Marañón, Juan Carlos Viana Prieto, Hernán Del Riego"/>
    <s v="Mexico"/>
    <d v="2020-01-03T00:00:00"/>
    <s v="Available"/>
    <x v="3"/>
    <x v="7"/>
    <s v="90 min"/>
    <n v="90"/>
    <n v="0"/>
    <x v="4"/>
    <s v="Thirteen-year-old José Miguel is immune to 1994 World Cup fever until he realizes soccer is the only way to win the heart of his crush."/>
    <x v="1"/>
    <n v="1"/>
    <n v="2020"/>
    <s v="January"/>
    <s v="Recent"/>
    <s v="Medium"/>
  </r>
  <r>
    <s v="s5276N"/>
    <x v="0"/>
    <x v="602"/>
    <s v="Elaine McMillion Sheldon"/>
    <s v="Unknown"/>
    <s v="United States"/>
    <d v="2017-09-12T00:00:00"/>
    <s v="Available"/>
    <x v="12"/>
    <x v="7"/>
    <s v="40 min"/>
    <n v="40"/>
    <n v="0"/>
    <x v="2"/>
    <s v="This documentary follows three women – a fire chief, a judge and a street missionary – as they battle West Virginia's devastating opioid epidemic."/>
    <x v="1"/>
    <n v="1"/>
    <n v="2017"/>
    <s v="September"/>
    <s v="Modern"/>
    <s v="Short"/>
  </r>
  <r>
    <s v="s5070P"/>
    <x v="0"/>
    <x v="603"/>
    <s v="Shalini Balasundaram"/>
    <s v="Datin Sri Shaila v Nair, Shalini Balasundaram, Kabil Ganesan, Shashi Tharan, Irfan Zaini, Shabby, Krithigah Nair, Pashini Sivakumar, Saran Kumar"/>
    <s v="Unknown"/>
    <m/>
    <s v="Unknown"/>
    <x v="1"/>
    <x v="3"/>
    <s v="116 min"/>
    <n v="116"/>
    <n v="0"/>
    <x v="0"/>
    <s v="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
    <x v="0"/>
    <n v="2"/>
    <s v=""/>
    <s v=""/>
    <s v="Modern"/>
    <s v="Medium"/>
  </r>
  <r>
    <s v="s1349N"/>
    <x v="1"/>
    <x v="604"/>
    <s v="Unknown"/>
    <s v="Katherine Heigl, Sarah Chalke, Ben Lawson, Beau Garrett, Ali Skovbye, Roan Curtis, Yael Yurman, Jon-Michael Ecker, Brandon Jay McLaren, Paul McGillion, Chelah Horsdal, Brendan Taylor"/>
    <s v="United States"/>
    <d v="2021-02-03T00:00:00"/>
    <s v="Available"/>
    <x v="0"/>
    <x v="1"/>
    <s v="1 Season"/>
    <n v="0"/>
    <n v="1"/>
    <x v="8"/>
    <s v="Best friends Tully and Kate support each other through good times and bad with an unbreakable bond that carries them from their teens to their 40s."/>
    <x v="1"/>
    <n v="1"/>
    <n v="2021"/>
    <s v="February"/>
    <s v="Recent"/>
    <s v="Not Applicable"/>
  </r>
  <r>
    <s v="s144P"/>
    <x v="0"/>
    <x v="605"/>
    <s v="John McKay"/>
    <s v="Frances Barber, Aneurin Barnard, Fiona Button"/>
    <s v="United Kingdom"/>
    <m/>
    <s v="Unknown"/>
    <x v="5"/>
    <x v="0"/>
    <s v="89 min"/>
    <n v="89"/>
    <n v="0"/>
    <x v="8"/>
    <s v="A look at the love affair between 1960s supermodel Jean Shrimpton and photographer David Bailey."/>
    <x v="0"/>
    <n v="2"/>
    <s v=""/>
    <s v=""/>
    <s v="Modern"/>
    <s v="Short"/>
  </r>
  <r>
    <s v="s8249N"/>
    <x v="0"/>
    <x v="606"/>
    <s v="Michael Buster"/>
    <s v="Jacob Buster, Anson Bagley, Grace Hallows, Josh Reid, Cooper Daniel Johnson, Alison Akin Clark, Brian Neal Clark, Evan Clark, Caitlin E.J. Meyer, Gabe White"/>
    <s v="United States"/>
    <d v="2019-03-01T00:00:00"/>
    <s v="Available"/>
    <x v="7"/>
    <x v="2"/>
    <s v="92 min"/>
    <n v="92"/>
    <n v="0"/>
    <x v="11"/>
    <s v="Four brothers prepare for war when they're forced to deliver secret holiday gifts to the school bullies. But they soon learn kindness goes a long way."/>
    <x v="1"/>
    <n v="1"/>
    <n v="2019"/>
    <s v="March"/>
    <s v="Modern"/>
    <s v="Medium"/>
  </r>
  <r>
    <s v="s3469P"/>
    <x v="0"/>
    <x v="607"/>
    <s v="Not Available"/>
    <s v="Donna D' Cruz"/>
    <s v="Unknown"/>
    <m/>
    <s v="Unknown"/>
    <x v="3"/>
    <x v="5"/>
    <s v="30 min"/>
    <n v="30"/>
    <n v="0"/>
    <x v="33"/>
    <s v="A guided meditation to help you overcome anxiety in your life. Guided by Donna D' Cruz."/>
    <x v="0"/>
    <n v="2"/>
    <s v=""/>
    <s v=""/>
    <s v="Recent"/>
    <s v="Short"/>
  </r>
  <r>
    <s v="s1297P"/>
    <x v="1"/>
    <x v="608"/>
    <s v="Unknown"/>
    <s v="Unknown"/>
    <s v="Unknown"/>
    <m/>
    <s v="Unknown"/>
    <x v="9"/>
    <x v="7"/>
    <s v="1 Season"/>
    <n v="0"/>
    <n v="1"/>
    <x v="26"/>
    <s v="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
    <x v="0"/>
    <n v="2"/>
    <s v=""/>
    <s v=""/>
    <s v="Modern"/>
    <s v="Not Applicable"/>
  </r>
  <r>
    <s v="s3647P"/>
    <x v="0"/>
    <x v="609"/>
    <s v="Beasy Jones"/>
    <s v="Tory Monay, Tristin Fazekas, Marcia Adams, Ericka Elyse, Dan Schmidt, Lorenzo Orlando, Will Coleman"/>
    <s v="Unknown"/>
    <m/>
    <s v="Unknown"/>
    <x v="3"/>
    <x v="0"/>
    <s v="93 min"/>
    <n v="93"/>
    <n v="0"/>
    <x v="0"/>
    <s v="Making the mistake of robbing a powerful drug dealer. A group of friends are forced to rob a bank to make amends."/>
    <x v="0"/>
    <n v="2"/>
    <s v=""/>
    <s v=""/>
    <s v="Recent"/>
    <s v="Medium"/>
  </r>
  <r>
    <s v="s2680P"/>
    <x v="1"/>
    <x v="610"/>
    <s v="Unknown"/>
    <s v="Mark Birch, Martin Brunning, Howard Groves, Stewart Gull"/>
    <s v="Unknown"/>
    <m/>
    <s v="Unknown"/>
    <x v="6"/>
    <x v="7"/>
    <s v="1 Season"/>
    <n v="0"/>
    <n v="1"/>
    <x v="26"/>
    <s v="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
    <x v="0"/>
    <n v="2"/>
    <s v=""/>
    <s v=""/>
    <s v="Modern"/>
    <s v="Not Applicable"/>
  </r>
  <r>
    <s v="s4076N"/>
    <x v="0"/>
    <x v="611"/>
    <s v="Cathy Garcia-Molina"/>
    <s v="Liza Soberano, Enrique Gil, Joey Marquez, Cai Cortez, Arlene Muchlach, Ara Mina, Ryan Bang, Joross Gamboa, Jeffrey Tam, Neils Coleta"/>
    <s v="Philippines"/>
    <d v="2019-02-27T00:00:00"/>
    <s v="Available"/>
    <x v="12"/>
    <x v="7"/>
    <s v="121 min"/>
    <n v="121"/>
    <n v="0"/>
    <x v="4"/>
    <s v="Popular blogger Cali is hired for a marketing campaign alongside another viral sensation: her ex-boyfriend Gio, who's intent on winning her back."/>
    <x v="1"/>
    <n v="1"/>
    <n v="2019"/>
    <s v="February"/>
    <s v="Modern"/>
    <s v="Long"/>
  </r>
  <r>
    <s v="s5562P"/>
    <x v="0"/>
    <x v="612"/>
    <s v="Maxim Volkov, Andrey Galat"/>
    <s v="Tom Felton, Ruby Rose, China Anne McClain"/>
    <s v="Unknown"/>
    <m/>
    <s v="Unknown"/>
    <x v="6"/>
    <x v="8"/>
    <s v="85 min"/>
    <n v="85"/>
    <n v="0"/>
    <x v="18"/>
    <s v="In a magical land faraway lives a flock of carefree sheep. When their stress-free life is interrupted by a pack of wolves, the pack's favorite goofball, Grey, takes on the challenge of proving to everyone that he is a worthy leader."/>
    <x v="0"/>
    <n v="2"/>
    <s v=""/>
    <s v=""/>
    <s v="Modern"/>
    <s v="Short"/>
  </r>
  <r>
    <s v="s3723N"/>
    <x v="1"/>
    <x v="613"/>
    <s v="Unknown"/>
    <s v="Pilar Pascual, Renata Toscano, José Giménez Zapiola, Santiago Saez, Paulo Sanchez Lima, Carmela Barsamian, Axel Muñiz, Majo Cardoso, Majo Chicar, Gastón Ricaud, Laura Azcurra"/>
    <s v="Argentina"/>
    <d v="2019-06-21T00:00:00"/>
    <s v="Available"/>
    <x v="1"/>
    <x v="2"/>
    <s v="2 Seasons"/>
    <n v="0"/>
    <n v="2"/>
    <x v="24"/>
    <s v="Charismatic Mía gets a scholarship to an elite performing arts school, where she makes close friends but clashes with the owner's popular daughter."/>
    <x v="1"/>
    <n v="1"/>
    <n v="2019"/>
    <s v="June"/>
    <s v="Modern"/>
    <s v="Not Applicable"/>
  </r>
  <r>
    <s v="s1597N"/>
    <x v="1"/>
    <x v="614"/>
    <s v="Unknown"/>
    <s v="Paul Hollywood, Prue Leith, Sandi Toksvig, Noel Fielding"/>
    <s v="Unknown"/>
    <d v="2020-12-04T00:00:00"/>
    <s v="Available"/>
    <x v="3"/>
    <x v="1"/>
    <s v="3 Seasons"/>
    <n v="0"/>
    <n v="3"/>
    <x v="1"/>
    <s v="Deck the halls with sugar, butter and chocolate as competitors from past seasons bake sweet Yuletide treats for judges Paul Hollywood and Prue Leith."/>
    <x v="1"/>
    <n v="1"/>
    <n v="2020"/>
    <s v="December"/>
    <s v="Recent"/>
    <s v="Not Applicable"/>
  </r>
  <r>
    <s v="s8891P"/>
    <x v="1"/>
    <x v="615"/>
    <s v="Unknown"/>
    <s v="Unknown"/>
    <s v="Unknown"/>
    <d v="2021-09-26T00:00:00"/>
    <s v="Available"/>
    <x v="0"/>
    <x v="16"/>
    <s v="2 Seasons"/>
    <n v="0"/>
    <n v="2"/>
    <x v="41"/>
    <s v="&quot;PSG city of Lights, 50 years of legend&quot;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
    <x v="0"/>
    <n v="2"/>
    <n v="2021"/>
    <s v="September"/>
    <s v="Recent"/>
    <s v="Not Applicable"/>
  </r>
  <r>
    <s v="s8193P"/>
    <x v="0"/>
    <x v="616"/>
    <s v="Neil Abramson"/>
    <s v="Jerry Springer, Jaime Pressly, Michael Jai White, Michael Dudikoff, Molly Hagan, William McNamara"/>
    <s v="Unknown"/>
    <m/>
    <s v="Unknown"/>
    <x v="44"/>
    <x v="6"/>
    <s v="90 min"/>
    <n v="90"/>
    <n v="0"/>
    <x v="4"/>
    <s v="Take a trip with special guests as they journey through the mayhem and mischief backstage and in front of the cameras and watch Jerry Springer as he attempts to keep pace with the dramas unfolding and undressing around him."/>
    <x v="0"/>
    <n v="2"/>
    <s v=""/>
    <s v=""/>
    <s v="Older"/>
    <s v="Medium"/>
  </r>
  <r>
    <s v="s6664N"/>
    <x v="1"/>
    <x v="617"/>
    <s v="Unknown"/>
    <s v="Lan Cheng-lung, Joe Chen, Roy Chiu, Jocelyn Wang, Chieh-kai Shiou, Ting Chiang, Wang Chuan"/>
    <s v="Taiwan"/>
    <d v="2016-09-01T00:00:00"/>
    <s v="Available"/>
    <x v="14"/>
    <x v="1"/>
    <s v="1 Season"/>
    <n v="0"/>
    <n v="1"/>
    <x v="9"/>
    <s v="Years after a wealthy man is healed by a rural herbalist, fate lands him in the same hospital where the woman's granddaughter is treating patients."/>
    <x v="1"/>
    <n v="1"/>
    <n v="2016"/>
    <s v="September"/>
    <s v="Older"/>
    <s v="Not Applicable"/>
  </r>
  <r>
    <s v="s1607N"/>
    <x v="0"/>
    <x v="618"/>
    <s v="Anna Wieczur-Bluszcz"/>
    <s v="Katarzyna Sawczuk, Maciej Zakościelny, Anita Sokołowska, Julia Kamińska, Tomasz Karolak, Maria Pakulnis, Barbara Wypych, Wojciech Solarz, Adrian Majewski, Michał Piprowski, Urszula Dudziak, Krzysztof Ibisz"/>
    <s v="Poland"/>
    <d v="2020-12-02T00:00:00"/>
    <s v="Available"/>
    <x v="3"/>
    <x v="1"/>
    <s v="118 min"/>
    <n v="118"/>
    <n v="0"/>
    <x v="4"/>
    <s v="A gifted young singer becomes an instant sensation on a popular talent show. But her real goal is earning the love of her father, a member of the jury."/>
    <x v="1"/>
    <n v="1"/>
    <n v="2020"/>
    <s v="December"/>
    <s v="Recent"/>
    <s v="Medium"/>
  </r>
  <r>
    <s v="s4523N"/>
    <x v="0"/>
    <x v="619"/>
    <s v="Paul Greengrass"/>
    <s v="Anders Danielsen Lie, Jon Øigarden, Jonas Strand Gravli, Ola G. Furuseth, Maria Bock, Thorbjørn Harr, Jaden Smith"/>
    <s v="Norway, Iceland, United States"/>
    <d v="2018-10-10T00:00:00"/>
    <s v="Available"/>
    <x v="6"/>
    <x v="6"/>
    <s v="144 min"/>
    <n v="144"/>
    <n v="0"/>
    <x v="8"/>
    <s v="After devastating terror attacks in Norway, a young survivor, grieving families and the country rally for justice and healing. Based on a true story."/>
    <x v="1"/>
    <n v="1"/>
    <n v="2018"/>
    <s v="October"/>
    <s v="Modern"/>
    <s v="Long"/>
  </r>
  <r>
    <s v="s522P"/>
    <x v="1"/>
    <x v="620"/>
    <s v="Unknown"/>
    <s v="Tatiana Maslany, Andrew Buchan, Peter Capaldi, Al Weaver"/>
    <s v="Russia"/>
    <m/>
    <s v="Unknown"/>
    <x v="22"/>
    <x v="2"/>
    <s v="1 Season"/>
    <n v="0"/>
    <n v="1"/>
    <x v="19"/>
    <s v="The greatest story ever told, as you've never seen it before. Writer Tony Jordan transforms a classic tale with familiar characters into a gripping human drama with an all-star cast. Starring Tatiana Maslany, Andrew Buchan, Peter Capaldi and Claudie Blakely."/>
    <x v="0"/>
    <n v="2"/>
    <s v=""/>
    <s v=""/>
    <s v="Modern"/>
    <s v="Not Applicable"/>
  </r>
  <r>
    <s v="s5108N"/>
    <x v="0"/>
    <x v="621"/>
    <s v="Noël Wells"/>
    <s v="Noël Wells, Nick Thune, Britt Lower, Daniella Pineda, Andre Hyland, Armen Weitzman, Sergio Cilli"/>
    <s v="United States"/>
    <d v="2017-12-26T00:00:00"/>
    <s v="Available"/>
    <x v="12"/>
    <x v="1"/>
    <s v="91 min"/>
    <n v="91"/>
    <n v="0"/>
    <x v="4"/>
    <s v="A struggling comedian returns to Austin, Texas, to see her ailing cat and face her messy past – while staying with her ex and his new girlfriend."/>
    <x v="1"/>
    <n v="1"/>
    <n v="2017"/>
    <s v="December"/>
    <s v="Modern"/>
    <s v="Medium"/>
  </r>
  <r>
    <s v="s7466P"/>
    <x v="0"/>
    <x v="622"/>
    <s v="Michael Winnick"/>
    <s v="Josh Stewart, Bojana Novakovic, Melissa Bolona"/>
    <s v="Unknown"/>
    <m/>
    <s v="Unknown"/>
    <x v="6"/>
    <x v="9"/>
    <s v="91 min"/>
    <n v="91"/>
    <n v="0"/>
    <x v="15"/>
    <s v="When a pregnant newlywed suffers a traumatic event, she finds herself haunted - and connected - to a malicious entity that has possessed her unborn child."/>
    <x v="0"/>
    <n v="2"/>
    <s v=""/>
    <s v=""/>
    <s v="Modern"/>
    <s v="Medium"/>
  </r>
  <r>
    <s v="s5640P"/>
    <x v="0"/>
    <x v="623"/>
    <s v="Ashu Trikha Jim Mulligan"/>
    <s v="Akshay Kapoor, Dia Mirza, Yatin Karyekar, Jayant Kripalani, Mukesh Tiwari, Sharat Saxena, Beena Banerjee, Tom Alter, Rana Jung Bahadur, Somesh Agarwal, Avtar Gill, Tej Sapru"/>
    <s v="Unknown"/>
    <m/>
    <s v="Unknown"/>
    <x v="24"/>
    <x v="3"/>
    <s v="117 min"/>
    <n v="117"/>
    <n v="0"/>
    <x v="8"/>
    <s v="An odd orphan boy is forced to use his secret super powers when his new classmates bully him. A scientist abducts him to use the boy's powers for his own evil gains."/>
    <x v="0"/>
    <n v="2"/>
    <s v=""/>
    <s v=""/>
    <s v="Older"/>
    <s v="Medium"/>
  </r>
  <r>
    <s v="s3936P"/>
    <x v="0"/>
    <x v="624"/>
    <s v="Fred Olen Ray"/>
    <s v="Viva Bianca, Kirk Barker, Kelly LeBrock, Maxwell Caulfield"/>
    <s v="Unknown"/>
    <m/>
    <s v="Unknown"/>
    <x v="18"/>
    <x v="3"/>
    <s v="87 min"/>
    <n v="87"/>
    <n v="0"/>
    <x v="4"/>
    <s v="A prince from Europe meets a charming waitress when he travels to America during the Christmas holiday to escape an arranged marriage."/>
    <x v="0"/>
    <n v="2"/>
    <s v=""/>
    <s v=""/>
    <s v="Modern"/>
    <s v="Short"/>
  </r>
  <r>
    <s v="s7102P"/>
    <x v="0"/>
    <x v="625"/>
    <s v="Rob Margolies"/>
    <s v="Alexa Vega, Spencer Grammer, Kathryn Morris, Richard Riehle, Bryan Dechart, Jennifer Lyons"/>
    <s v="Unknown"/>
    <m/>
    <s v="Unknown"/>
    <x v="18"/>
    <x v="6"/>
    <s v="85 min"/>
    <n v="85"/>
    <n v="0"/>
    <x v="22"/>
    <s v="Janie and Dee are two polar-opposite roommates whose differences come to a head over the course of one crazy day."/>
    <x v="0"/>
    <n v="2"/>
    <s v=""/>
    <s v=""/>
    <s v="Modern"/>
    <s v="Short"/>
  </r>
  <r>
    <s v="s1771N"/>
    <x v="0"/>
    <x v="626"/>
    <s v="Shaun Paul Piccinino"/>
    <s v="Matt Jones, Noureen DeWulf, John Ducey, Matty Cardarople, Jeff Fahey, Christina Moore, Gabriel Tigerman, Ali Afshar, Tyler Jacob Moore, Jessica Serfaty"/>
    <s v="United States"/>
    <d v="2020-11-01T00:00:00"/>
    <s v="Available"/>
    <x v="3"/>
    <x v="6"/>
    <s v="107 min"/>
    <n v="107"/>
    <n v="0"/>
    <x v="4"/>
    <s v="To claim a big inheritance, a down-on-his-luck mechanic must win a series of competitions as outlined in his birth father's will."/>
    <x v="1"/>
    <n v="1"/>
    <n v="2020"/>
    <s v="November"/>
    <s v="Recent"/>
    <s v="Medium"/>
  </r>
  <r>
    <s v="s4751N"/>
    <x v="1"/>
    <x v="627"/>
    <s v="Unknown"/>
    <s v="Marco de la O, Humberto Busto, Alejandro Aguilar, Rodrigo Abed, Luis Fernando Peña, Juan Carlos Olivas, Rolf Petersen, Carlos Hernan Romo, Héctor Holten, Diego Vásquez, Teté Espinoza, Luis Rábago, Dolores Heredia, Cristina Michaus, Valentina Acosta, Juliette Pardau, Abril Schreiber"/>
    <s v="Mexico, United States"/>
    <d v="2018-07-27T00:00:00"/>
    <s v="Available"/>
    <x v="6"/>
    <x v="1"/>
    <s v="3 Seasons"/>
    <n v="0"/>
    <n v="3"/>
    <x v="14"/>
    <s v="This drama series chronicles the true story of the rise, capture and escape of notorious Mexican drug lord Joaquín &quot;El Chapo&quot; Guzmán."/>
    <x v="1"/>
    <n v="1"/>
    <n v="2018"/>
    <s v="July"/>
    <s v="Modern"/>
    <s v="Not Applicable"/>
  </r>
  <r>
    <s v="s3299P"/>
    <x v="0"/>
    <x v="628"/>
    <s v="Jordan Stone, Martin Hughes"/>
    <s v="Unknown"/>
    <s v="Unknown"/>
    <m/>
    <s v="Unknown"/>
    <x v="12"/>
    <x v="14"/>
    <s v="31 min"/>
    <n v="31"/>
    <n v="0"/>
    <x v="18"/>
    <s v="The 30-minute video takes viewers on a fantastic adventure, led by the paper art avatar of young Luc and includes songs from the album like, â€œAll the Time,â€ â€œSpace Escape,â€ â€œDenied,â€ â€œRobotâ€ and â€œPopsicle.â€"/>
    <x v="0"/>
    <n v="2"/>
    <s v=""/>
    <s v=""/>
    <s v="Modern"/>
    <s v="Short"/>
  </r>
  <r>
    <s v="s7193N"/>
    <x v="0"/>
    <x v="629"/>
    <s v="John Stockwell"/>
    <s v="Alain Moussi, Jean-Claude Van Damme, Dave Bautista, Gina Carano, Georges St-Pierre, Sara Malakul Lane, Matthew Ziff, T.J. Storm, Fabricio Werdum, Cain Velasquez"/>
    <s v="United States"/>
    <d v="2016-12-08T00:00:00"/>
    <s v="Available"/>
    <x v="7"/>
    <x v="1"/>
    <s v="90 min"/>
    <n v="90"/>
    <n v="0"/>
    <x v="7"/>
    <s v="After a skilled fighter falls in the ring, his younger brother emerges from the shadows to train and get revenge against a brutal champion."/>
    <x v="1"/>
    <n v="1"/>
    <n v="2016"/>
    <s v="December"/>
    <s v="Modern"/>
    <s v="Medium"/>
  </r>
  <r>
    <s v="s1358N"/>
    <x v="0"/>
    <x v="630"/>
    <s v="Sarah Gavron"/>
    <s v="Bukky Bakray, Kosar Ali, D'angelou Osei Kissiedu, Shaneigha-Monik Greyson, Sarah Niles, Ruby Stokes, Tawheda Begum, Afi Okaidja, Anastasia Dymitrow"/>
    <s v="United Kingdom"/>
    <d v="2021-02-01T00:00:00"/>
    <s v="Available"/>
    <x v="1"/>
    <x v="1"/>
    <s v="93 min"/>
    <n v="93"/>
    <n v="0"/>
    <x v="8"/>
    <s v="Following her mother's abrupt departure, a dynamic and determined teen goes to extraordinary lengths to protect and provide for her younger brother."/>
    <x v="1"/>
    <n v="1"/>
    <n v="2021"/>
    <s v="February"/>
    <s v="Modern"/>
    <s v="Medium"/>
  </r>
  <r>
    <s v="s4668P"/>
    <x v="1"/>
    <x v="631"/>
    <s v="Unknown"/>
    <s v="Anthony Bradford, Jenna Bowers, Zuri James, Crystal R. Davis"/>
    <s v="Unknown"/>
    <m/>
    <s v="Unknown"/>
    <x v="0"/>
    <x v="9"/>
    <s v="1 Season"/>
    <n v="0"/>
    <n v="1"/>
    <x v="4"/>
    <s v="A digital anthology comedy series starring a line up of actors in sketches and shorts depicting love and romance in millennial times."/>
    <x v="0"/>
    <n v="2"/>
    <s v=""/>
    <s v=""/>
    <s v="Recent"/>
    <s v="Not Applicable"/>
  </r>
  <r>
    <s v="s2239P"/>
    <x v="0"/>
    <x v="632"/>
    <s v="Not Available"/>
    <s v="Unknown"/>
    <s v="Unknown"/>
    <m/>
    <s v="Unknown"/>
    <x v="19"/>
    <x v="12"/>
    <s v="30 min"/>
    <n v="30"/>
    <n v="0"/>
    <x v="34"/>
    <s v="HEALTH - LA's current kings of noise - blow the doors off the Music Hall of Williamsburg in this combustible performance from the After the Jump Festival."/>
    <x v="0"/>
    <n v="2"/>
    <s v=""/>
    <s v=""/>
    <s v="Older"/>
    <s v="Short"/>
  </r>
  <r>
    <s v="s2902P"/>
    <x v="0"/>
    <x v="633"/>
    <s v="Martin Ritt"/>
    <s v="Walter Matthau, Alexis Smith, Robert Webber, Murray Hamilton, Andrew Rubin, Steve Burns, Michael Hershewe, Whit Bissell"/>
    <s v="Unknown"/>
    <m/>
    <s v="Unknown"/>
    <x v="56"/>
    <x v="3"/>
    <s v="116 min"/>
    <n v="116"/>
    <n v="0"/>
    <x v="0"/>
    <s v="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
    <x v="0"/>
    <n v="2"/>
    <s v=""/>
    <s v=""/>
    <s v="Older"/>
    <s v="Medium"/>
  </r>
  <r>
    <s v="s6987P"/>
    <x v="0"/>
    <x v="634"/>
    <s v="Percy Adlon"/>
    <s v="Anja Jaenicke, Lena Stolze, Joachim Bernhard"/>
    <s v="Unknown"/>
    <m/>
    <s v="Unknown"/>
    <x v="23"/>
    <x v="0"/>
    <s v="133 min"/>
    <n v="133"/>
    <n v="0"/>
    <x v="8"/>
    <s v="The life of 3 sisters in Munich before the First World War. Based on the book by Annette Kolb."/>
    <x v="0"/>
    <n v="2"/>
    <s v=""/>
    <s v=""/>
    <s v="Older"/>
    <s v="Long"/>
  </r>
  <r>
    <s v="s6325N"/>
    <x v="0"/>
    <x v="635"/>
    <s v="Jose Manuel Colón"/>
    <s v="Unknown"/>
    <s v="Spain"/>
    <d v="2016-06-01T00:00:00"/>
    <s v="Available"/>
    <x v="18"/>
    <x v="2"/>
    <s v="79 min"/>
    <n v="79"/>
    <n v="0"/>
    <x v="2"/>
    <s v="This film chronicles the health and social problems that African albinos face and details the fight waged on their behalf by advocacy groups in Spain."/>
    <x v="1"/>
    <n v="1"/>
    <n v="2016"/>
    <s v="June"/>
    <s v="Modern"/>
    <s v="Short"/>
  </r>
  <r>
    <s v="s1633P"/>
    <x v="1"/>
    <x v="636"/>
    <s v="Unknown"/>
    <s v="Unknown"/>
    <s v="Unknown"/>
    <m/>
    <s v="Unknown"/>
    <x v="7"/>
    <x v="13"/>
    <s v="2 Seasons"/>
    <n v="0"/>
    <n v="2"/>
    <x v="18"/>
    <s v="Momo and friends have fun singing and dancing to hapyy music!"/>
    <x v="0"/>
    <n v="2"/>
    <s v=""/>
    <s v=""/>
    <s v="Modern"/>
    <s v="Not Applicable"/>
  </r>
  <r>
    <s v="s1089N"/>
    <x v="0"/>
    <x v="637"/>
    <s v="Ben Falcone"/>
    <s v="Melissa McCarthy, Octavia Spencer, Jason Bateman, Bobby Cannavale, Pom Klementieff, Melissa Leo, Taylor Mosby, Marcella Lowery, Melissa Ponzio"/>
    <s v="United States"/>
    <d v="2021-04-09T00:00:00"/>
    <s v="Available"/>
    <x v="0"/>
    <x v="11"/>
    <s v="107 min"/>
    <n v="107"/>
    <n v="0"/>
    <x v="7"/>
    <s v="Two childhood best friends reunite as an unlikely crime-fighting superhero duo when one invents a formula that gives ordinary people superpowers."/>
    <x v="1"/>
    <n v="1"/>
    <n v="2021"/>
    <s v="April"/>
    <s v="Recent"/>
    <s v="Medium"/>
  </r>
  <r>
    <s v="s1567P"/>
    <x v="1"/>
    <x v="638"/>
    <s v="Unknown"/>
    <s v="Katherine Kelly"/>
    <s v="Unknown"/>
    <m/>
    <s v="Unknown"/>
    <x v="1"/>
    <x v="0"/>
    <s v="2 Seasons"/>
    <n v="0"/>
    <n v="2"/>
    <x v="26"/>
    <s v="Murdertown Season 2 takes viewers into 10 new tragic and compelling true-crime stories from across the UK. This season we're immersing viewers even deeper into the cases, and offering a 360-degree insight into how these crimes rocked the communities they occurred in."/>
    <x v="0"/>
    <n v="2"/>
    <s v=""/>
    <s v=""/>
    <s v="Modern"/>
    <s v="Not Applicable"/>
  </r>
  <r>
    <s v="s6907N"/>
    <x v="1"/>
    <x v="639"/>
    <s v="Unknown"/>
    <s v="Tuck Boriboon, Ball Chernyim, Na’Kom Chuanchuen"/>
    <s v="Unknown"/>
    <d v="2018-05-11T00:00:00"/>
    <s v="Available"/>
    <x v="7"/>
    <x v="1"/>
    <s v="2 Seasons"/>
    <n v="0"/>
    <n v="2"/>
    <x v="9"/>
    <s v="Three comedians launch a company designed to spread happiness far and wide in this Thai sitcom packed with gags, sound effects and special guests."/>
    <x v="1"/>
    <n v="1"/>
    <n v="2018"/>
    <s v="May"/>
    <s v="Modern"/>
    <s v="Not Applicable"/>
  </r>
  <r>
    <s v="s4085P"/>
    <x v="0"/>
    <x v="640"/>
    <s v="John Albarian"/>
    <s v="Alan Jackson"/>
    <s v="Unknown"/>
    <m/>
    <s v="Unknown"/>
    <x v="1"/>
    <x v="3"/>
    <s v="90 min"/>
    <n v="90"/>
    <n v="0"/>
    <x v="2"/>
    <s v="Alan Jackson: Small Town Southern Man is a brand-new feature length documentary which takes us on a most improbable journey, as Jackson scales the absolute heights of the music world... and despite enormous challenges... stays there."/>
    <x v="0"/>
    <n v="2"/>
    <s v=""/>
    <s v=""/>
    <s v="Modern"/>
    <s v="Medium"/>
  </r>
  <r>
    <s v="s4657P"/>
    <x v="0"/>
    <x v="641"/>
    <s v="Simon Wincer"/>
    <s v="Billy Zane, Kristy Swanson, Catherine Zeta-Jones, James Remar, Treat Williams, Cary-Hiroyuki Tagawa, Casey Siemaszko"/>
    <s v="Unknown"/>
    <m/>
    <s v="Unknown"/>
    <x v="17"/>
    <x v="3"/>
    <s v="100 min"/>
    <n v="100"/>
    <n v="0"/>
    <x v="0"/>
    <s v="The Phantom, descendent of a line of African superheroes, travels to New York City to thwart a wealthy criminal genius from obtaining three magic skulls which would give him the secret to ultimate power."/>
    <x v="0"/>
    <n v="2"/>
    <s v=""/>
    <s v=""/>
    <s v="Older"/>
    <s v="Medium"/>
  </r>
  <r>
    <s v="s1853P"/>
    <x v="0"/>
    <x v="642"/>
    <s v="Steven C. Miller"/>
    <s v="Aaron Eckhart, Dina Meyer, Giancarlo Esposito"/>
    <s v="Unknown"/>
    <m/>
    <s v="Unknown"/>
    <x v="1"/>
    <x v="6"/>
    <s v="99 min"/>
    <n v="99"/>
    <n v="0"/>
    <x v="0"/>
    <s v="Aaron Eckhart stars in this race-against-time thriller about a disgraced cop who teams with a live-streaming news broadcaster to try and save the police chief's kidnapped daughter."/>
    <x v="0"/>
    <n v="2"/>
    <s v=""/>
    <s v=""/>
    <s v="Modern"/>
    <s v="Medium"/>
  </r>
  <r>
    <s v="s5192P"/>
    <x v="0"/>
    <x v="643"/>
    <s v="Test Director"/>
    <s v="Test Actor 1, Test Actor 2"/>
    <s v="Unknown"/>
    <m/>
    <s v="Unknown"/>
    <x v="1"/>
    <x v="14"/>
    <s v="0 min"/>
    <n v="0"/>
    <n v="0"/>
    <x v="4"/>
    <s v="asintombstonetest-target short"/>
    <x v="0"/>
    <n v="2"/>
    <s v=""/>
    <s v=""/>
    <s v="Modern"/>
    <s v="Not Applicable"/>
  </r>
  <r>
    <s v="s2369N"/>
    <x v="0"/>
    <x v="644"/>
    <s v="Youssef Chahine"/>
    <s v="Farid Shawqy, Hind Rostom, Youssef Chahine, Hassan el Baroudi, Abdel Aziz Khalil, Naima Wasfy, Said Khalil, Abdel Ghani Nagdi"/>
    <s v="Egypt"/>
    <d v="2020-06-18T00:00:00"/>
    <s v="Available"/>
    <x v="45"/>
    <x v="7"/>
    <s v="73 min"/>
    <n v="73"/>
    <n v="0"/>
    <x v="37"/>
    <s v="A Cairo newsstand vendor's fantasies morph into a dangerous fixation with a lemonade seller as a serial killer begins terrorizing the city."/>
    <x v="1"/>
    <n v="1"/>
    <n v="2020"/>
    <s v="June"/>
    <s v="Older"/>
    <s v="Short"/>
  </r>
  <r>
    <s v="s7030N"/>
    <x v="1"/>
    <x v="645"/>
    <s v="Unknown"/>
    <s v="Yuri Lowenthal, Drew Aaron, Karen Strassman, Marc Thompson, Rebecca Soler, Mike Pollock"/>
    <s v="United States, Italy"/>
    <d v="2018-01-01T00:00:00"/>
    <s v="Available"/>
    <x v="9"/>
    <x v="15"/>
    <s v="2 Seasons"/>
    <n v="0"/>
    <n v="2"/>
    <x v="24"/>
    <s v="A high school student searching for his missing father joins a secret group known as the Seekers, who ally with aliens to protect the world from evil."/>
    <x v="1"/>
    <n v="1"/>
    <n v="2018"/>
    <s v="January"/>
    <s v="Modern"/>
    <s v="Not Applicable"/>
  </r>
  <r>
    <s v="s964P"/>
    <x v="1"/>
    <x v="646"/>
    <s v="Unknown"/>
    <s v="Indiana Evans"/>
    <s v="Unknown"/>
    <m/>
    <s v="Unknown"/>
    <x v="49"/>
    <x v="0"/>
    <s v="1 Season"/>
    <n v="0"/>
    <n v="1"/>
    <x v="4"/>
    <s v="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
    <x v="0"/>
    <n v="2"/>
    <s v=""/>
    <s v=""/>
    <s v="Older"/>
    <s v="Not Applicable"/>
  </r>
  <r>
    <s v="s3406N"/>
    <x v="0"/>
    <x v="647"/>
    <s v="Daniel Sánchez Arévalo"/>
    <s v="Biel Montoro, Nacho Sánchez, Lola Cordón, Itsaso Arana, Chani Martín, Iñigo Aranburu, Kandido Uranga, Javier Cifrián, Mamen Duch, Carolina Clemente, Jorge Cabrera, Daniel Fuster, Edgar Costas, Patxi Santamaría"/>
    <s v="Spain"/>
    <d v="2019-10-18T00:00:00"/>
    <s v="Available"/>
    <x v="1"/>
    <x v="1"/>
    <s v="100 min"/>
    <n v="100"/>
    <n v="0"/>
    <x v="4"/>
    <s v="To find his therapy dog, a 17-year-old escapes from juvie and embarks on a journey of reconnection with his brother and grandmother through Cantabria."/>
    <x v="1"/>
    <n v="1"/>
    <n v="2019"/>
    <s v="October"/>
    <s v="Modern"/>
    <s v="Medium"/>
  </r>
  <r>
    <s v="s385N"/>
    <x v="0"/>
    <x v="648"/>
    <s v="David Benullo"/>
    <s v="Jennifer Taylor, Justin Schilling, Emily Sweet, Julia Terranova, Patrick Cronen, Richard Neil"/>
    <s v="Afghanistan"/>
    <d v="2021-07-27T00:00:00"/>
    <s v="Available"/>
    <x v="0"/>
    <x v="7"/>
    <s v="86 min"/>
    <n v="86"/>
    <n v="0"/>
    <x v="40"/>
    <s v="A realtor and her daughter get taken captive by two fugitive criminals during an open house, forcing her to find creative ways to ensure their survival."/>
    <x v="1"/>
    <n v="1"/>
    <n v="2021"/>
    <s v="July"/>
    <s v="Recent"/>
    <s v="Short"/>
  </r>
  <r>
    <s v="s7943P"/>
    <x v="0"/>
    <x v="649"/>
    <s v="Robert Iscove"/>
    <s v="Daphne Zuniga, David Sutcliffe, Victor Zinck Jr., Evan Williams, Chelah Horsdal, Julia Duffy, Olivia Cheng, Ingrid Rogers, Evan Williams Mark, Lisa Durupt"/>
    <s v="Unknown"/>
    <m/>
    <s v="Unknown"/>
    <x v="22"/>
    <x v="3"/>
    <s v="86 min"/>
    <n v="86"/>
    <n v="0"/>
    <x v="4"/>
    <s v="Joy Robertson goes &quot;on strike for Christmas&quot; because her husband and sons are wrapped up in their own pursuits and providing no help whatsoever with the many Christmas preparations."/>
    <x v="0"/>
    <n v="2"/>
    <s v=""/>
    <s v=""/>
    <s v="Modern"/>
    <s v="Short"/>
  </r>
  <r>
    <s v="s2967P"/>
    <x v="0"/>
    <x v="650"/>
    <s v="Tuvshinbold Naidandorj"/>
    <s v="Brian Aylward"/>
    <s v="Unknown"/>
    <m/>
    <s v="Unknown"/>
    <x v="3"/>
    <x v="9"/>
    <s v="46 min"/>
    <n v="46"/>
    <n v="0"/>
    <x v="10"/>
    <s v="Filmed live in Ulaanbaatar, Mongolia, this is the first stand-up special from internationally acclaimed comedian Brian Aylward. Brian is also a former Canadian Comedy Award winner for &quot;Best Stand-up Comic.&quot;A Newfoundland native, Brian shares a huge sack of hilarious stories from his adventures throughout Asia. It's all original, brilliantly observational comedy that bridges the cultural gap."/>
    <x v="0"/>
    <n v="2"/>
    <s v=""/>
    <s v=""/>
    <s v="Recent"/>
    <s v="Short"/>
  </r>
  <r>
    <s v="s2844N"/>
    <x v="0"/>
    <x v="651"/>
    <s v="Cristi Puiu"/>
    <s v="Cristi Puiu, Clara Voda, Catrinel Dumitrescu, Luminita Gheorghiu, Valentin Popescu, Gheorghe Ifrim, Ileana Puiu, Valeria Seciu, Gelu Colceag"/>
    <s v="Romania, France, Switzerland, Germany"/>
    <d v="2020-03-04T00:00:00"/>
    <s v="Available"/>
    <x v="22"/>
    <x v="1"/>
    <s v="186 min"/>
    <n v="186"/>
    <n v="0"/>
    <x v="8"/>
    <s v="42-year-old Viorel, a distraught engineer, takes drastic measures to end his emotional suffering after enduring a devastating divorce."/>
    <x v="1"/>
    <n v="1"/>
    <n v="2020"/>
    <s v="March"/>
    <s v="Modern"/>
    <s v="Long"/>
  </r>
  <r>
    <s v="s1625P"/>
    <x v="1"/>
    <x v="652"/>
    <s v="Unknown"/>
    <s v="Unknown"/>
    <s v="Unknown"/>
    <m/>
    <s v="Unknown"/>
    <x v="12"/>
    <x v="15"/>
    <s v="1 Season"/>
    <n v="0"/>
    <n v="1"/>
    <x v="18"/>
    <s v="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
    <x v="0"/>
    <n v="2"/>
    <s v=""/>
    <s v=""/>
    <s v="Modern"/>
    <s v="Not Applicable"/>
  </r>
  <r>
    <s v="s8167P"/>
    <x v="0"/>
    <x v="653"/>
    <s v="Alejandro G. IÃ±Ã¡rritu"/>
    <s v="Sean Penn,  Benicio Del Toro,  Naomi Watts,  Danny Huston"/>
    <s v="Unknown"/>
    <m/>
    <s v="Unknown"/>
    <x v="49"/>
    <x v="6"/>
    <s v="125 min"/>
    <n v="125"/>
    <n v="0"/>
    <x v="8"/>
    <s v="The emotionally and physically charged lives of three people â€“ a professor (Sean Penn), an ex-con (Benicio Del Toro) and a mother with a reckless past (Naomi Watts) â€“ collide in this thriller."/>
    <x v="0"/>
    <n v="2"/>
    <s v=""/>
    <s v=""/>
    <s v="Older"/>
    <s v="Long"/>
  </r>
  <r>
    <s v="s1354P"/>
    <x v="1"/>
    <x v="654"/>
    <s v="Unknown"/>
    <s v="Unknown"/>
    <s v="Unknown"/>
    <m/>
    <s v="Unknown"/>
    <x v="18"/>
    <x v="5"/>
    <s v="1 Season"/>
    <n v="0"/>
    <n v="1"/>
    <x v="18"/>
    <s v="The game of peek-a-boo has entertained babies and toddlers alike for years and years! In &quot;Peekaboo, I See You!&quot;, the friendly blue fellow swings, rolls, bounces, summersaults and tiptoes into the hearts of little ones. Each episode features three objects and viewers get to guess which one he's hiding behind. The series is sure to result in giggles and surprises."/>
    <x v="0"/>
    <n v="2"/>
    <s v=""/>
    <s v=""/>
    <s v="Modern"/>
    <s v="Not Applicable"/>
  </r>
  <r>
    <s v="s3637P"/>
    <x v="0"/>
    <x v="655"/>
    <s v="Paolo Barzman"/>
    <s v="Patrick Dempsey, Kelly Lynch, GÃ©rard Rinaldi"/>
    <s v="Unknown"/>
    <m/>
    <s v="Unknown"/>
    <x v="57"/>
    <x v="8"/>
    <s v="94 min"/>
    <n v="94"/>
    <n v="0"/>
    <x v="4"/>
    <s v="In a bid to unify their warring families, a young Catholic couple stage a publicity stunt inviting the Pope to their wedding, but get more than they bargained for when he accepts..."/>
    <x v="0"/>
    <n v="2"/>
    <s v=""/>
    <s v=""/>
    <s v="Older"/>
    <s v="Medium"/>
  </r>
  <r>
    <s v="s2666N"/>
    <x v="1"/>
    <x v="656"/>
    <s v="Unknown"/>
    <s v="Lee Min-ho, Kim Go-eun, Woo Do‑hwan, Kim Kyung-nam, Jung Eun-chae, Lee Jung-jin, Kim Young-ok"/>
    <s v="South Korea"/>
    <d v="2020-04-18T00:00:00"/>
    <s v="Available"/>
    <x v="3"/>
    <x v="7"/>
    <s v="1 Season"/>
    <n v="0"/>
    <n v="1"/>
    <x v="12"/>
    <s v="A modern-day Korean emperor passes through a mysterious portal and into a parallel world, where he encounters a feisty police detective."/>
    <x v="1"/>
    <n v="1"/>
    <n v="2020"/>
    <s v="April"/>
    <s v="Recent"/>
    <s v="Not Applicable"/>
  </r>
  <r>
    <s v="s4057P"/>
    <x v="0"/>
    <x v="657"/>
    <s v="Bruce Seth Green"/>
    <s v="Richard Jordan, A Martinez, Julie Carmen, Alan Feinstein, Lisa Eilbacher, Soon-Tek Oh"/>
    <s v="United States"/>
    <m/>
    <s v="Unknown"/>
    <x v="37"/>
    <x v="0"/>
    <s v="95 min"/>
    <n v="95"/>
    <n v="0"/>
    <x v="2"/>
    <s v="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
    <x v="0"/>
    <n v="2"/>
    <s v=""/>
    <s v=""/>
    <s v="Older"/>
    <s v="Medium"/>
  </r>
  <r>
    <s v="s6623N"/>
    <x v="0"/>
    <x v="658"/>
    <s v="Charles Martin Smith"/>
    <s v="Morgan Freeman, Ashley Judd, Harry Connick Jr., Kris Kristofferson, Nathan Gamble, Austin Stowell, Juliana Harkavy, Charles Martin Smith, Austin Highsmith, Cozi Zuehlsdorff"/>
    <s v="United States"/>
    <d v="2019-02-25T00:00:00"/>
    <s v="Available"/>
    <x v="2"/>
    <x v="8"/>
    <s v="107 min"/>
    <n v="107"/>
    <n v="0"/>
    <x v="11"/>
    <s v="Winter the dolphin, who survived a tragic injury by receiving a prosthetic tail, bonds with an orphaned baby dolphin after her beloved pool mate dies."/>
    <x v="1"/>
    <n v="1"/>
    <n v="2019"/>
    <s v="February"/>
    <s v="Modern"/>
    <s v="Medium"/>
  </r>
  <r>
    <s v="s1583P"/>
    <x v="1"/>
    <x v="659"/>
    <s v="Unknown"/>
    <s v="Rowan Atkinson, Sally Grace, Mathilda Ziegler"/>
    <s v="Unknown"/>
    <m/>
    <s v="Unknown"/>
    <x v="1"/>
    <x v="10"/>
    <s v="1 Season"/>
    <n v="0"/>
    <n v="1"/>
    <x v="18"/>
    <s v="This series follows Mr Bean, his best friend Teddy and his long-suffering landlady Mrs Wicket as we witness more of the mishaps that surround Mr Bean's daily life."/>
    <x v="0"/>
    <n v="2"/>
    <s v=""/>
    <s v=""/>
    <s v="Modern"/>
    <s v="Not Applicable"/>
  </r>
  <r>
    <s v="s5917N"/>
    <x v="0"/>
    <x v="660"/>
    <s v="David Sampliner"/>
    <s v="David Sampliner"/>
    <s v="United States"/>
    <d v="2015-03-06T00:00:00"/>
    <s v="Available"/>
    <x v="18"/>
    <x v="1"/>
    <s v="82 min"/>
    <n v="82"/>
    <n v="0"/>
    <x v="2"/>
    <s v="When a man discovers he will be the father to a boy, his fear and insecurities send him on an emotional, humorous quest for his own manhood."/>
    <x v="1"/>
    <n v="1"/>
    <n v="2015"/>
    <s v="March"/>
    <s v="Modern"/>
    <s v="Short"/>
  </r>
  <r>
    <s v="s1033P"/>
    <x v="1"/>
    <x v="661"/>
    <s v="Unknown"/>
    <s v="Unknown"/>
    <s v="Unknown"/>
    <m/>
    <s v="Unknown"/>
    <x v="5"/>
    <x v="4"/>
    <s v="6 Seasons"/>
    <n v="0"/>
    <n v="6"/>
    <x v="6"/>
    <s v="It's sport's day with Shaun the Sheep!"/>
    <x v="0"/>
    <n v="2"/>
    <s v=""/>
    <s v=""/>
    <s v="Modern"/>
    <s v="Not Applicable"/>
  </r>
  <r>
    <s v="s9660P"/>
    <x v="0"/>
    <x v="662"/>
    <s v="Gil Junger"/>
    <s v="Heath Ledger, Julia Stiles, Joseph Gordon-Levitt, Larisa Oleynik, David Krumholtz, Andrew Keegan, Susan May Pratt, Gabrielle Union, Larry Miller, Daryl &quot;Chill&quot;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
    <s v="United States"/>
    <m/>
    <s v="Unknown"/>
    <x v="20"/>
    <x v="11"/>
    <s v="97 min"/>
    <n v="97"/>
    <n v="0"/>
    <x v="4"/>
    <s v="On the first day at his new school, Cameron instantly falls for Bianca the gorgeous girl of his dreams."/>
    <x v="0"/>
    <n v="2"/>
    <s v=""/>
    <s v=""/>
    <s v="Older"/>
    <s v="Medium"/>
  </r>
  <r>
    <s v="s6797N"/>
    <x v="0"/>
    <x v="663"/>
    <s v="Trudie Styler"/>
    <s v="Alex Lawther, Abigail Breslin, AnnaSophia Robb, Ian Nelson, Celia Weston, Laverne Cox, Bette Midler, Willa Fitzgerald, Larry Pine, John McEnroe, Mickey Sumner, Daniel Bellomy, Wally Dunn, Marceline Hugot"/>
    <s v="United States"/>
    <d v="2020-08-13T00:00:00"/>
    <s v="Available"/>
    <x v="6"/>
    <x v="1"/>
    <s v="91 min"/>
    <n v="91"/>
    <n v="0"/>
    <x v="4"/>
    <s v="Forced to attend a new high school, a glamorous teen navigates hostile territory before taking a stand by running for homecoming queen."/>
    <x v="1"/>
    <n v="1"/>
    <n v="2020"/>
    <s v="August"/>
    <s v="Modern"/>
    <s v="Medium"/>
  </r>
  <r>
    <s v="s7359N"/>
    <x v="0"/>
    <x v="664"/>
    <s v="Ana Quiroga"/>
    <s v="Luciana Aymar"/>
    <s v="Argentina"/>
    <d v="2018-07-15T00:00:00"/>
    <s v="Available"/>
    <x v="7"/>
    <x v="2"/>
    <s v="98 min"/>
    <n v="98"/>
    <n v="0"/>
    <x v="2"/>
    <s v="Known simply as &quot;Lucha,&quot; field hockey player Luciana Aymar shares her tumultuous and triumphant journey to become the best in the world."/>
    <x v="1"/>
    <n v="1"/>
    <n v="2018"/>
    <s v="July"/>
    <s v="Modern"/>
    <s v="Medium"/>
  </r>
  <r>
    <s v="s4399P"/>
    <x v="0"/>
    <x v="665"/>
    <s v="Doug Campbell"/>
    <s v="Josie Davis, Brittany Underwood, Micah Alberti, Kevin Spirtas, Brad Lee Wind, Amanda Musso"/>
    <s v="Unknown"/>
    <m/>
    <s v="Unknown"/>
    <x v="7"/>
    <x v="3"/>
    <s v="88 min"/>
    <n v="88"/>
    <n v="0"/>
    <x v="8"/>
    <s v="When a struggling housewife poses as a potential buyer to help her boss close real estate transactions, she discovers her boss will do anything to close a deal - even murder."/>
    <x v="0"/>
    <n v="2"/>
    <s v=""/>
    <s v=""/>
    <s v="Modern"/>
    <s v="Short"/>
  </r>
  <r>
    <s v="s9263P"/>
    <x v="0"/>
    <x v="666"/>
    <s v="Scott Marshall"/>
    <s v="Christina Ricci, Matthew Lillard, Ann-Margret, Cedric the Entertainer"/>
    <s v="Colombia"/>
    <m/>
    <s v="Unknown"/>
    <x v="14"/>
    <x v="11"/>
    <s v="108 min"/>
    <n v="108"/>
    <n v="0"/>
    <x v="4"/>
    <s v="A theatre troupe is about to lose its prime gig at Ye Olde Times Renaissance Faire to a rival troupe of conceited, classically-trained Shakespearean actors. This group must revive their act and find help from an unexpected source."/>
    <x v="0"/>
    <n v="2"/>
    <s v=""/>
    <s v=""/>
    <s v="Older"/>
    <s v="Medium"/>
  </r>
  <r>
    <s v="s316N"/>
    <x v="0"/>
    <x v="667"/>
    <s v="Chineze Anyaene"/>
    <s v="Genevieve Nnaji, Omotola Jalade-Ekeinde, Odalys Garcia, Ulrich Que, Jeff Swarthout, Clem Ohameze, Ann D. Carey, Anahit Setian, Danielle Soibelman, Jon Morgan Woodward"/>
    <s v="United States, Nigeria"/>
    <d v="2021-08-03T00:00:00"/>
    <s v="Available"/>
    <x v="22"/>
    <x v="1"/>
    <s v="106 min"/>
    <n v="106"/>
    <n v="0"/>
    <x v="8"/>
    <s v="When her sister is accused of multiple murders, a Nigerian woman travels to Los Angeles to uncover the truth and fight for her sibling’s freedom."/>
    <x v="1"/>
    <n v="1"/>
    <n v="2021"/>
    <s v="August"/>
    <s v="Modern"/>
    <s v="Medium"/>
  </r>
  <r>
    <s v="s7384P"/>
    <x v="0"/>
    <x v="668"/>
    <s v="Michael J. Nelson"/>
    <s v="Michael J. Nelson, Kevin Murphy, Bill Corbett, Tom Neyman, John Reynolds, Diane Adelson, Harold Warren, Jackey Neyman Jones, Mystery Science Theater 3000 Guys"/>
    <s v="Unknown"/>
    <m/>
    <s v="Unknown"/>
    <x v="30"/>
    <x v="3"/>
    <s v="71 min"/>
    <n v="71"/>
    <n v="0"/>
    <x v="4"/>
    <s v="Many years ago the people of Texas gave their money to a fertilizer salesman and said, &quot;Go make us the best horror movie you can make.&quot; The result, &quot;Manos&quot;, is an object lesson in why you should never give your money to a fertilizer salesman. This feature is a parody and contains the original movie combined with a comedic commentary by Mike, Kevin and Bill from RiffTrax (formerly of MST3K)."/>
    <x v="0"/>
    <n v="2"/>
    <s v=""/>
    <s v=""/>
    <s v="Modern"/>
    <s v="Short"/>
  </r>
  <r>
    <s v="s3675P"/>
    <x v="0"/>
    <x v="669"/>
    <s v="Taylor Guterson"/>
    <s v="Britton Crosley, Bob Burkholder, David VanderWal"/>
    <s v="Unknown"/>
    <m/>
    <s v="Unknown"/>
    <x v="2"/>
    <x v="0"/>
    <s v="95 min"/>
    <n v="95"/>
    <n v="0"/>
    <x v="28"/>
    <s v="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
    <x v="0"/>
    <n v="2"/>
    <s v=""/>
    <s v=""/>
    <s v="Modern"/>
    <s v="Medium"/>
  </r>
  <r>
    <s v="s9537P"/>
    <x v="0"/>
    <x v="670"/>
    <s v="Hriday Shetty"/>
    <s v="Sanjay Dutt, Priyanka Chopra, Mahesh Manjrekar, Mukesh Khanna, Sameera Reddy, Dino Morea, Sanjay Suri, Rohit Roy, Bikram Saluja, Riya Sen, Sanjay Mishra, Payal Rohatgi, Sharad S. Kapoor, Razak Khan"/>
    <s v="Unknown"/>
    <m/>
    <s v="Unknown"/>
    <x v="4"/>
    <x v="9"/>
    <s v="141 min"/>
    <n v="141"/>
    <n v="0"/>
    <x v="0"/>
    <s v="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
    <x v="0"/>
    <n v="2"/>
    <s v=""/>
    <s v=""/>
    <s v="Older"/>
    <s v="Long"/>
  </r>
  <r>
    <s v="s3708P"/>
    <x v="0"/>
    <x v="671"/>
    <s v="Gilles Paquet-Brenner"/>
    <s v="Mischa Barton, Darla Biccum, Cameron Bright, Timothy Allen, Eugene Clark"/>
    <s v="Unknown"/>
    <m/>
    <s v="Unknown"/>
    <x v="14"/>
    <x v="6"/>
    <s v="91 min"/>
    <n v="91"/>
    <n v="0"/>
    <x v="15"/>
    <s v="Based on Serge Broselot's bestselling French novel &quot;Les Emmeures,&quot; about a demolition company rep who supervises the razing of a mysterious building and discovers horrifying secrets and past inhabitants entombed within its walls by a vicious murderer."/>
    <x v="0"/>
    <n v="2"/>
    <s v=""/>
    <s v=""/>
    <s v="Older"/>
    <s v="Medium"/>
  </r>
  <r>
    <s v="s3648N"/>
    <x v="0"/>
    <x v="672"/>
    <s v="Dante Lam"/>
    <s v="Nicholas Tse, Nick Cheung, Zhang Jing-chu, Miao Pu, Liu Kai-chi, Philip Keung, Kwok Jing-hung, Sherman Chung, Zhang He, Wong Suet-yin, Wong Sum-yin"/>
    <s v="Hong Kong"/>
    <d v="2019-07-21T00:00:00"/>
    <s v="Available"/>
    <x v="19"/>
    <x v="7"/>
    <s v="110 min"/>
    <n v="110"/>
    <n v="0"/>
    <x v="7"/>
    <s v="Feeling guilty after a high-speed chase leaves a girl dead, a determined sergeant pursues the crime boss who triggered the fatal car accident."/>
    <x v="1"/>
    <n v="1"/>
    <n v="2019"/>
    <s v="July"/>
    <s v="Older"/>
    <s v="Medium"/>
  </r>
  <r>
    <s v="s236P"/>
    <x v="0"/>
    <x v="673"/>
    <s v="Bill Cote"/>
    <s v="JohnAnthonyWest.Dr.RobertM.Schoch"/>
    <s v="United States"/>
    <m/>
    <s v="Unknown"/>
    <x v="7"/>
    <x v="5"/>
    <s v="93 min"/>
    <n v="93"/>
    <n v="0"/>
    <x v="33"/>
    <s v="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
    <x v="0"/>
    <n v="2"/>
    <s v=""/>
    <s v=""/>
    <s v="Modern"/>
    <s v="Medium"/>
  </r>
  <r>
    <s v="s477N"/>
    <x v="0"/>
    <x v="674"/>
    <s v="Juraj Šajmovič"/>
    <s v="Miloš Knor, Lukáš Pavlásek, Tomáš Matonoha, Ester Kočičková, Michal Kavalčík, Richard Nedvěd"/>
    <s v="Unknown"/>
    <d v="2021-07-10T00:00:00"/>
    <s v="Available"/>
    <x v="7"/>
    <x v="1"/>
    <s v="93 min"/>
    <n v="93"/>
    <n v="0"/>
    <x v="4"/>
    <s v="Miloš Knor brings comedians Lukáš Pavlásek, Tomáš Matonoha, Ester Kočičková, Michal Kavalčík and Richard Nedvěd on a tour around the Czech Republic."/>
    <x v="1"/>
    <n v="1"/>
    <n v="2021"/>
    <s v="July"/>
    <s v="Modern"/>
    <s v="Medium"/>
  </r>
  <r>
    <s v="s9054P"/>
    <x v="0"/>
    <x v="675"/>
    <s v="Jules Dassin"/>
    <s v="Melina Mercouri, Peter Ustinov, Maximilian Schell, Robert Morley, Jess Hahn, Gilles SÃ©gal"/>
    <s v="Unknown"/>
    <m/>
    <s v="Unknown"/>
    <x v="58"/>
    <x v="10"/>
    <s v="120 min"/>
    <n v="120"/>
    <n v="0"/>
    <x v="0"/>
    <s v="Peter Ustinov won an Oscar for Best Supporting Actor in director Jules Dassin's lighthearted thriller about five thieves (including Melina Mercouri, Maximilian Schell and Robert Morley) who undertake an &quot;absolutely impossible&quot; grand theft in Istanbul."/>
    <x v="0"/>
    <n v="2"/>
    <s v=""/>
    <s v=""/>
    <s v="Older"/>
    <s v="Medium"/>
  </r>
  <r>
    <s v="s5522N"/>
    <x v="1"/>
    <x v="676"/>
    <s v="Jill Bauer, Ronna Gradus, Rashida Jones"/>
    <s v="Unknown"/>
    <s v="United States"/>
    <d v="2017-04-21T00:00:00"/>
    <s v="Available"/>
    <x v="12"/>
    <x v="1"/>
    <s v="1 Season"/>
    <n v="0"/>
    <n v="1"/>
    <x v="5"/>
    <s v="Personal stories reveal how the intersection of sex, technology and intimate relationships is rewiring us in fundamental ways."/>
    <x v="1"/>
    <n v="1"/>
    <n v="2017"/>
    <s v="April"/>
    <s v="Modern"/>
    <s v="Not Applicable"/>
  </r>
  <r>
    <s v="s4084N"/>
    <x v="0"/>
    <x v="677"/>
    <s v="Ryan Polito"/>
    <s v="Bert Kreischer"/>
    <s v="United States"/>
    <d v="2019-02-22T00:00:00"/>
    <s v="Available"/>
    <x v="7"/>
    <x v="1"/>
    <s v="70 min"/>
    <n v="70"/>
    <n v="0"/>
    <x v="13"/>
    <s v="From his run-in with a grizzly bear to partying with the Russian mafia, the shirtless comic returns with laugh-out-loud tales in this stand-up special."/>
    <x v="1"/>
    <n v="1"/>
    <n v="2019"/>
    <s v="February"/>
    <s v="Modern"/>
    <s v="Short"/>
  </r>
  <r>
    <s v="s3445P"/>
    <x v="0"/>
    <x v="678"/>
    <s v="Mark Knight"/>
    <s v="Anne-Marie Newland"/>
    <s v="Unknown"/>
    <m/>
    <s v="Unknown"/>
    <x v="2"/>
    <x v="5"/>
    <s v="10 min"/>
    <n v="10"/>
    <n v="0"/>
    <x v="33"/>
    <s v="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
    <x v="0"/>
    <n v="2"/>
    <s v=""/>
    <s v=""/>
    <s v="Modern"/>
    <s v="Short"/>
  </r>
  <r>
    <s v="s483N"/>
    <x v="1"/>
    <x v="679"/>
    <s v="Produced by Citizen Jones"/>
    <s v="Peter Dinklage"/>
    <s v="Unknown"/>
    <d v="2021-07-09T00:00:00"/>
    <s v="Available"/>
    <x v="0"/>
    <x v="1"/>
    <s v="1 Season"/>
    <n v="0"/>
    <n v="1"/>
    <x v="5"/>
    <s v="Ruling with an iron fist requires an aspiring dictator to know the playbook for absolute power, as history's despots prove in this sardonic docuseries."/>
    <x v="1"/>
    <n v="1"/>
    <n v="2021"/>
    <s v="July"/>
    <s v="Recent"/>
    <s v="Not Applicable"/>
  </r>
  <r>
    <s v="s5057P"/>
    <x v="0"/>
    <x v="680"/>
    <s v="Craig Clyde"/>
    <s v="Kate Jackson, Ted Shackelford, Alana Austin"/>
    <s v="Unknown"/>
    <m/>
    <s v="Unknown"/>
    <x v="49"/>
    <x v="10"/>
    <s v="94 min"/>
    <n v="94"/>
    <n v="0"/>
    <x v="8"/>
    <s v="The film is based on the inspirational story of Annie, a dog who battles and beats cancer."/>
    <x v="0"/>
    <n v="2"/>
    <s v=""/>
    <s v=""/>
    <s v="Older"/>
    <s v="Medium"/>
  </r>
  <r>
    <s v="s7264P"/>
    <x v="0"/>
    <x v="681"/>
    <s v="Cheuk Man Au"/>
    <s v="Dominic Ho, Candy Ka-Man Yuen, Jeana Ho, Hazel Tong, Winnie Leung"/>
    <s v="Unknown"/>
    <m/>
    <s v="Unknown"/>
    <x v="18"/>
    <x v="9"/>
    <s v="97 min"/>
    <n v="97"/>
    <n v="0"/>
    <x v="4"/>
    <s v="The life of a Hong Kong gigolo named Fung, who started with nothing and now has everything."/>
    <x v="0"/>
    <n v="2"/>
    <s v=""/>
    <s v=""/>
    <s v="Modern"/>
    <s v="Medium"/>
  </r>
  <r>
    <s v="s3392P"/>
    <x v="1"/>
    <x v="682"/>
    <s v="Unknown"/>
    <s v="Jack Parr, Jake Watkins, Ole Madden, Nathaniel Farah, Charlie Harris, Bruce Herbelin-Earle, Alexandra Marlin, Dan Sheppard, Rochelle Naylor, James Coutsavlis, Samuel Curry, Callum Hart, Julia Goodinson, Nadhia Porcelli"/>
    <s v="Unknown"/>
    <m/>
    <s v="Unknown"/>
    <x v="3"/>
    <x v="9"/>
    <s v="1 Season"/>
    <n v="0"/>
    <n v="1"/>
    <x v="8"/>
    <s v="From the award-winning filmmakers behind the hit LGBTQ* films &quot;This World We Live In&quot; and &quot;Wretched Things&quot; comes a new anthology series weaving tales of intimacy, deceit, heartbreak and disconnection within such a heavily connected world."/>
    <x v="0"/>
    <n v="2"/>
    <s v=""/>
    <s v=""/>
    <s v="Recent"/>
    <s v="Not Applicable"/>
  </r>
  <r>
    <s v="s3590N"/>
    <x v="1"/>
    <x v="683"/>
    <s v="Vikramaditya Motwane, Anurag Kashyap"/>
    <s v="Saif Ali Khan, Nawazuddin Siddiqui, Radhika Apte, Neeraj Kabi, Jitendra Joshi"/>
    <s v="India, United States"/>
    <d v="2019-08-15T00:00:00"/>
    <s v="Available"/>
    <x v="1"/>
    <x v="1"/>
    <s v="2 Seasons"/>
    <n v="0"/>
    <n v="2"/>
    <x v="14"/>
    <s v="A link in their pasts leads an honest cop to a fugitive gang boss, whose cryptic warning spurs the officer on a quest to save Mumbai from cataclysm."/>
    <x v="1"/>
    <n v="1"/>
    <n v="2019"/>
    <s v="August"/>
    <s v="Modern"/>
    <s v="Not Applicable"/>
  </r>
  <r>
    <s v="s5712N"/>
    <x v="0"/>
    <x v="684"/>
    <s v="Jan Suter, Raúl Campos Delgado"/>
    <s v="Carlos Ballarta"/>
    <s v="Mexico"/>
    <d v="2016-11-21T00:00:00"/>
    <s v="Available"/>
    <x v="7"/>
    <x v="1"/>
    <s v="67 min"/>
    <n v="67"/>
    <n v="0"/>
    <x v="13"/>
    <s v="Carlos Ballarta mocks daily life in Mexico, including public transit, the education system and the corn seller who betrays your confidence."/>
    <x v="1"/>
    <n v="1"/>
    <n v="2016"/>
    <s v="November"/>
    <s v="Modern"/>
    <s v="Short"/>
  </r>
  <r>
    <s v="s8671P"/>
    <x v="0"/>
    <x v="685"/>
    <s v="Umut Dag"/>
    <s v="Robert Palfrader, Tobias Moretti, Thomas Rizzoli, Harald Windisch"/>
    <s v="Unknown"/>
    <m/>
    <s v="Unknown"/>
    <x v="7"/>
    <x v="0"/>
    <s v="90 min"/>
    <n v="90"/>
    <n v="0"/>
    <x v="0"/>
    <s v="After making a dramatic mistake, a city detective is forced to resign. To leave this ordeal behind him, he retires to an isolated countryside town. He quickly realizes it is far from over."/>
    <x v="0"/>
    <n v="2"/>
    <s v=""/>
    <s v=""/>
    <s v="Modern"/>
    <s v="Medium"/>
  </r>
  <r>
    <s v="s588N"/>
    <x v="1"/>
    <x v="686"/>
    <s v="Sidharta Tata, Aco Tenriyagelli, Dian Sastrowardoyo, Ifa Isfansyah, Jason Iskandar"/>
    <s v="Adinia Wirasti, Marissa Anita, Faradina Mufti, Teuku Rifnu Wikana, Arawinda Kirana, Abdurrahman Arif, Verdi Solaiman, Kiki Narendra, Brigitta Cynthia, Roy Sungkono, Windy Apsari"/>
    <s v="Unknown"/>
    <d v="2021-07-01T00:00:00"/>
    <s v="Available"/>
    <x v="3"/>
    <x v="1"/>
    <s v="1 Season"/>
    <n v="0"/>
    <n v="1"/>
    <x v="8"/>
    <s v="Traversing genres, five separate stories offer unique, whimsical and thought-provoking takes on life during the pandemic in 2020."/>
    <x v="1"/>
    <n v="1"/>
    <n v="2021"/>
    <s v="July"/>
    <s v="Recent"/>
    <s v="Not Applicable"/>
  </r>
  <r>
    <s v="s1605P"/>
    <x v="0"/>
    <x v="687"/>
    <s v="Arthur van Merwijk"/>
    <s v="Unknown"/>
    <s v="Unknown"/>
    <m/>
    <s v="Unknown"/>
    <x v="1"/>
    <x v="5"/>
    <s v="28 min"/>
    <n v="28"/>
    <n v="0"/>
    <x v="18"/>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x v="0"/>
    <n v="2"/>
    <s v=""/>
    <s v=""/>
    <s v="Modern"/>
    <s v="Short"/>
  </r>
  <r>
    <s v="s4193P"/>
    <x v="0"/>
    <x v="688"/>
    <s v="MIRACLE NDUKA"/>
    <s v="BEN LUGO TOUITOU, JIDE KOSOKO, AYO ADESANYA, JIBOLA DABO"/>
    <s v="Unknown"/>
    <m/>
    <s v="Unknown"/>
    <x v="3"/>
    <x v="3"/>
    <s v="102 min"/>
    <n v="102"/>
    <n v="0"/>
    <x v="8"/>
    <s v="What is the fate of a young graduate hustling to make ends meet in the mega city of Nigeria, Lagos, whose greedy and dubious boss out of ignorance leads him to the hands of his life changer and destiny helper? He is left to battle his boss to progress with his life or die a pauper."/>
    <x v="0"/>
    <n v="2"/>
    <s v=""/>
    <s v=""/>
    <s v="Recent"/>
    <s v="Medium"/>
  </r>
  <r>
    <s v="s3378N"/>
    <x v="1"/>
    <x v="689"/>
    <s v="Unknown"/>
    <s v="Artus, Noémie Honiat"/>
    <s v="France"/>
    <d v="2019-10-25T00:00:00"/>
    <s v="Available"/>
    <x v="1"/>
    <x v="7"/>
    <s v="1 Season"/>
    <n v="0"/>
    <n v="1"/>
    <x v="9"/>
    <s v="On this fun and funny competition show, home bakers talented in catastrophe struggle to re-create dessert masterpieces and win a 5,000 euro prize."/>
    <x v="1"/>
    <n v="1"/>
    <n v="2019"/>
    <s v="October"/>
    <s v="Modern"/>
    <s v="Not Applicable"/>
  </r>
  <r>
    <s v="s4276P"/>
    <x v="0"/>
    <x v="690"/>
    <s v="Titus Paar"/>
    <s v="Steven Seagal, Vernon Wells, Richard Tyson"/>
    <s v="Unknown"/>
    <m/>
    <s v="Unknown"/>
    <x v="7"/>
    <x v="9"/>
    <s v="87 min"/>
    <n v="87"/>
    <n v="0"/>
    <x v="0"/>
    <s v="In the not so distant future, society is controlled by the powerful State and a dictator known as the Director. Condor works as a hitman for the State, but a reunion with someone he thought was dead forces him to consider who his enemies really are."/>
    <x v="0"/>
    <n v="2"/>
    <s v=""/>
    <s v=""/>
    <s v="Modern"/>
    <s v="Short"/>
  </r>
  <r>
    <s v="s2572P"/>
    <x v="0"/>
    <x v="691"/>
    <s v="Cati Gonzalez"/>
    <s v="Jake Mestre, Badd Idea, Scooter LaForge"/>
    <s v="Unknown"/>
    <m/>
    <s v="Unknown"/>
    <x v="12"/>
    <x v="0"/>
    <s v="80 min"/>
    <n v="80"/>
    <n v="0"/>
    <x v="8"/>
    <s v="Think Kids meets Midnight Cowboy. Ekaj is a film packed with real life drama and a real sense of humor. The film capture's a naive teen's runaway journey to one of the most difficult city's to survive in, New York City."/>
    <x v="0"/>
    <n v="2"/>
    <s v=""/>
    <s v=""/>
    <s v="Modern"/>
    <s v="Short"/>
  </r>
  <r>
    <s v="s3605N"/>
    <x v="1"/>
    <x v="692"/>
    <s v="Unknown"/>
    <s v="Christian Malheiros, Jottapê, Bruna Mascarenhas"/>
    <s v="Brazil"/>
    <d v="2019-08-09T00:00:00"/>
    <s v="Available"/>
    <x v="1"/>
    <x v="1"/>
    <s v="1 Season"/>
    <n v="0"/>
    <n v="1"/>
    <x v="14"/>
    <s v="Three teens living in the same São Paulo favela pursue their dreams while maintaining their friendship, amid a world of music, drugs and religion."/>
    <x v="1"/>
    <n v="1"/>
    <n v="2019"/>
    <s v="August"/>
    <s v="Modern"/>
    <s v="Not Applicable"/>
  </r>
  <r>
    <s v="s2043P"/>
    <x v="0"/>
    <x v="693"/>
    <s v="Steve Race"/>
    <s v="Jeff Garcia"/>
    <s v="Unknown"/>
    <m/>
    <s v="Unknown"/>
    <x v="19"/>
    <x v="9"/>
    <s v="58 min"/>
    <n v="58"/>
    <n v="0"/>
    <x v="10"/>
    <s v="Famed Latino comedian and voiceover artist, Jeff Garcia, comes to you from San Manuel Indian Bingo and Casino with his signature improv style. He comments on his family, unreliable cars, white people, marriage and his run-ins with the law."/>
    <x v="0"/>
    <n v="2"/>
    <s v=""/>
    <s v=""/>
    <s v="Older"/>
    <s v="Short"/>
  </r>
  <r>
    <s v="s7589P"/>
    <x v="1"/>
    <x v="694"/>
    <s v="Unknown"/>
    <s v="Mark McKenna, Ciara Bravo"/>
    <s v="Unknown"/>
    <m/>
    <s v="Unknown"/>
    <x v="1"/>
    <x v="1"/>
    <s v="1 Season"/>
    <n v="0"/>
    <n v="1"/>
    <x v="8"/>
    <s v="Wayne, a 16 year-old Dirty Harry with a heart of gold, sets out on a small two stroke road bike from Boston to Florida with his new friend Del to get back their wicked-hot 79' Trans-Am that was stolen from his father before he died."/>
    <x v="0"/>
    <n v="2"/>
    <s v=""/>
    <s v=""/>
    <s v="Modern"/>
    <s v="Not Applicable"/>
  </r>
  <r>
    <s v="s5774P"/>
    <x v="0"/>
    <x v="695"/>
    <s v="Curt Siodmak"/>
    <s v="Richard Carlson, King Donovan, Jean Byron, Byron Foulger"/>
    <s v="Unknown"/>
    <m/>
    <s v="Unknown"/>
    <x v="59"/>
    <x v="3"/>
    <s v="75 min"/>
    <n v="75"/>
    <n v="0"/>
    <x v="8"/>
    <s v="For many, this &quot;B&quot; film succeeds on all levels &amp; was made for an adult audience...For some, it's considered schlock! One of the few 50's Sci-Fi films to show the nuclear radiation problem realistically. Dated now,, but an effective, well-written thriller. The star of &quot;It Came From Outer Space,&quot; Creature From The Black Lagoon&quot; &amp; other classics. Richard Carlson gives another fine performance."/>
    <x v="0"/>
    <n v="2"/>
    <s v=""/>
    <s v=""/>
    <s v="Older"/>
    <s v="Short"/>
  </r>
  <r>
    <s v="s6800P"/>
    <x v="0"/>
    <x v="696"/>
    <s v="Tucia Lyman"/>
    <s v="Melinda Page Hamilton, Ed Asner, Bailey Edwards"/>
    <s v="Unknown"/>
    <m/>
    <s v="Unknown"/>
    <x v="3"/>
    <x v="0"/>
    <s v="99 min"/>
    <n v="99"/>
    <n v="0"/>
    <x v="15"/>
    <s v="A distraught mother suspects her teenage son is a psychopath who may shoot up his high school, but when he outsmarts the system, she is forced to take matters into her own hands."/>
    <x v="0"/>
    <n v="2"/>
    <s v=""/>
    <s v=""/>
    <s v="Recent"/>
    <s v="Medium"/>
  </r>
  <r>
    <s v="s3471P"/>
    <x v="0"/>
    <x v="697"/>
    <s v="David Hessemer"/>
    <s v="Unknown"/>
    <s v="Unknown"/>
    <m/>
    <s v="Unknown"/>
    <x v="6"/>
    <x v="5"/>
    <s v="30 min"/>
    <n v="30"/>
    <n v="0"/>
    <x v="2"/>
    <s v="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
    <x v="0"/>
    <n v="2"/>
    <s v=""/>
    <s v=""/>
    <s v="Modern"/>
    <s v="Short"/>
  </r>
  <r>
    <s v="s493P"/>
    <x v="0"/>
    <x v="698"/>
    <s v="Alan J. Pakula"/>
    <s v="Warren Beatty, Hume Cronyn, Paula Prentiss, Kenneth Mars"/>
    <s v="United States"/>
    <m/>
    <s v="Unknown"/>
    <x v="60"/>
    <x v="6"/>
    <s v="102 min"/>
    <n v="102"/>
    <n v="0"/>
    <x v="8"/>
    <s v="Warren Beatty is a news reporter who, along with seven others, witnesses the assassination of a political candidate."/>
    <x v="0"/>
    <n v="2"/>
    <s v=""/>
    <s v=""/>
    <s v="Older"/>
    <s v="Medium"/>
  </r>
  <r>
    <s v="s1590N"/>
    <x v="1"/>
    <x v="699"/>
    <s v="Unknown"/>
    <s v="Swara Bhasker, Dolly Singh, Ravi Patel, Varun Thakur, Mona Ambegaonkar, Girish Kulkarni"/>
    <s v="India"/>
    <d v="2020-12-04T00:00:00"/>
    <s v="Available"/>
    <x v="3"/>
    <x v="1"/>
    <s v="1 Season"/>
    <n v="0"/>
    <n v="1"/>
    <x v="4"/>
    <s v="Facing disapproving parents, a knotty love life and her own inner critic, an aspiring comic ditches her cushy but unsatisfying life to pursue stand-up."/>
    <x v="1"/>
    <n v="1"/>
    <n v="2020"/>
    <s v="December"/>
    <s v="Recent"/>
    <s v="Not Applicable"/>
  </r>
  <r>
    <s v="s3974N"/>
    <x v="0"/>
    <x v="700"/>
    <s v="Hanung Bramantyo"/>
    <s v="Fedi Nuril, Rianti Cartwright, Carissa Putri, Melanie Putria, Zaskia Adya Mecca, Surya Saputra, Dennis Adhiswara, Oka Antara"/>
    <s v="Indonesia"/>
    <d v="2019-03-27T00:00:00"/>
    <s v="Available"/>
    <x v="19"/>
    <x v="2"/>
    <s v="126 min"/>
    <n v="126"/>
    <n v="0"/>
    <x v="8"/>
    <s v="Polygamy, piety and personal principles collide for a charming and congenial young university student struggling in a four-way love triangle."/>
    <x v="1"/>
    <n v="1"/>
    <n v="2019"/>
    <s v="March"/>
    <s v="Older"/>
    <s v="Long"/>
  </r>
  <r>
    <s v="s4949P"/>
    <x v="0"/>
    <x v="701"/>
    <s v="Rajesh Kannaparthi"/>
    <s v="Sai teja, Harini Reddy, Dhan Raj, Hema, Surya"/>
    <s v="Unknown"/>
    <m/>
    <s v="Unknown"/>
    <x v="0"/>
    <x v="0"/>
    <s v="139 min"/>
    <n v="139"/>
    <n v="0"/>
    <x v="4"/>
    <s v="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
    <x v="0"/>
    <n v="2"/>
    <s v=""/>
    <s v=""/>
    <s v="Recent"/>
    <s v="Long"/>
  </r>
  <r>
    <s v="s1997N"/>
    <x v="0"/>
    <x v="702"/>
    <s v="Carles Torras"/>
    <s v="Mario Casas, Déborah François, Guillermo Pfening, María Rodríguez Soto, Celso Bugallo, Raúl Jiménez, Pol Monen, Alice Bocchi, Martín Bacigalupo"/>
    <s v="Spain"/>
    <d v="2020-09-16T00:00:00"/>
    <s v="Available"/>
    <x v="3"/>
    <x v="1"/>
    <s v="94 min"/>
    <n v="94"/>
    <n v="0"/>
    <x v="8"/>
    <s v="Unable to face his new reality in a wheelchair, Ángel develops a deadly obsession with the woman who left him and unleashes a sinister revenge plot."/>
    <x v="1"/>
    <n v="1"/>
    <n v="2020"/>
    <s v="September"/>
    <s v="Recent"/>
    <s v="Medium"/>
  </r>
  <r>
    <s v="s8569P"/>
    <x v="0"/>
    <x v="703"/>
    <s v="Scott Z. Burns"/>
    <s v="Adam Driver, Annette Bening, Jon Hamm, Corey Stoll, Maura Tierney, Michael C. Hall, Ted Levine, Tim Blake Nelson"/>
    <s v="United States"/>
    <m/>
    <s v="Unknown"/>
    <x v="1"/>
    <x v="6"/>
    <s v="120 min"/>
    <n v="120"/>
    <n v="0"/>
    <x v="27"/>
    <s v="In a thriller based on actual events, an idealistic Senate staffer leads an investigation into the CIAâ€™s post-9/11 Detention and Interrogation Program, uncovering the lengths to which the agency went to hide a brutal secret from the American public."/>
    <x v="0"/>
    <n v="2"/>
    <s v=""/>
    <s v=""/>
    <s v="Modern"/>
    <s v="Medium"/>
  </r>
  <r>
    <s v="s3363N"/>
    <x v="0"/>
    <x v="704"/>
    <s v="Brian Volk-Weiss"/>
    <s v="Arsenio Hall"/>
    <s v="United States"/>
    <d v="2019-10-29T00:00:00"/>
    <s v="Available"/>
    <x v="1"/>
    <x v="1"/>
    <s v="63 min"/>
    <n v="63"/>
    <n v="0"/>
    <x v="13"/>
    <s v="In his first stand-up special, Arsenio Hall discusses getting older, the changing times and culture, social issues and even bothersome baby toes."/>
    <x v="1"/>
    <n v="1"/>
    <n v="2019"/>
    <s v="October"/>
    <s v="Modern"/>
    <s v="Short"/>
  </r>
  <r>
    <s v="s3478P"/>
    <x v="0"/>
    <x v="705"/>
    <s v="Mark Knight"/>
    <s v="Unknown"/>
    <s v="Unknown"/>
    <m/>
    <s v="Unknown"/>
    <x v="5"/>
    <x v="5"/>
    <s v="30 min"/>
    <n v="30"/>
    <n v="0"/>
    <x v="33"/>
    <s v="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
    <x v="0"/>
    <n v="2"/>
    <s v=""/>
    <s v=""/>
    <s v="Modern"/>
    <s v="Short"/>
  </r>
  <r>
    <s v="s1625N"/>
    <x v="0"/>
    <x v="706"/>
    <s v="Ron Howard"/>
    <s v="Tom Hanks, Audrey Tautou, Ian McKellen, Jean Reno, Paul Bettany, Alfred Molina, Jürgen Prochnow, Jean-Yves Berteloot, Etienne Chicot, Jean-Pierre Marielle"/>
    <s v="United States, Malta, France, United Kingdom"/>
    <d v="2020-12-01T00:00:00"/>
    <s v="Available"/>
    <x v="24"/>
    <x v="11"/>
    <s v="149 min"/>
    <n v="149"/>
    <n v="0"/>
    <x v="40"/>
    <s v="When the curator of the Louvre is killed, a Harvard professor and a cryptographer must untangle a web of deceit involving works of Leonardo da Vinci."/>
    <x v="1"/>
    <n v="1"/>
    <n v="2020"/>
    <s v="December"/>
    <s v="Older"/>
    <s v="Long"/>
  </r>
  <r>
    <s v="s7519N"/>
    <x v="0"/>
    <x v="707"/>
    <s v="Tomer Heymann"/>
    <s v="Ohad Naharin"/>
    <s v="Israel, Sweden, Germany, Netherlands"/>
    <d v="2017-06-15T00:00:00"/>
    <s v="Available"/>
    <x v="18"/>
    <x v="7"/>
    <s v="102 min"/>
    <n v="102"/>
    <n v="0"/>
    <x v="2"/>
    <s v="World-renowned choreographer Ohad Naharin is profiled in this vivid documentary that mixes rehearsal footage with insights about his influence."/>
    <x v="1"/>
    <n v="1"/>
    <n v="2017"/>
    <s v="June"/>
    <s v="Modern"/>
    <s v="Medium"/>
  </r>
  <r>
    <s v="s7444N"/>
    <x v="0"/>
    <x v="708"/>
    <s v="Barry Sonnenfeld"/>
    <s v="Tommy Lee Jones, Will Smith, Rip Torn, Lara Flynn Boyle, Johnny Knoxville, Rosario Dawson, Tony Shalhoub, Patrick Warburton, Jack Kehler, David Cross"/>
    <s v="United States"/>
    <d v="2019-10-01T00:00:00"/>
    <s v="Available"/>
    <x v="15"/>
    <x v="11"/>
    <s v="88 min"/>
    <n v="88"/>
    <n v="0"/>
    <x v="7"/>
    <s v="Will Smith and Tommy Lee Jones reprise their roles as two highly secretive and unofficial government agents dealing with all things evil and alien."/>
    <x v="1"/>
    <n v="1"/>
    <n v="2019"/>
    <s v="October"/>
    <s v="Older"/>
    <s v="Short"/>
  </r>
  <r>
    <s v="s7953P"/>
    <x v="0"/>
    <x v="709"/>
    <s v="James Toback"/>
    <s v="Elijah Wood, Robert Downey Jr., Brooke Shields, Ben Stiller"/>
    <s v="Unknown"/>
    <m/>
    <s v="Unknown"/>
    <x v="24"/>
    <x v="9"/>
    <s v="88 min"/>
    <n v="88"/>
    <n v="0"/>
    <x v="15"/>
    <s v="Plague is an intense horror film starring James Van Der Beek (Varsity Blues, TV's &quot;Dawson's Creek) and Dee Wallace Stone (The Howling, E.T. The Extra-Terrestrial). All hell breaks loose when the Kids of the world, who had mysteriously fallen into a coma, awaken ten years later possessing otherworldly powers to wage an unholy battle against all adults."/>
    <x v="0"/>
    <n v="2"/>
    <s v=""/>
    <s v=""/>
    <s v="Older"/>
    <s v="Short"/>
  </r>
  <r>
    <s v="s128P"/>
    <x v="0"/>
    <x v="710"/>
    <s v="Harold Trompetero"/>
    <s v="Hassam, Carlos RamÃ­rez, Bebsabe Duque"/>
    <s v="United States"/>
    <m/>
    <s v="Unknown"/>
    <x v="6"/>
    <x v="5"/>
    <s v="102 min"/>
    <n v="102"/>
    <n v="0"/>
    <x v="4"/>
    <s v="Matias, a 10-year-old runs away from home in a huff and ends up getting on a bus, eventually he get lost, until he is found by Rogelio, a man who works as a clown restaurant."/>
    <x v="0"/>
    <n v="2"/>
    <s v=""/>
    <s v=""/>
    <s v="Modern"/>
    <s v="Medium"/>
  </r>
  <r>
    <s v="s6982N"/>
    <x v="1"/>
    <x v="711"/>
    <s v="Unknown"/>
    <s v="Mae Elliessa"/>
    <s v="United States"/>
    <d v="2017-08-01T00:00:00"/>
    <s v="Available"/>
    <x v="7"/>
    <x v="13"/>
    <s v="1 Season"/>
    <n v="0"/>
    <n v="1"/>
    <x v="24"/>
    <s v="Hogie and his friends travel the world, exploring far-flung locales like Buenos Aires, Cairo, Hawaii and the Galapagos Islands."/>
    <x v="1"/>
    <n v="1"/>
    <n v="2017"/>
    <s v="August"/>
    <s v="Modern"/>
    <s v="Not Applicable"/>
  </r>
  <r>
    <s v="s8539N"/>
    <x v="0"/>
    <x v="712"/>
    <s v="David Briggs"/>
    <s v="Javid Abdelmoneim"/>
    <s v="United Kingdom"/>
    <d v="2017-08-01T00:00:00"/>
    <s v="Available"/>
    <x v="7"/>
    <x v="7"/>
    <s v="58 min"/>
    <n v="58"/>
    <n v="0"/>
    <x v="2"/>
    <s v="Emergency room doctor Javid Abdelmoneim endeavors to learn the truth about alcohol, both its benefits and risks, by exploring the science of drinking."/>
    <x v="1"/>
    <n v="1"/>
    <n v="2017"/>
    <s v="August"/>
    <s v="Modern"/>
    <s v="Short"/>
  </r>
  <r>
    <s v="s5845N"/>
    <x v="1"/>
    <x v="713"/>
    <s v="Unknown"/>
    <s v="Unknown"/>
    <s v="Australia"/>
    <d v="2016-06-01T00:00:00"/>
    <s v="Available"/>
    <x v="7"/>
    <x v="2"/>
    <s v="1 Season"/>
    <n v="0"/>
    <n v="1"/>
    <x v="5"/>
    <s v="This series examines the nature of cuteness and how adorability helps some animal species to survive and thrive in a variety of environments."/>
    <x v="1"/>
    <n v="1"/>
    <n v="2016"/>
    <s v="June"/>
    <s v="Modern"/>
    <s v="Not Applicable"/>
  </r>
  <r>
    <s v="s3683P"/>
    <x v="0"/>
    <x v="714"/>
    <s v="Evelyn Maude Purcell"/>
    <s v="Stephen Dorff, Svetlana Metkina, Maisie Williams, Peter Stormare"/>
    <s v="Unknown"/>
    <m/>
    <s v="Unknown"/>
    <x v="2"/>
    <x v="12"/>
    <s v="92 min"/>
    <n v="92"/>
    <n v="0"/>
    <x v="0"/>
    <s v="On a family trip in the African desert, a research scientist unintentionally travels off course and is brutally murdered by an arms dealer. His girlfriend is put to the ultimate survival test as she attempts to evade the killers and protect his teenage daughter."/>
    <x v="0"/>
    <n v="2"/>
    <s v=""/>
    <s v=""/>
    <s v="Modern"/>
    <s v="Medium"/>
  </r>
  <r>
    <s v="s8209N"/>
    <x v="1"/>
    <x v="715"/>
    <s v="Unknown"/>
    <s v="Francesca Stavrakopoulou"/>
    <s v="United Kingdom"/>
    <d v="2019-02-01T00:00:00"/>
    <s v="Available"/>
    <x v="9"/>
    <x v="7"/>
    <s v="1 Season"/>
    <n v="0"/>
    <n v="1"/>
    <x v="1"/>
    <s v="Host Francesca Stavrakopoulou travels across the Middle East, offering extraordinary insights into the stories of the Old Testament."/>
    <x v="1"/>
    <n v="1"/>
    <n v="2019"/>
    <s v="February"/>
    <s v="Modern"/>
    <s v="Not Applicable"/>
  </r>
  <r>
    <s v="s3816P"/>
    <x v="0"/>
    <x v="716"/>
    <s v="Milap Milan Zaveri"/>
    <s v="Riteish Deshmukh, Sidharth Malhotra, Tara Sutaria, Rakul Preet Singh"/>
    <s v="Unknown"/>
    <m/>
    <s v="Unknown"/>
    <x v="1"/>
    <x v="0"/>
    <s v="133 min"/>
    <n v="133"/>
    <n v="0"/>
    <x v="30"/>
    <s v="Young couple Raghu and Zoya enjoy their lives together until a vertically challenged gang leader with harmful intentions turns their world upside down."/>
    <x v="0"/>
    <n v="2"/>
    <s v=""/>
    <s v=""/>
    <s v="Modern"/>
    <s v="Long"/>
  </r>
  <r>
    <s v="s5212N"/>
    <x v="0"/>
    <x v="717"/>
    <s v="Jeremy Rush"/>
    <s v="Frank Grillo, Caitlin Carmichael, Garret Dillahunt, Shea Whigham, Wendy Moniz, John Cenatiempo, Slaine"/>
    <s v="United States"/>
    <d v="2017-10-20T00:00:00"/>
    <s v="Available"/>
    <x v="12"/>
    <x v="1"/>
    <s v="82 min"/>
    <n v="82"/>
    <n v="0"/>
    <x v="7"/>
    <s v="The getaway driver in a botched robbery puts his skills and smarts to the test when he receives shocking orders from an unknown caller."/>
    <x v="1"/>
    <n v="1"/>
    <n v="2017"/>
    <s v="October"/>
    <s v="Modern"/>
    <s v="Short"/>
  </r>
  <r>
    <s v="s7988N"/>
    <x v="0"/>
    <x v="718"/>
    <s v="Michael Patrick King"/>
    <s v="Sarah Jessica Parker, Kim Cattrall, Kristin Davis, Cynthia Nixon, Chris Noth, Candice Bergen, Jennifer Hudson, David Eigenberg, Evan Handler, Jason Lewis, Mario Cantone, Lynn Cohen"/>
    <s v="United States"/>
    <d v="2021-01-01T00:00:00"/>
    <s v="Available"/>
    <x v="19"/>
    <x v="6"/>
    <s v="145 min"/>
    <n v="145"/>
    <n v="0"/>
    <x v="4"/>
    <s v="When Carrie's big step forward in her relationship goes awry, best friends Charlotte, Miranda and Samantha are there to help her pick up the pieces."/>
    <x v="1"/>
    <n v="1"/>
    <n v="2021"/>
    <s v="January"/>
    <s v="Older"/>
    <s v="Long"/>
  </r>
  <r>
    <s v="s4518N"/>
    <x v="1"/>
    <x v="719"/>
    <s v="Unknown"/>
    <s v="Christine McConnell, Colleen Smith, Adam Mayfield, Michael Oosterom, Drew Massey, Mick Ignis, Tim Lagasse, Dita von Teese, Steven M. Porter, Elko Weaver"/>
    <s v="United States"/>
    <d v="2018-10-12T00:00:00"/>
    <s v="Available"/>
    <x v="6"/>
    <x v="2"/>
    <s v="1 Season"/>
    <n v="0"/>
    <n v="1"/>
    <x v="4"/>
    <s v="Wickedly talented baker and artist Christine McConnell fills her home with haunting confections, creepy crafts – and wildly inappropriate creatures."/>
    <x v="1"/>
    <n v="1"/>
    <n v="2018"/>
    <s v="October"/>
    <s v="Modern"/>
    <s v="Not Applicable"/>
  </r>
  <r>
    <s v="s2943N"/>
    <x v="1"/>
    <x v="720"/>
    <s v="Unknown"/>
    <s v="Yoon Hyun-min, Ko Sung-hee, Choi Yeo-jin, Chansung, Lee Ki-chan, Kim Soo-jin, Kang Seung-hyeon, Jeong Do-won, Kim Hak-seon"/>
    <s v="Unknown"/>
    <d v="2020-02-07T00:00:00"/>
    <s v="Available"/>
    <x v="3"/>
    <x v="7"/>
    <s v="1 Season"/>
    <n v="0"/>
    <n v="1"/>
    <x v="9"/>
    <s v="Unexpected love finds a lonely woman when she forms a connection with a humanlike hologram who looks exactly like his prickly creator."/>
    <x v="1"/>
    <n v="1"/>
    <n v="2020"/>
    <s v="February"/>
    <s v="Recent"/>
    <s v="Not Applicable"/>
  </r>
  <r>
    <s v="s5712P"/>
    <x v="0"/>
    <x v="721"/>
    <s v="Noriaki Yuasa"/>
    <s v="Mach Fumiake, Yaeko Kojima, Yoko Komatsu"/>
    <s v="Unknown"/>
    <m/>
    <s v="Unknown"/>
    <x v="61"/>
    <x v="3"/>
    <s v="92 min"/>
    <n v="92"/>
    <n v="0"/>
    <x v="29"/>
    <s v="As a massive alien craft heads to Earth to do evil, three good and powerful superwomen befriend a young boy who has a special connection to Gamera, and old foes return to do battle one more time."/>
    <x v="0"/>
    <n v="2"/>
    <s v=""/>
    <s v=""/>
    <s v="Older"/>
    <s v="Medium"/>
  </r>
  <r>
    <s v="s2167P"/>
    <x v="0"/>
    <x v="722"/>
    <s v="Laurence Thiriat"/>
    <s v="Unknown"/>
    <s v="Unknown"/>
    <m/>
    <s v="Unknown"/>
    <x v="12"/>
    <x v="10"/>
    <s v="52 min"/>
    <n v="52"/>
    <n v="0"/>
    <x v="2"/>
    <s v="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
    <x v="0"/>
    <n v="2"/>
    <s v=""/>
    <s v=""/>
    <s v="Modern"/>
    <s v="Short"/>
  </r>
  <r>
    <s v="s7249N"/>
    <x v="0"/>
    <x v="723"/>
    <s v="Devin Chanda"/>
    <s v="Kygo"/>
    <s v="United States"/>
    <d v="2018-03-12T00:00:00"/>
    <s v="Available"/>
    <x v="12"/>
    <x v="1"/>
    <s v="52 min"/>
    <n v="52"/>
    <n v="0"/>
    <x v="16"/>
    <s v="Join Norwegian electronic music superstar Kygo onstage and behind the scenes as he performs at the famed L.A. venue with a bevy of special guests."/>
    <x v="1"/>
    <n v="1"/>
    <n v="2018"/>
    <s v="March"/>
    <s v="Modern"/>
    <s v="Short"/>
  </r>
  <r>
    <s v="s3084N"/>
    <x v="1"/>
    <x v="724"/>
    <s v="Unknown"/>
    <s v="Jeonghwa Yang, Yongwoo Shin, Doug Erholtz, Melissa Fahn, Karen Strassman, Kirk Thornton, Spike Spencer"/>
    <s v="Unknown"/>
    <d v="2019-12-31T00:00:00"/>
    <s v="Available"/>
    <x v="6"/>
    <x v="15"/>
    <s v="1 Season"/>
    <n v="0"/>
    <n v="1"/>
    <x v="24"/>
    <s v="Faced with a threat to the survival of her family restaurant, as well as a rival for Garu's heart, Pucca fights for all that she loves."/>
    <x v="1"/>
    <n v="1"/>
    <n v="2019"/>
    <s v="December"/>
    <s v="Modern"/>
    <s v="Not Applicable"/>
  </r>
  <r>
    <s v="s6137P"/>
    <x v="0"/>
    <x v="725"/>
    <s v="Owen Carey Jones"/>
    <s v="Nicky Talacko, Amanda Rawnsley, Ashley Cook, Juliette Grassby"/>
    <s v="Unknown"/>
    <m/>
    <s v="Unknown"/>
    <x v="24"/>
    <x v="3"/>
    <s v="91 min"/>
    <n v="91"/>
    <n v="0"/>
    <x v="8"/>
    <s v="Inspired by a true story, A Mind of Her Own tells the poignant and moving story of Sophie, a determined young girl whose ambition to become a doctor is obstructed by the fact that she is severely dyslexic."/>
    <x v="0"/>
    <n v="2"/>
    <s v=""/>
    <s v=""/>
    <s v="Older"/>
    <s v="Medium"/>
  </r>
  <r>
    <s v="s7599N"/>
    <x v="0"/>
    <x v="726"/>
    <s v="Kiki Goshay, Jacqueline Monetta"/>
    <s v="Unknown"/>
    <s v="United States"/>
    <d v="2018-01-01T00:00:00"/>
    <s v="Available"/>
    <x v="12"/>
    <x v="7"/>
    <s v="50 min"/>
    <n v="50"/>
    <n v="0"/>
    <x v="2"/>
    <s v="An 18-year-old struggling to understand her best friend's suicide talks to teenagers who have grappled with mental illness and suicidal thoughts."/>
    <x v="1"/>
    <n v="1"/>
    <n v="2018"/>
    <s v="January"/>
    <s v="Modern"/>
    <s v="Short"/>
  </r>
  <r>
    <s v="s5515P"/>
    <x v="0"/>
    <x v="727"/>
    <s v="John English"/>
    <s v="Gene Autry, Champion, Gail Davis"/>
    <s v="Unknown"/>
    <m/>
    <s v="Unknown"/>
    <x v="62"/>
    <x v="3"/>
    <s v="71 min"/>
    <n v="71"/>
    <n v="0"/>
    <x v="33"/>
    <s v="Gene responds to cattle rustling by stringing barbed wire all around his range."/>
    <x v="0"/>
    <n v="2"/>
    <s v=""/>
    <s v=""/>
    <s v="Older"/>
    <s v="Short"/>
  </r>
  <r>
    <s v="s8086P"/>
    <x v="0"/>
    <x v="728"/>
    <s v="FÃ©lix Koch"/>
    <s v="AndrÃ© Jung, DÃ©sirÃ©e Nosbusch, Jules Werner, Etienne Halsdorf"/>
    <s v="Unknown"/>
    <m/>
    <s v="Unknown"/>
    <x v="6"/>
    <x v="3"/>
    <s v="103 min"/>
    <n v="103"/>
    <n v="0"/>
    <x v="4"/>
    <s v="In order to save tiny Luxembourg from a cosmic catastrophe, a civil servant in a midlife crisis has to find back his lost superpowers and face his biggest fear: his family."/>
    <x v="0"/>
    <n v="2"/>
    <s v=""/>
    <s v=""/>
    <s v="Modern"/>
    <s v="Medium"/>
  </r>
  <r>
    <s v="s1649N"/>
    <x v="0"/>
    <x v="729"/>
    <s v="Eric Bress"/>
    <s v="Brenton Thwaites, Theo Rossi, Skylar Astin, Kyle Gallner, Alan Ritchson, Billy Zane, Shaun Toub"/>
    <s v="United Kingdom"/>
    <d v="2020-11-25T00:00:00"/>
    <s v="Available"/>
    <x v="3"/>
    <x v="6"/>
    <s v="95 min"/>
    <n v="95"/>
    <n v="0"/>
    <x v="15"/>
    <s v="Five, battle-worn Allied soldiers guarding a chateau previously occupied by Nazis start experiencing unexplained and terrifying supernatural horrors."/>
    <x v="1"/>
    <n v="1"/>
    <n v="2020"/>
    <s v="November"/>
    <s v="Recent"/>
    <s v="Medium"/>
  </r>
  <r>
    <s v="s2506P"/>
    <x v="1"/>
    <x v="730"/>
    <s v="Unknown"/>
    <s v="Ray Combs"/>
    <s v="Unknown"/>
    <m/>
    <s v="Unknown"/>
    <x v="37"/>
    <x v="4"/>
    <s v="1 Season"/>
    <n v="0"/>
    <n v="1"/>
    <x v="36"/>
    <s v="Two families, each composed of five members, compete against each other to guess the answers with the results of a survey of one hundred people. Hosted by Ray Combs."/>
    <x v="0"/>
    <n v="2"/>
    <s v=""/>
    <s v=""/>
    <s v="Older"/>
    <s v="Not Applicable"/>
  </r>
  <r>
    <s v="s2041P"/>
    <x v="0"/>
    <x v="731"/>
    <s v="Jeff Garcia"/>
    <s v="Jeff Garcia"/>
    <s v="Unknown"/>
    <m/>
    <s v="Unknown"/>
    <x v="18"/>
    <x v="12"/>
    <s v="58 min"/>
    <n v="58"/>
    <n v="0"/>
    <x v="10"/>
    <s v="Latino comic Jeff Garcia aims to give you your money's worth with his signature original shows in this special from 2008. Fellow friends and comics, Bruce Jingles and Rene Garcia, join him as they discuss race, dating and fighting style differences."/>
    <x v="0"/>
    <n v="2"/>
    <s v=""/>
    <s v=""/>
    <s v="Modern"/>
    <s v="Short"/>
  </r>
  <r>
    <s v="s963N"/>
    <x v="0"/>
    <x v="732"/>
    <s v="Johannes Roberts"/>
    <s v="Bailee Madison, Martin Henderson, Emma Bellomy, Lea Enslin, Damian Maffei, Christina Hendricks, Lewis Pullman"/>
    <s v="United States, United Kingdom"/>
    <d v="2021-04-30T00:00:00"/>
    <s v="Available"/>
    <x v="6"/>
    <x v="6"/>
    <s v="85 min"/>
    <n v="85"/>
    <n v="0"/>
    <x v="15"/>
    <s v="Home-invasion horror comes to the trailer park when a family arrives at a mobile home community to find nobody there but a trio of masked murderers."/>
    <x v="1"/>
    <n v="1"/>
    <n v="2021"/>
    <s v="April"/>
    <s v="Modern"/>
    <s v="Short"/>
  </r>
  <r>
    <s v="s5465P"/>
    <x v="1"/>
    <x v="733"/>
    <s v="Unknown"/>
    <s v="Cicely Capozzi, Jessica Culaciati, Betty Kennedy"/>
    <s v="Unknown"/>
    <m/>
    <s v="Unknown"/>
    <x v="0"/>
    <x v="3"/>
    <s v="1 Season"/>
    <n v="0"/>
    <n v="1"/>
    <x v="4"/>
    <s v="Sixteen-year-old Kara Stewart is fed up with just about everything, especially her mom's annoying new husband. After a fight, she runs away. But, things quickly change when she gets hit by a car and wakes up in a nursing home at the age of 80."/>
    <x v="0"/>
    <n v="2"/>
    <s v=""/>
    <s v=""/>
    <s v="Recent"/>
    <s v="Not Applicable"/>
  </r>
  <r>
    <s v="s6997N"/>
    <x v="1"/>
    <x v="734"/>
    <s v="Unknown"/>
    <s v="Pachara Chirathivat, Ungsumalynn Sirapatsakmetha, Sutatta Udomsilp, Chutavuth Pattarakampol, Sirachuch Chienthaworn, Gunn Junhavat, Sananthachat Thanapatpisal, Thanapob Leeratanakajorn, Supassra Thanachat, Sedthawut Anusit, Kemisara Paladesh"/>
    <s v="Thailand"/>
    <d v="2018-06-30T00:00:00"/>
    <s v="Available"/>
    <x v="18"/>
    <x v="1"/>
    <s v="3 Seasons"/>
    <n v="0"/>
    <n v="3"/>
    <x v="9"/>
    <s v="High school students in Bangkok wrestle with issues such as sex, teen pregnancy, drugs, school violence, family turmoil and more in this Thai drama."/>
    <x v="1"/>
    <n v="1"/>
    <n v="2018"/>
    <s v="June"/>
    <s v="Modern"/>
    <s v="Not Applicable"/>
  </r>
  <r>
    <s v="s1147P"/>
    <x v="1"/>
    <x v="735"/>
    <s v="Unknown"/>
    <s v="Rob Delaney"/>
    <s v="Unknown"/>
    <m/>
    <s v="Unknown"/>
    <x v="3"/>
    <x v="9"/>
    <s v="1 Season"/>
    <n v="0"/>
    <n v="1"/>
    <x v="10"/>
    <s v="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
    <x v="0"/>
    <n v="2"/>
    <s v=""/>
    <s v=""/>
    <s v="Recent"/>
    <s v="Not Applicable"/>
  </r>
  <r>
    <s v="s2840N"/>
    <x v="0"/>
    <x v="736"/>
    <s v="Steve Gukas"/>
    <s v="Bimbo Akintola, Somkele Iyamah, Danny Glover, Gideon Okeke, Seun Kentebe, Keppy Ekpenyong, Zara Udofia Ejoh, Bimbo Manuel, Patrick Diabuah, Tina Mba, Alastair Mackenzie, Tim Reid"/>
    <s v="Nigeria"/>
    <d v="2020-03-05T00:00:00"/>
    <s v="Available"/>
    <x v="7"/>
    <x v="2"/>
    <s v="121 min"/>
    <n v="121"/>
    <n v="0"/>
    <x v="8"/>
    <s v="Heroic health workers fight to contain an Ebola outbreak when a patient arrives in Lagos with symptoms of the deadly virus. Based on a true story."/>
    <x v="1"/>
    <n v="1"/>
    <n v="2020"/>
    <s v="March"/>
    <s v="Modern"/>
    <s v="Long"/>
  </r>
  <r>
    <s v="s6495N"/>
    <x v="0"/>
    <x v="737"/>
    <s v="Eric Stoltz"/>
    <s v="Olivia Holt, Skyler Gisondo, Kristin Chenoweth, Bruce Dern, Nick Krause, Kathleen Chalfant, Peter Maloney, Rod McLachlan, Hawn Tran, Danni Wang"/>
    <s v="United States"/>
    <d v="2018-09-18T00:00:00"/>
    <s v="Available"/>
    <x v="6"/>
    <x v="1"/>
    <s v="103 min"/>
    <n v="103"/>
    <n v="0"/>
    <x v="4"/>
    <s v="When her class rank threatens her college plans, an ambitious teen convinces a nerdy peer to run for the school board to abolish the ranking system."/>
    <x v="1"/>
    <n v="1"/>
    <n v="2018"/>
    <s v="September"/>
    <s v="Modern"/>
    <s v="Medium"/>
  </r>
  <r>
    <s v="s7778N"/>
    <x v="1"/>
    <x v="738"/>
    <s v="Unknown"/>
    <s v="Andrew M. Gray, Ciara Hanna, John Mark Loudermilk, Christina Masterson, Azim Rizk, Geoff Dolan, Shailesh Prajapati, Ian Harcourt, Estevez Gillespie, Jason Hood"/>
    <s v="Unknown"/>
    <d v="2016-01-01T00:00:00"/>
    <s v="Available"/>
    <x v="2"/>
    <x v="15"/>
    <s v="1 Season"/>
    <n v="0"/>
    <n v="1"/>
    <x v="24"/>
    <s v="Armed with a key that allows them to morph into any team of Legendary Rangers from the past, the Super Megaforce Rangers fight ruthless Prince Vekar."/>
    <x v="1"/>
    <n v="1"/>
    <n v="2016"/>
    <s v="January"/>
    <s v="Modern"/>
    <s v="Not Applicable"/>
  </r>
  <r>
    <s v="s555P"/>
    <x v="1"/>
    <x v="739"/>
    <s v="Unknown"/>
    <s v="Matthew Edward Lowe, Owen John Lowe"/>
    <s v="Spain"/>
    <m/>
    <s v="Unknown"/>
    <x v="12"/>
    <x v="2"/>
    <s v="1 Season"/>
    <n v="0"/>
    <n v="1"/>
    <x v="26"/>
    <s v="The Lowe Files follows Rob Lowe and his two sons, Matthew and John Owen, as they travel through the country to explore infamous unsolved mysteries."/>
    <x v="0"/>
    <n v="2"/>
    <s v=""/>
    <s v=""/>
    <s v="Modern"/>
    <s v="Not Applicable"/>
  </r>
  <r>
    <s v="s1700N"/>
    <x v="0"/>
    <x v="740"/>
    <s v="Michael Curtiz"/>
    <s v="Bing Crosby, Danny Kaye, Rosemary Clooney, Vera-Ellen, Dean Jagger, Mary Wickes, John Brascia, Anne Whitfield, George Chakiris"/>
    <s v="United States"/>
    <d v="2020-11-15T00:00:00"/>
    <s v="Available"/>
    <x v="63"/>
    <x v="4"/>
    <s v="120 min"/>
    <n v="120"/>
    <n v="0"/>
    <x v="11"/>
    <s v="Two war buddies fall for two sisters and follow the girls to a resort owned by their former commanding officer, who is in danger of losing the place."/>
    <x v="1"/>
    <n v="1"/>
    <n v="2020"/>
    <s v="November"/>
    <s v="Older"/>
    <s v="Medium"/>
  </r>
  <r>
    <s v="s3147N"/>
    <x v="1"/>
    <x v="741"/>
    <s v="Unknown"/>
    <s v="Frank Welker, Mindy Cohn, Grey DeLisle, Matthew Lillard, Patrick Warburton, Gary Cole, Frances Conroy, Vivica A. Fox"/>
    <s v="United States"/>
    <d v="2019-12-15T00:00:00"/>
    <s v="Available"/>
    <x v="5"/>
    <x v="15"/>
    <s v="2 Seasons"/>
    <n v="0"/>
    <n v="2"/>
    <x v="24"/>
    <s v="In this animated update of the cartoon classic, Scooby-Doo, Shaggy and their pals solve spooky mysteries in a hamlet bedeviled by supernatural bedlam."/>
    <x v="1"/>
    <n v="1"/>
    <n v="2019"/>
    <s v="December"/>
    <s v="Modern"/>
    <s v="Not Applicable"/>
  </r>
  <r>
    <s v="s6066N"/>
    <x v="0"/>
    <x v="742"/>
    <s v="Ava DuVernay"/>
    <s v="Storm Reid, Oprah Winfrey, Reese Witherspoon, Mindy Kaling, Deric McCabe, Levi Miller, Chris Pine, Gugu Mbatha-Raw, Zach Galifianakis, Michael Peña, Bellamy Young, André Holland, Will McCormack, Rowan Blanchard, Daniel MacPherson"/>
    <s v="United States"/>
    <d v="2018-09-25T00:00:00"/>
    <s v="Available"/>
    <x v="6"/>
    <x v="8"/>
    <s v="110 min"/>
    <n v="110"/>
    <n v="0"/>
    <x v="11"/>
    <s v="Years after their father disappears, Meg and her younger brother Charles Wallace cross galaxies on a quest to save him from the heart of darkness."/>
    <x v="1"/>
    <n v="1"/>
    <n v="2018"/>
    <s v="September"/>
    <s v="Modern"/>
    <s v="Medium"/>
  </r>
  <r>
    <s v="s1121P"/>
    <x v="0"/>
    <x v="743"/>
    <s v="Steven Stainberg"/>
    <s v="Noomi Rapace, Michael Chiklis, Kerry Bishe, Peter Stormare, Lesley Manville, Jean Yoon, Percy Hynes White, Mayko Nguyen"/>
    <s v="Unknown"/>
    <m/>
    <s v="Unknown"/>
    <x v="12"/>
    <x v="9"/>
    <s v="101 min"/>
    <n v="101"/>
    <n v="0"/>
    <x v="15"/>
    <s v="A single mom tries to break free from a mysterious organization that has abducted her."/>
    <x v="0"/>
    <n v="2"/>
    <s v=""/>
    <s v=""/>
    <s v="Modern"/>
    <s v="Medium"/>
  </r>
  <r>
    <s v="s2318P"/>
    <x v="1"/>
    <x v="744"/>
    <s v="Unknown"/>
    <s v="Unknown"/>
    <s v="Unknown"/>
    <m/>
    <s v="Unknown"/>
    <x v="6"/>
    <x v="5"/>
    <s v="2 Seasons"/>
    <n v="0"/>
    <n v="2"/>
    <x v="0"/>
    <s v="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
    <x v="0"/>
    <n v="2"/>
    <s v=""/>
    <s v=""/>
    <s v="Modern"/>
    <s v="Not Applicable"/>
  </r>
  <r>
    <s v="s7656N"/>
    <x v="0"/>
    <x v="745"/>
    <s v="Charlie Lightening"/>
    <s v="Nile Rodgers"/>
    <s v="United States"/>
    <d v="2018-08-01T00:00:00"/>
    <s v="Available"/>
    <x v="6"/>
    <x v="2"/>
    <s v="70 min"/>
    <n v="70"/>
    <n v="0"/>
    <x v="2"/>
    <s v="The career of rhythm guitarist and Chic founder Nile Rodgers is chronicled in this musical blend of documentary and original concert performance."/>
    <x v="1"/>
    <n v="1"/>
    <n v="2018"/>
    <s v="August"/>
    <s v="Modern"/>
    <s v="Short"/>
  </r>
  <r>
    <s v="s792P"/>
    <x v="0"/>
    <x v="746"/>
    <s v="Earl Goshorn"/>
    <s v="Christian Walker, Billie Worley, Jim Eikner"/>
    <s v="Unknown"/>
    <m/>
    <s v="Unknown"/>
    <x v="2"/>
    <x v="0"/>
    <s v="90 min"/>
    <n v="90"/>
    <n v="0"/>
    <x v="4"/>
    <s v="Religion, politics and gay pride clash in a small Tennessee town when out, proud and living in New York Jason Potts returns home to make life better for the LGBT teenagers."/>
    <x v="0"/>
    <n v="2"/>
    <s v=""/>
    <s v=""/>
    <s v="Modern"/>
    <s v="Medium"/>
  </r>
  <r>
    <s v="s192P"/>
    <x v="1"/>
    <x v="747"/>
    <s v="Unknown"/>
    <s v="George Lopez, Harris Jacqueline Matherne"/>
    <s v="United States"/>
    <m/>
    <s v="Unknown"/>
    <x v="6"/>
    <x v="7"/>
    <s v="1 Season"/>
    <n v="0"/>
    <n v="1"/>
    <x v="26"/>
    <s v="In Very Superstitious with George Lopez, George goes across the country to cities and small towns to show the many ways we're all alike... through our superstitions."/>
    <x v="0"/>
    <n v="2"/>
    <s v=""/>
    <s v=""/>
    <s v="Modern"/>
    <s v="Not Applicable"/>
  </r>
  <r>
    <s v="s7108P"/>
    <x v="0"/>
    <x v="748"/>
    <s v="Peter Baldwin"/>
    <s v="Rodney Dangerfield, Debi Mazar, Burt Reynolds, David Ogden Stiers"/>
    <s v="Unknown"/>
    <m/>
    <s v="Unknown"/>
    <x v="64"/>
    <x v="6"/>
    <s v="106 min"/>
    <n v="106"/>
    <n v="0"/>
    <x v="4"/>
    <s v="Wally Sparks is a tabloid TV show reporter who's trying to boost ratings on his show. He goes to the governor's mansion to uncover a sex scandal."/>
    <x v="0"/>
    <n v="2"/>
    <s v=""/>
    <s v=""/>
    <s v="Older"/>
    <s v="Medium"/>
  </r>
  <r>
    <s v="s7827N"/>
    <x v="0"/>
    <x v="749"/>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s v="United States"/>
    <d v="2019-06-11T00:00:00"/>
    <s v="Available"/>
    <x v="6"/>
    <x v="8"/>
    <s v="113 min"/>
    <n v="113"/>
    <n v="0"/>
    <x v="11"/>
    <s v="When video-game bad guy Ralph and best friend Vanellope discover a way onto the internet, they set off on a mission to save her broken game."/>
    <x v="1"/>
    <n v="1"/>
    <n v="2019"/>
    <s v="June"/>
    <s v="Modern"/>
    <s v="Medium"/>
  </r>
  <r>
    <s v="s2624P"/>
    <x v="1"/>
    <x v="750"/>
    <s v="Unknown"/>
    <s v="Hiroki Suzuki, Rio Suzuki, Naoya Uchida, Shoya Chiba, Mutsumi Sasaki"/>
    <s v="Unknown"/>
    <m/>
    <s v="Unknown"/>
    <x v="1"/>
    <x v="16"/>
    <s v="1 Season"/>
    <n v="0"/>
    <n v="1"/>
    <x v="19"/>
    <s v="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quot;Hyakkimaru&quot;, a boy whose arms are blades and whose visionless eyes seem able to see monsters."/>
    <x v="0"/>
    <n v="2"/>
    <s v=""/>
    <s v=""/>
    <s v="Modern"/>
    <s v="Not Applicable"/>
  </r>
  <r>
    <s v="s5499N"/>
    <x v="0"/>
    <x v="751"/>
    <s v="K. Rajagopal"/>
    <s v="Sivakumar Palakrishnan, Huang Lu, Seema Biswas, Udaya Soundari, Nithiyia Rao, Indra Chandran"/>
    <s v="Singapore, France"/>
    <d v="2017-05-01T00:00:00"/>
    <s v="Available"/>
    <x v="7"/>
    <x v="1"/>
    <s v="111 min"/>
    <n v="111"/>
    <n v="0"/>
    <x v="8"/>
    <s v="In Singapore, a homeless ex-convict hoping to reunite with his family forms a bond with a Chinese sex worker while serving as her bodyguard."/>
    <x v="1"/>
    <n v="1"/>
    <n v="2017"/>
    <s v="May"/>
    <s v="Modern"/>
    <s v="Medium"/>
  </r>
  <r>
    <s v="s3854N"/>
    <x v="1"/>
    <x v="752"/>
    <s v="Unknown"/>
    <s v="Souad Abdullah, Shujoon, Fatima Al Safi"/>
    <s v="Unknown"/>
    <d v="2019-05-07T00:00:00"/>
    <s v="Available"/>
    <x v="1"/>
    <x v="7"/>
    <s v="1 Season"/>
    <n v="0"/>
    <n v="1"/>
    <x v="9"/>
    <s v="After the death of a loved one, a woman decides to pursue her passion for writing by penning television scripts."/>
    <x v="1"/>
    <n v="1"/>
    <n v="2019"/>
    <s v="May"/>
    <s v="Modern"/>
    <s v="Not Applicable"/>
  </r>
  <r>
    <s v="s5281P"/>
    <x v="0"/>
    <x v="753"/>
    <s v="Kunal Kohli"/>
    <s v="Kiron Kher, Rishi Kapoor, Saif Ali Khan, Rani Mukerji, Rati Agnihotri, Jimmy Shergill, Abhishek Bachchan, Isha Koppikar, Shenaz Treasurywala"/>
    <s v="Unknown"/>
    <m/>
    <s v="Unknown"/>
    <x v="4"/>
    <x v="5"/>
    <s v="143 min"/>
    <n v="143"/>
    <n v="0"/>
    <x v="4"/>
    <s v="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
    <x v="0"/>
    <n v="2"/>
    <s v=""/>
    <s v=""/>
    <s v="Older"/>
    <s v="Long"/>
  </r>
  <r>
    <s v="s7489N"/>
    <x v="0"/>
    <x v="754"/>
    <s v="Holger Tappe"/>
    <s v="Celia Imrie, Emily Watson, Catherine Tate, Jason Isaacs, Nick Frost, Jessica Brown Findlay"/>
    <s v="Germany, United Kingdom"/>
    <d v="2018-04-04T00:00:00"/>
    <s v="Available"/>
    <x v="12"/>
    <x v="8"/>
    <s v="93 min"/>
    <n v="93"/>
    <n v="0"/>
    <x v="11"/>
    <s v="A family’s festive Halloween plans take a spooky turn when an evil witch's curse transforms the costumed clan into actual monsters."/>
    <x v="1"/>
    <n v="1"/>
    <n v="2018"/>
    <s v="April"/>
    <s v="Modern"/>
    <s v="Medium"/>
  </r>
  <r>
    <s v="s4924P"/>
    <x v="1"/>
    <x v="755"/>
    <s v="Unknown"/>
    <s v="Diego Alfaro, Gabriela CÃ¡mara, Paco Ayala, Luis Gerardo Mendez, Pablo Iceman, Lala Noguera, JesÃºs Cabrera, Mauricio Barrientos &quot;Diablito&quot;, Arturo Rojas, Annie Rose, Ricardo Sandoval, Carlos &quot;Diablito&quot; Esparza, Karla Fiesco, Danny Tellez, Sheila Zenteno, Luis Franklin, Alex Garrido"/>
    <s v="Unknown"/>
    <m/>
    <s v="Unknown"/>
    <x v="0"/>
    <x v="1"/>
    <s v="1 Season"/>
    <n v="0"/>
    <n v="1"/>
    <x v="33"/>
    <s v="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
    <x v="0"/>
    <n v="2"/>
    <s v=""/>
    <s v=""/>
    <s v="Recent"/>
    <s v="Not Applicable"/>
  </r>
  <r>
    <s v="s354N"/>
    <x v="0"/>
    <x v="756"/>
    <s v="Tom Elkins"/>
    <s v="Abigail Spencer, Chad Michael Murray, Katee Sackhoff, Emily Alyn Lind, Cicely Tyson, Andrea Frankle, Brad James, Lance E. Nichols"/>
    <s v="United States"/>
    <d v="2021-08-01T00:00:00"/>
    <s v="Available"/>
    <x v="30"/>
    <x v="6"/>
    <s v="101 min"/>
    <n v="101"/>
    <n v="0"/>
    <x v="15"/>
    <s v="A couple's Georgia dream home becomes a living nightmare when their daughter begins to have frightening visions from the property's terrible past."/>
    <x v="1"/>
    <n v="1"/>
    <n v="2021"/>
    <s v="August"/>
    <s v="Modern"/>
    <s v="Medium"/>
  </r>
  <r>
    <s v="s260N"/>
    <x v="0"/>
    <x v="757"/>
    <s v="Paakhi Tyrewala"/>
    <s v="Anmol Limbu, Ishika Gurung, Manju Chettri, Banita Lagun, Binod Pradhan, Mahindra Bajgai, Rupa Tamang, Saran Rai"/>
    <s v="India, Nepal"/>
    <d v="2021-08-18T00:00:00"/>
    <s v="Available"/>
    <x v="6"/>
    <x v="2"/>
    <s v="82 min"/>
    <n v="82"/>
    <n v="0"/>
    <x v="4"/>
    <s v="Fleeing unrest in their native Nepal, three young siblings separated from their parents must beat the odds to survive on their own in India."/>
    <x v="1"/>
    <n v="1"/>
    <n v="2021"/>
    <s v="August"/>
    <s v="Modern"/>
    <s v="Short"/>
  </r>
  <r>
    <s v="s4888P"/>
    <x v="0"/>
    <x v="758"/>
    <s v="Nguyen Nguyen"/>
    <s v="Stefanie Estes, Sarah Navratil, Olivia Howel"/>
    <s v="Unknown"/>
    <m/>
    <s v="Unknown"/>
    <x v="1"/>
    <x v="0"/>
    <s v="104 min"/>
    <n v="104"/>
    <n v="0"/>
    <x v="8"/>
    <s v="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
    <x v="0"/>
    <n v="2"/>
    <s v=""/>
    <s v=""/>
    <s v="Modern"/>
    <s v="Medium"/>
  </r>
  <r>
    <s v="s4859N"/>
    <x v="0"/>
    <x v="759"/>
    <s v="Brit McAdams"/>
    <s v="Katt Williams, Da Brat, Snoop Dogg, Tamala Jones, Jeremy Piven, Ludacris, Melanie Comarcho, Red Grant, Alphonso Mcauley, Damaine Radcliff, Taran Killam"/>
    <s v="United States"/>
    <d v="2018-05-17T00:00:00"/>
    <s v="Available"/>
    <x v="10"/>
    <x v="1"/>
    <s v="89 min"/>
    <n v="89"/>
    <n v="0"/>
    <x v="13"/>
    <s v="An aspiring actor leaves Hollywood and takes to the road to do stand-up after he's cast in a series of increasingly stereotypical &quot;black&quot; roles."/>
    <x v="1"/>
    <n v="1"/>
    <n v="2018"/>
    <s v="May"/>
    <s v="Older"/>
    <s v="Short"/>
  </r>
  <r>
    <s v="s830P"/>
    <x v="0"/>
    <x v="760"/>
    <s v="Surender Reddy"/>
    <s v="Chiranjeevi, Amitabh Bachchan, Sudeep, Jagapathi Babu, Vijay Sethupathi, Nayanthara, Ravi Kishan, Nassar, Tamannaah Bhatia"/>
    <s v="Unknown"/>
    <m/>
    <s v="Unknown"/>
    <x v="1"/>
    <x v="3"/>
    <s v="170 min"/>
    <n v="170"/>
    <n v="0"/>
    <x v="0"/>
    <s v="This film is about the first revolt of any kind (1847) against the British Raj in India anchored by Uyyalawada Narasimha Reddy aka Lion of Renadu (A region in Rayalaseema- Andhra Pradesh), nickname with which he was fondly called by his followers."/>
    <x v="0"/>
    <n v="2"/>
    <s v=""/>
    <s v=""/>
    <s v="Modern"/>
    <s v="Long"/>
  </r>
  <r>
    <s v="s1217P"/>
    <x v="1"/>
    <x v="761"/>
    <s v="Unknown"/>
    <s v="Asia Ray Monet, Bill Hufsey"/>
    <s v="Unknown"/>
    <m/>
    <s v="Unknown"/>
    <x v="2"/>
    <x v="2"/>
    <s v="1 Season"/>
    <n v="0"/>
    <n v="1"/>
    <x v="19"/>
    <s v="Raising Asia is a docu-soap following Asia and her mom, Kristy Ray (from Abby's Ultimate Competition and Dance Moms). At only 8 years old, Asia has become a YouTube sensation and was recently invited to travel to Korea to perform."/>
    <x v="0"/>
    <n v="2"/>
    <s v=""/>
    <s v=""/>
    <s v="Modern"/>
    <s v="Not Applicable"/>
  </r>
  <r>
    <s v="s4038N"/>
    <x v="0"/>
    <x v="762"/>
    <s v="Haifaa Al-Mansour"/>
    <s v="Sanaa Lathan, Ricky Whittle, Lynn Whitfield, Lyriq Bent, Ernie Hudson"/>
    <s v="United States"/>
    <d v="2019-03-07T00:00:00"/>
    <s v="Available"/>
    <x v="6"/>
    <x v="1"/>
    <s v="99 min"/>
    <n v="99"/>
    <n v="0"/>
    <x v="4"/>
    <s v="When a perfectionist ad exec experiences a romantic setback, she embarks on a journey of self-discovery that begins with a dramatic hair makeover."/>
    <x v="1"/>
    <n v="1"/>
    <n v="2019"/>
    <s v="March"/>
    <s v="Modern"/>
    <s v="Medium"/>
  </r>
  <r>
    <s v="s2159P"/>
    <x v="0"/>
    <x v="763"/>
    <s v="Paul Gross"/>
    <s v="Rossif Sutherland, Paul Gross, Christine Horne, Allan Hawco, Clark Johnson"/>
    <s v="Unknown"/>
    <m/>
    <s v="Unknown"/>
    <x v="7"/>
    <x v="6"/>
    <s v="120 min"/>
    <n v="120"/>
    <n v="0"/>
    <x v="0"/>
    <s v="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
    <x v="0"/>
    <n v="2"/>
    <s v=""/>
    <s v=""/>
    <s v="Modern"/>
    <s v="Medium"/>
  </r>
  <r>
    <s v="s6046P"/>
    <x v="1"/>
    <x v="764"/>
    <s v="Unknown"/>
    <s v="Junjie Huang, Teresa Li, Jiawei Ding"/>
    <s v="Unknown"/>
    <m/>
    <s v="Unknown"/>
    <x v="0"/>
    <x v="9"/>
    <s v="1 Season"/>
    <n v="0"/>
    <n v="1"/>
    <x v="8"/>
    <s v="A story that follows two couples who mistakenly find themselves in a marriage they never expected and gradually grow in love and trust over time."/>
    <x v="0"/>
    <n v="2"/>
    <s v=""/>
    <s v=""/>
    <s v="Recent"/>
    <s v="Not Applicable"/>
  </r>
  <r>
    <s v="s8581N"/>
    <x v="0"/>
    <x v="765"/>
    <s v="Taika Waititi"/>
    <s v="Chris Hemsworth, Tom Hiddleston, Cate Blanchett, Idris Elba, Jeff Goldblum, Tessa Thompson, Karl Urban, Mark Ruffalo, Anthony Hopkins, Benedict Cumberbatch, Taika Waititi, Rachel House, Clancy Brown, Tadanobu Asano, Ray Stevenson, Zachary Levi, Luke Hemsworth, Sam Neill"/>
    <s v="United States"/>
    <d v="2018-06-05T00:00:00"/>
    <s v="Available"/>
    <x v="12"/>
    <x v="11"/>
    <s v="131 min"/>
    <n v="131"/>
    <n v="0"/>
    <x v="7"/>
    <s v="To save Asgard from a bloodthirsty goddess of death, the mighty Thor will have to battle his way to freedom and find a way back home."/>
    <x v="1"/>
    <n v="1"/>
    <n v="2018"/>
    <s v="June"/>
    <s v="Modern"/>
    <s v="Long"/>
  </r>
  <r>
    <s v="s7546P"/>
    <x v="0"/>
    <x v="766"/>
    <s v="Pompi Ghosh Mukherjee"/>
    <s v="Ahijit Ghosh, Indraneil Sengupta"/>
    <s v="Unknown"/>
    <m/>
    <s v="Unknown"/>
    <x v="2"/>
    <x v="5"/>
    <s v="120 min"/>
    <n v="120"/>
    <n v="0"/>
    <x v="0"/>
    <s v="When Gogol arrives with his parents to their friend's mansion in the village, they find that a statuette is missing. Gogol teams up with Ashok, who poses as a photographer, to solve the mystery."/>
    <x v="0"/>
    <n v="2"/>
    <s v=""/>
    <s v=""/>
    <s v="Modern"/>
    <s v="Medium"/>
  </r>
  <r>
    <s v="s9654P"/>
    <x v="0"/>
    <x v="767"/>
    <s v="Shawn Levy"/>
    <s v="Mark Wahlberg, Steve Carell, Taraji P. Henson, Tina Fey, Common"/>
    <s v="United States"/>
    <m/>
    <s v="Unknown"/>
    <x v="22"/>
    <x v="12"/>
    <s v="102 min"/>
    <n v="102"/>
    <n v="0"/>
    <x v="4"/>
    <s v="A typical suburban couple's date night becomes much more than they expected when a case of mistaken identity hurtles them into non-stop adventure."/>
    <x v="0"/>
    <n v="2"/>
    <s v=""/>
    <s v=""/>
    <s v="Modern"/>
    <s v="Medium"/>
  </r>
  <r>
    <s v="s5532P"/>
    <x v="0"/>
    <x v="768"/>
    <s v="Jeff Glickman"/>
    <s v="Andrew Chapman, Leo Choy, Alex Hook, Deanna Little"/>
    <s v="Unknown"/>
    <m/>
    <s v="Unknown"/>
    <x v="0"/>
    <x v="9"/>
    <s v="95 min"/>
    <n v="95"/>
    <n v="0"/>
    <x v="4"/>
    <s v="On the verge of being fired, an FBI analyst seizes a chance to save his career - by building an off-book safehouse - but his inexpensive and spirited contractor might prove to be more of a problem than a solution in this comedic thriller."/>
    <x v="0"/>
    <n v="2"/>
    <s v=""/>
    <s v=""/>
    <s v="Recent"/>
    <s v="Medium"/>
  </r>
  <r>
    <s v="s6916P"/>
    <x v="0"/>
    <x v="769"/>
    <s v="D. Allan Johnson"/>
    <s v="Richard Brundage, Brandon J. Shaw, Heather Michelle, Elisa Marti"/>
    <s v="Unknown"/>
    <m/>
    <s v="Unknown"/>
    <x v="3"/>
    <x v="9"/>
    <s v="80 min"/>
    <n v="80"/>
    <n v="0"/>
    <x v="15"/>
    <s v="A young theoretical physicist who starts having paranormal visions upon returning from her universe bending Collider Work in Switzerland. Benign at first, her visions take a dark twist when she witnesses a male patron in a restaurant suddenly become a violent imaginary murderer."/>
    <x v="0"/>
    <n v="2"/>
    <s v=""/>
    <s v=""/>
    <s v="Recent"/>
    <s v="Short"/>
  </r>
  <r>
    <s v="s7441P"/>
    <x v="0"/>
    <x v="770"/>
    <s v="Manimaran"/>
    <s v="Jai, Surbhi, Karunas, RJ Balaji, G. Marimuthu"/>
    <s v="Unknown"/>
    <m/>
    <s v="Unknown"/>
    <x v="7"/>
    <x v="3"/>
    <s v="121 min"/>
    <n v="121"/>
    <n v="0"/>
    <x v="0"/>
    <s v="Pugazh, a young man, tries to protect a playground from political encroachers. But corrupt politicians are determined to build a factory on the land after acquiring the playground."/>
    <x v="0"/>
    <n v="2"/>
    <s v=""/>
    <s v=""/>
    <s v="Modern"/>
    <s v="Long"/>
  </r>
  <r>
    <s v="s7637N"/>
    <x v="0"/>
    <x v="771"/>
    <s v="Luke Sparke"/>
    <s v="Daniel Ewing, Temuera Morrison, Stephanie Jacobsen, Rhiannon Fish, Zachary Garred, Izzy Stephens, Charles Terrier, Charles Mesure, Felix Williamson, Jacqueline McKenzie, Aaron Jeffery, Bruce Spence"/>
    <s v="Australia"/>
    <d v="2019-01-03T00:00:00"/>
    <s v="Available"/>
    <x v="6"/>
    <x v="6"/>
    <s v="120 min"/>
    <n v="120"/>
    <n v="0"/>
    <x v="7"/>
    <s v="When aliens take over their small Australian town, a modest group of survivors must unite to fend off their otherworldly intruders."/>
    <x v="1"/>
    <n v="1"/>
    <n v="2019"/>
    <s v="January"/>
    <s v="Modern"/>
    <s v="Medium"/>
  </r>
  <r>
    <s v="s8564P"/>
    <x v="0"/>
    <x v="772"/>
    <s v="Raymelle A Adams"/>
    <s v="Raymelle A Adams, Jennifer Chandler, Joey Zsa Zsa, Chevy Terrill, Isaiah Burns"/>
    <s v="Unknown"/>
    <m/>
    <s v="Unknown"/>
    <x v="0"/>
    <x v="0"/>
    <s v="59 min"/>
    <n v="59"/>
    <n v="0"/>
    <x v="4"/>
    <s v="Five comics are trying to use Mr. and Mrs. Wright club to do a stand up comedy show. One of the comics and the Wright's don't get along, So the comic tries to get in good with their son &quot;Timmy&quot; Watch how this all plays out!"/>
    <x v="0"/>
    <n v="2"/>
    <s v=""/>
    <s v=""/>
    <s v="Recent"/>
    <s v="Short"/>
  </r>
  <r>
    <s v="s666P"/>
    <x v="0"/>
    <x v="773"/>
    <s v="William Nigh"/>
    <s v="Boris Karloff, Marjorie Reynolds, Grant Withers, Charles Trowbridge, John Hamilton, Frank Puglia, Jason Robards Sr., Craig Reynolds"/>
    <s v="Europe"/>
    <m/>
    <s v="Unknown"/>
    <x v="65"/>
    <x v="8"/>
    <s v="68 min"/>
    <n v="68"/>
    <n v="0"/>
    <x v="22"/>
    <s v="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
    <x v="0"/>
    <n v="2"/>
    <s v=""/>
    <s v=""/>
    <s v="Older"/>
    <s v="Short"/>
  </r>
  <r>
    <s v="s8155N"/>
    <x v="0"/>
    <x v="774"/>
    <s v="Ryu Jung-woo"/>
    <s v="Moon Nam-sook, Jeong Hye-ok, Choe Hana, Gim Yeong-seon"/>
    <s v="United States"/>
    <d v="2019-07-01T00:00:00"/>
    <s v="Available"/>
    <x v="7"/>
    <x v="15"/>
    <s v="48 min"/>
    <n v="48"/>
    <n v="0"/>
    <x v="11"/>
    <s v="After he loses his favorite racing car, Duri ventures to a mysterious, magical land filled with toys that have been thrown away."/>
    <x v="1"/>
    <n v="1"/>
    <n v="2019"/>
    <s v="July"/>
    <s v="Modern"/>
    <s v="Short"/>
  </r>
  <r>
    <s v="s3082N"/>
    <x v="0"/>
    <x v="775"/>
    <s v="Bruce Leddy"/>
    <s v="Lil Yachty, D.C. Young Fly, Alyssa Goss, DeRay Davis, Mary Lynn Rajskub, Blac Youngsta, Lil Baby, NeNe Leakes, Mike Epps, Al Shearer"/>
    <s v="United States"/>
    <d v="2019-12-31T00:00:00"/>
    <s v="Available"/>
    <x v="1"/>
    <x v="1"/>
    <s v="89 min"/>
    <n v="89"/>
    <n v="0"/>
    <x v="4"/>
    <s v="When a pair of friends uncover a weed Bible, their magical stash gets stolen, sending them on a pot-fueled quest through Atlanta to find it."/>
    <x v="1"/>
    <n v="1"/>
    <n v="2019"/>
    <s v="December"/>
    <s v="Modern"/>
    <s v="Short"/>
  </r>
  <r>
    <s v="s2410N"/>
    <x v="1"/>
    <x v="776"/>
    <s v="Unknown"/>
    <s v="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
    <s v="Brazil"/>
    <d v="2020-06-10T00:00:00"/>
    <s v="Available"/>
    <x v="3"/>
    <x v="1"/>
    <s v="1 Season"/>
    <n v="0"/>
    <n v="1"/>
    <x v="15"/>
    <s v="With Rio de Janeiro under a zombie attack, reality show contestants shelter in a TV studio, where they must deal with more than flesh-eating hordes."/>
    <x v="1"/>
    <n v="1"/>
    <n v="2020"/>
    <s v="June"/>
    <s v="Recent"/>
    <s v="Not Applicable"/>
  </r>
  <r>
    <s v="s2305P"/>
    <x v="1"/>
    <x v="777"/>
    <s v="Unknown"/>
    <s v="Pol' Atteu, Patrik Simpson, SnowWhite Simpson-Atteu"/>
    <s v="Unknown"/>
    <m/>
    <s v="Unknown"/>
    <x v="3"/>
    <x v="9"/>
    <s v="2 Seasons"/>
    <n v="0"/>
    <n v="2"/>
    <x v="42"/>
    <s v="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
    <x v="0"/>
    <n v="2"/>
    <s v=""/>
    <s v=""/>
    <s v="Recent"/>
    <s v="Not Applicable"/>
  </r>
  <r>
    <s v="s5796N"/>
    <x v="0"/>
    <x v="778"/>
    <s v="Orlando von Einsiedel"/>
    <s v="Unknown"/>
    <s v="United Kingdom"/>
    <d v="2016-09-16T00:00:00"/>
    <s v="Available"/>
    <x v="7"/>
    <x v="2"/>
    <s v="41 min"/>
    <n v="41"/>
    <n v="0"/>
    <x v="2"/>
    <s v="As daily airstrikes pound civilian targets in Syria, a group of indomitable first responders risk their lives to rescue victims from the rubble."/>
    <x v="1"/>
    <n v="1"/>
    <n v="2016"/>
    <s v="September"/>
    <s v="Modern"/>
    <s v="Short"/>
  </r>
  <r>
    <s v="s1598N"/>
    <x v="0"/>
    <x v="779"/>
    <s v="Amanda Raymond"/>
    <s v="Alyssa Milano, Angel Parker, Cristián de la Fuente, Eva Ariel Binder, Joel Steingold"/>
    <s v="United States"/>
    <d v="2020-12-04T00:00:00"/>
    <s v="Available"/>
    <x v="3"/>
    <x v="2"/>
    <s v="93 min"/>
    <n v="93"/>
    <n v="0"/>
    <x v="11"/>
    <s v="After becoming separated from her family, a young girl finds herself in the care of a heartbroken woman who faces her own struggles."/>
    <x v="1"/>
    <n v="1"/>
    <n v="2020"/>
    <s v="December"/>
    <s v="Recent"/>
    <s v="Medium"/>
  </r>
  <r>
    <s v="s58N"/>
    <x v="0"/>
    <x v="780"/>
    <s v="Hajime Kamegaki"/>
    <s v="Junko Takeuchi, Chie Nakamura, Noriaki Sugiyama, Unsho Ishizuka, Motoko Kumai, Kazuhiko Inoue, Rikiya Koyama, Showtaro Morikubo, Nana Mizuki, Satoshi Hino, Shinji Kawada"/>
    <s v="Japan"/>
    <d v="2021-09-15T00:00:00"/>
    <s v="Available"/>
    <x v="19"/>
    <x v="2"/>
    <s v="93 min"/>
    <n v="93"/>
    <n v="0"/>
    <x v="7"/>
    <s v="When strange ninjas ambush the village of Konohagakure, it's up to adolescent ninja Naruto and his long-missing pal, Sasuke, to save the planet."/>
    <x v="1"/>
    <n v="1"/>
    <n v="2021"/>
    <s v="September"/>
    <s v="Older"/>
    <s v="Medium"/>
  </r>
  <r>
    <s v="s4997P"/>
    <x v="0"/>
    <x v="781"/>
    <s v="Martin Pfeil"/>
    <s v="Suzan Demircan, Njamy Sitson, Jennifer Mulinde-Schmid, Ronald Hansch, Thomas Hinrich, Antonello Belcuore, Bobet Nlombi Nsi Keto, Anna Maria Jordan"/>
    <s v="Unknown"/>
    <m/>
    <s v="Unknown"/>
    <x v="22"/>
    <x v="0"/>
    <s v="86 min"/>
    <n v="86"/>
    <n v="0"/>
    <x v="8"/>
    <s v="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
    <x v="0"/>
    <n v="2"/>
    <s v=""/>
    <s v=""/>
    <s v="Modern"/>
    <s v="Short"/>
  </r>
  <r>
    <s v="s3467P"/>
    <x v="0"/>
    <x v="782"/>
    <s v="Johnny Royal"/>
    <s v="Johnny Royal, Adam Kendall, Chris Sanders, Ernest Chapman, Robert Doan, Dr. Jim Tresner, Robert Davis, R. Stephen Doan, Dr. Douglas Roberts, Ryan Driber, Dr. John Cooper, Adam Wolf, Greg Cherry, joseph Kindoll"/>
    <s v="Unknown"/>
    <m/>
    <s v="Unknown"/>
    <x v="12"/>
    <x v="9"/>
    <s v="90 min"/>
    <n v="90"/>
    <n v="0"/>
    <x v="2"/>
    <s v="Hailed by ABC News as &quot;Perhaps the most important documentary ever made on Freemasonry,&quot;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
    <x v="0"/>
    <n v="2"/>
    <s v=""/>
    <s v=""/>
    <s v="Modern"/>
    <s v="Medium"/>
  </r>
  <r>
    <s v="s5865N"/>
    <x v="0"/>
    <x v="783"/>
    <s v="Yuen Wo-Ping"/>
    <s v="Michelle Yeoh, Donnie Yen, Harry Shum Jr., Natasha Liu Bordizzo, Jason Scott Lee, Eugenia Yuan, Roger Yuan, Juju Chan, Chris Pang, Woon Young Park, Darryl Quon"/>
    <s v="China, United States"/>
    <d v="2016-02-26T00:00:00"/>
    <s v="Available"/>
    <x v="7"/>
    <x v="11"/>
    <s v="101 min"/>
    <n v="101"/>
    <n v="0"/>
    <x v="7"/>
    <s v="Renowned warrior Yu Shu-Lien comes out of retirement to keep the legendary Green Destiny sword away from villainous warlord Hades Dai."/>
    <x v="1"/>
    <n v="1"/>
    <n v="2016"/>
    <s v="February"/>
    <s v="Modern"/>
    <s v="Medium"/>
  </r>
  <r>
    <s v="s885N"/>
    <x v="1"/>
    <x v="784"/>
    <s v="Unknown"/>
    <s v="Lee Je-hoon, Tang Jun-sang, Hong Seung-hee, Ji Jin-hee, Lim Won-hee, Choi Soo-young"/>
    <s v="South Korea"/>
    <d v="2021-05-14T00:00:00"/>
    <s v="Available"/>
    <x v="0"/>
    <x v="1"/>
    <s v="1 Season"/>
    <n v="0"/>
    <n v="1"/>
    <x v="8"/>
    <s v="Finding life in all that’s left behind, a detail-oriented trauma cleaner and his estranged uncle deliver untold stories of the departed to loved ones."/>
    <x v="1"/>
    <n v="1"/>
    <n v="2021"/>
    <s v="May"/>
    <s v="Recent"/>
    <s v="Not Applicable"/>
  </r>
  <r>
    <s v="s6645N"/>
    <x v="0"/>
    <x v="785"/>
    <s v="Patrik Syversen"/>
    <s v="Tom Rhys Harries, Jessamine-Bliss Bell, Patrick Stewart, André Eriksen, Richard Cordery, Martin Hutson, Turlough Convery, Delroy Brown, Tamzin Merchant"/>
    <s v="United States"/>
    <d v="2017-06-13T00:00:00"/>
    <s v="Available"/>
    <x v="12"/>
    <x v="11"/>
    <s v="98 min"/>
    <n v="98"/>
    <n v="0"/>
    <x v="7"/>
    <s v="When the king of Brittania dies, the dragon who shares his heart must find a new ruler, but the monarch's grandKids go to war over the throne."/>
    <x v="1"/>
    <n v="1"/>
    <n v="2017"/>
    <s v="June"/>
    <s v="Modern"/>
    <s v="Medium"/>
  </r>
  <r>
    <s v="s9138P"/>
    <x v="0"/>
    <x v="786"/>
    <s v="Christopher Auchter"/>
    <s v="Unknown"/>
    <s v="Unknown"/>
    <m/>
    <s v="Unknown"/>
    <x v="1"/>
    <x v="10"/>
    <s v="16 min"/>
    <n v="16"/>
    <n v="0"/>
    <x v="2"/>
    <s v="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
    <x v="0"/>
    <n v="2"/>
    <s v=""/>
    <s v=""/>
    <s v="Modern"/>
    <s v="Short"/>
  </r>
  <r>
    <s v="s4695P"/>
    <x v="0"/>
    <x v="787"/>
    <s v="Vadim Dubrovitskiy"/>
    <s v="Alexey Serebryakov, Anna Dubrovskaya, Ivan Volkov, Galina Bob, Bogdan Stupka, Olga Volkova, Eduard Marchevich, Ekaterina Vasilyeva, Valeriy Zolotukhin, Vladimir Ilyin, Ostap Stupka"/>
    <s v="Unknown"/>
    <m/>
    <s v="Unknown"/>
    <x v="14"/>
    <x v="12"/>
    <s v="167 min"/>
    <n v="167"/>
    <n v="0"/>
    <x v="8"/>
    <s v="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
    <x v="0"/>
    <n v="2"/>
    <s v=""/>
    <s v=""/>
    <s v="Older"/>
    <s v="Long"/>
  </r>
  <r>
    <s v="s2192P"/>
    <x v="0"/>
    <x v="788"/>
    <s v="Arthur Lubin"/>
    <s v="Neil Hamilton, George &quot;Gabby&quot; Hayes, June Filmer, Joy Filmer, Irene Hervey, Russell Hicks"/>
    <s v="Unknown"/>
    <m/>
    <s v="Unknown"/>
    <x v="54"/>
    <x v="3"/>
    <s v="72 min"/>
    <n v="72"/>
    <n v="0"/>
    <x v="4"/>
    <s v="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
    <x v="0"/>
    <n v="2"/>
    <s v=""/>
    <s v=""/>
    <s v="Older"/>
    <s v="Short"/>
  </r>
  <r>
    <s v="s2333P"/>
    <x v="0"/>
    <x v="789"/>
    <s v="Damien Eckhardt-Jacobi, Vincent Bova"/>
    <s v="Unknown"/>
    <s v="Unknown"/>
    <m/>
    <s v="Unknown"/>
    <x v="1"/>
    <x v="10"/>
    <s v="34 min"/>
    <n v="34"/>
    <n v="0"/>
    <x v="4"/>
    <s v="Glove and Boots is a puppet-based video blog. The two main characters are a red, bearded humanoid named Mario , and an anthropomorphic groundhog named Fafa. In this collection of videos, Mario and Fafa go off script and test out their improvisational skills!"/>
    <x v="0"/>
    <n v="2"/>
    <s v=""/>
    <s v=""/>
    <s v="Modern"/>
    <s v="Short"/>
  </r>
  <r>
    <s v="s5403P"/>
    <x v="0"/>
    <x v="790"/>
    <s v="Michael Switzer"/>
    <s v="Patty Duke, Melissa Gilbert, Bradley Pierce, Markus Flanagan, Lisa Banes, Terrie Snell"/>
    <s v="Unknown"/>
    <m/>
    <s v="Unknown"/>
    <x v="66"/>
    <x v="0"/>
    <s v="90 min"/>
    <n v="90"/>
    <n v="0"/>
    <x v="8"/>
    <s v="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
    <x v="0"/>
    <n v="2"/>
    <s v=""/>
    <s v=""/>
    <s v="Older"/>
    <s v="Medium"/>
  </r>
  <r>
    <s v="s308N"/>
    <x v="0"/>
    <x v="791"/>
    <s v="Peter Winther"/>
    <s v="Ashley Greene, Shawn Ashmore, Sharif Atkins, Britt Baron, Diana Hopper, Ross McCall, Jamie Kaler, Travis Coles, Susan Walters, Jason Liles"/>
    <s v="United States"/>
    <d v="2021-08-04T00:00:00"/>
    <s v="Available"/>
    <x v="0"/>
    <x v="1"/>
    <s v="115 min"/>
    <n v="115"/>
    <n v="0"/>
    <x v="15"/>
    <s v="Desperate to save their marriage, a young couple takes a deal and moves into their dream home, but disturbing events reveal the house's troubled history."/>
    <x v="1"/>
    <n v="1"/>
    <n v="2021"/>
    <s v="August"/>
    <s v="Recent"/>
    <s v="Medium"/>
  </r>
  <r>
    <s v="s6082N"/>
    <x v="0"/>
    <x v="792"/>
    <s v="Chris Weitz, Paul Weitz"/>
    <s v="Nicholas Hoult, Toni Collette, Victoria Smurfit, Sharon Small, Natalia Tena, Isabel Brook, Hugh Grant, Rachel Weisz, Nicholas Hutchison"/>
    <s v="United Kingdom, United States, France, Germany"/>
    <d v="2019-02-01T00:00:00"/>
    <s v="Available"/>
    <x v="15"/>
    <x v="11"/>
    <s v="101 min"/>
    <n v="101"/>
    <n v="0"/>
    <x v="4"/>
    <s v="Hip, irresponsible Londoner Will invents an imaginary son and starts attending single-parent meetings to find available women."/>
    <x v="1"/>
    <n v="1"/>
    <n v="2019"/>
    <s v="February"/>
    <s v="Older"/>
    <s v="Medium"/>
  </r>
  <r>
    <s v="s7513N"/>
    <x v="0"/>
    <x v="793"/>
    <s v="Avadhoot Gupte"/>
    <s v="Santosh Juvekar, Chinmay Mandlekar, Pari Telang, S. Joshi, Dilip Prabhavalkar, Ganesh Yadav, Pushkar Shrotri"/>
    <s v="India"/>
    <d v="2018-02-15T00:00:00"/>
    <s v="Available"/>
    <x v="9"/>
    <x v="7"/>
    <s v="121 min"/>
    <n v="121"/>
    <n v="0"/>
    <x v="8"/>
    <s v="Two communities in Mumbai get a final chance to compete with each other in the celebration of the iconic Ganesh Chaturthi festival."/>
    <x v="1"/>
    <n v="1"/>
    <n v="2018"/>
    <s v="February"/>
    <s v="Modern"/>
    <s v="Long"/>
  </r>
  <r>
    <s v="s7614P"/>
    <x v="0"/>
    <x v="794"/>
    <s v="Rajkumar Periasamy"/>
    <s v="Gautham Karthik, Sana Makbul, Daniel Annie Pope, Siddique"/>
    <s v="Unknown"/>
    <m/>
    <s v="Unknown"/>
    <x v="12"/>
    <x v="3"/>
    <s v="121 min"/>
    <n v="121"/>
    <n v="0"/>
    <x v="0"/>
    <s v="Venkat and his friends, who are involved in petty illegal business, travel to Rangoon for smuggling gold. When they lose the money given for the deal, they resort to kidnapping."/>
    <x v="0"/>
    <n v="2"/>
    <s v=""/>
    <s v=""/>
    <s v="Modern"/>
    <s v="Long"/>
  </r>
  <r>
    <s v="s5625P"/>
    <x v="0"/>
    <x v="795"/>
    <s v="Kit Monkman"/>
    <s v="Mark Rowley, Al Weaver, Wunmi Mosaku, Charlie Hamblett"/>
    <s v="Unknown"/>
    <m/>
    <s v="Unknown"/>
    <x v="3"/>
    <x v="0"/>
    <s v="121 min"/>
    <n v="121"/>
    <n v="0"/>
    <x v="8"/>
    <s v="Adventurous new adaption. A compelling tale of unchecked ambition, soured friendship, lost intimacy and the descent into nihilism. A brand new re-telling of the classic Shakespeare novel, Macbeth."/>
    <x v="0"/>
    <n v="2"/>
    <s v=""/>
    <s v=""/>
    <s v="Recent"/>
    <s v="Long"/>
  </r>
  <r>
    <s v="s2367P"/>
    <x v="0"/>
    <x v="796"/>
    <s v="Rocco Urbisci"/>
    <s v="George Carlin"/>
    <s v="Unknown"/>
    <m/>
    <s v="Unknown"/>
    <x v="49"/>
    <x v="9"/>
    <s v="63 min"/>
    <n v="63"/>
    <n v="0"/>
    <x v="10"/>
    <s v="&quot;You Are All Diseased&quot; is a new collection of Carlin comedy never before seen on home video. The hilarious routines include &quot;Airport Security,&quot; &quot;Fear of Germs,&quot; &quot; Businessmen,&quot; and &quot;Religion.&quot;"/>
    <x v="0"/>
    <n v="2"/>
    <s v=""/>
    <s v=""/>
    <s v="Older"/>
    <s v="Short"/>
  </r>
  <r>
    <s v="s5656N"/>
    <x v="1"/>
    <x v="797"/>
    <s v="Unknown"/>
    <s v="Cameron Dallas, Aaron Carpenter, Taylor Caniff, Willie Jones, Trey Schafer, Bart Bordelon, Blake Gray"/>
    <s v="United States"/>
    <d v="2016-12-27T00:00:00"/>
    <s v="Available"/>
    <x v="7"/>
    <x v="7"/>
    <s v="1 Season"/>
    <n v="0"/>
    <n v="1"/>
    <x v="31"/>
    <s v="Go behind the scenes with social media sensation Cameron Dallas as he takes his career to the next level on an international tour."/>
    <x v="1"/>
    <n v="1"/>
    <n v="2016"/>
    <s v="December"/>
    <s v="Modern"/>
    <s v="Not Applicable"/>
  </r>
  <r>
    <s v="s7380P"/>
    <x v="1"/>
    <x v="798"/>
    <s v="Unknown"/>
    <s v="Yi Cheng, Yuxi Zhang"/>
    <s v="Unknown"/>
    <m/>
    <s v="Unknown"/>
    <x v="0"/>
    <x v="9"/>
    <s v="1 Season"/>
    <n v="0"/>
    <n v="1"/>
    <x v="8"/>
    <s v="It tells the fateful reunion of twin sisters Cheng Ruo Yun and Qiu Yan Zhi as they become involved in political affairs upon encountering the young Emperor Li Yan."/>
    <x v="0"/>
    <n v="2"/>
    <s v=""/>
    <s v=""/>
    <s v="Recent"/>
    <s v="Not Applicable"/>
  </r>
  <r>
    <s v="s8844P"/>
    <x v="0"/>
    <x v="799"/>
    <s v="Shane Kuhn, Brendan Cowles"/>
    <s v="Leighton Meester, Larry Joe Campbell, Lola Glaudini, Morgan Spurlock"/>
    <s v="Unknown"/>
    <m/>
    <s v="Unknown"/>
    <x v="10"/>
    <x v="6"/>
    <s v="92 min"/>
    <n v="92"/>
    <n v="0"/>
    <x v="4"/>
    <s v="Horror gets Super Sized when Horny The Clown, the demonic mascot of &quot;Hella-Burger,&quot; starts slashing Orange County teenagers with his meat cleaver."/>
    <x v="0"/>
    <n v="2"/>
    <s v=""/>
    <s v=""/>
    <s v="Older"/>
    <s v="Medium"/>
  </r>
  <r>
    <s v="s486N"/>
    <x v="0"/>
    <x v="800"/>
    <s v="Avi Federgreen"/>
    <s v="David Pinard, Joelle Farrow, Torri Higginson, Tommie-Amber Pirie"/>
    <s v="Unknown"/>
    <d v="2021-07-09T00:00:00"/>
    <s v="Available"/>
    <x v="0"/>
    <x v="7"/>
    <s v="89 min"/>
    <n v="89"/>
    <n v="0"/>
    <x v="40"/>
    <s v="After a business owner starts receiving online threats, doubts and paranoia creep in when she reconnects with a former flame and meets a new client."/>
    <x v="1"/>
    <n v="1"/>
    <n v="2021"/>
    <s v="July"/>
    <s v="Recent"/>
    <s v="Short"/>
  </r>
  <r>
    <s v="s7211P"/>
    <x v="0"/>
    <x v="801"/>
    <s v="Balaji Mohan"/>
    <s v="Dulquer Salman, Nazriya Nazim, Madhoo, Arjunan, Pandiarajan, Kaali Venkat"/>
    <s v="Unknown"/>
    <m/>
    <s v="Unknown"/>
    <x v="2"/>
    <x v="3"/>
    <s v="134 min"/>
    <n v="134"/>
    <n v="0"/>
    <x v="4"/>
    <s v="The people of the Panimalai hill station are in trouble as the government has put a ban on speaking to control the spread of the 'dumb-flu' that spreads only through talking."/>
    <x v="0"/>
    <n v="2"/>
    <s v=""/>
    <s v=""/>
    <s v="Modern"/>
    <s v="Long"/>
  </r>
  <r>
    <s v="s6856P"/>
    <x v="0"/>
    <x v="473"/>
    <s v="Nathanael Wiseman, Robert Osman"/>
    <s v="Nathanael Wiseman, Mem Ferda, Alexandra Newick, Oliver Stark"/>
    <s v="Unknown"/>
    <m/>
    <s v="Unknown"/>
    <x v="7"/>
    <x v="9"/>
    <s v="79 min"/>
    <n v="79"/>
    <n v="0"/>
    <x v="8"/>
    <s v="Young drug dealer Jake's world is thrown into disarray when he inadvertently saves 9-year old Jade and has to go on the run with her. But can someone from the bottom of the social ladder ever do the right thing in the eyes of the authorities?"/>
    <x v="0"/>
    <n v="2"/>
    <s v=""/>
    <s v=""/>
    <s v="Modern"/>
    <s v="Short"/>
  </r>
  <r>
    <s v="s7531N"/>
    <x v="0"/>
    <x v="802"/>
    <s v="Lewis Milestone, Carol Reed"/>
    <s v="Marlon Brando, Trevor Howard, Richard Harris, Hugh Griffith, Richard Haydn, Tarita"/>
    <s v="United States"/>
    <d v="2019-11-01T00:00:00"/>
    <s v="Available"/>
    <x v="67"/>
    <x v="2"/>
    <s v="185 min"/>
    <n v="185"/>
    <n v="0"/>
    <x v="7"/>
    <s v="Marlon Brando gives a nuanced performance as the aristocratic Lt. Fletcher Christian, an officer aboard the HMS Bounty who leads a mutiny against the ship's tyrannical Capt. Bligh."/>
    <x v="1"/>
    <n v="1"/>
    <n v="2019"/>
    <s v="November"/>
    <s v="Older"/>
    <s v="Long"/>
  </r>
  <r>
    <s v="s4057N"/>
    <x v="1"/>
    <x v="803"/>
    <s v="Unknown"/>
    <s v="Unknown"/>
    <s v="Unknown"/>
    <d v="2019-03-01T00:00:00"/>
    <s v="Available"/>
    <x v="1"/>
    <x v="1"/>
    <s v="1 Season"/>
    <n v="0"/>
    <n v="1"/>
    <x v="5"/>
    <s v="In a &quot;winning is everything&quot; society, how do we handle failure? This series profiles athletes who have turned the agony of defeat into human triumph."/>
    <x v="1"/>
    <n v="1"/>
    <n v="2019"/>
    <s v="March"/>
    <s v="Modern"/>
    <s v="Not Applicable"/>
  </r>
  <r>
    <s v="s5490P"/>
    <x v="0"/>
    <x v="804"/>
    <s v="Nicholas Naylor"/>
    <s v="Laura Stetman, Nicholas Naylor, Joel D. Wynkoop, Rod Grant"/>
    <s v="Unknown"/>
    <m/>
    <s v="Unknown"/>
    <x v="0"/>
    <x v="0"/>
    <s v="87 min"/>
    <n v="87"/>
    <n v="0"/>
    <x v="8"/>
    <s v="One night two people's worlds changes forever as a mysterious light in the woods connects the two in a way far beyond their understanding. As they set out to get their lives back to normal, they find the connection is the only normal they may ever know again."/>
    <x v="0"/>
    <n v="2"/>
    <s v=""/>
    <s v=""/>
    <s v="Recent"/>
    <s v="Short"/>
  </r>
  <r>
    <s v="s9551P"/>
    <x v="0"/>
    <x v="805"/>
    <s v="Felipe Rodrigo Borba"/>
    <s v="Marina Pizatto, JanaÃ­na Barbosa, Denise Franzen, Paulo Sembranelli, Lucas Fraga, Caio Schroer, Maria Eduarda BrandÃ£o, Fernando Braga, Bruna Kirsten, LetÃ­cia Wiest"/>
    <s v="Belgium"/>
    <m/>
    <s v="Unknown"/>
    <x v="0"/>
    <x v="0"/>
    <s v="31 min"/>
    <n v="31"/>
    <n v="0"/>
    <x v="42"/>
    <s v="Some time passed and FelÃ­cia narrates important moments in her life that took place during this period. She and still has a feeling of incompleteness. Upon meeting Sandra, she will begin to question her dreams and goals in life."/>
    <x v="0"/>
    <n v="2"/>
    <s v=""/>
    <s v=""/>
    <s v="Recent"/>
    <s v="Short"/>
  </r>
  <r>
    <s v="s4068N"/>
    <x v="0"/>
    <x v="806"/>
    <s v="Carlos Vermut"/>
    <s v="Najwa Nimri, Eva Llorach, Carme Elias, Natalia de Molina, Julián Villagrán, Ignacio Mateos, Lorena Iglesias, Vicenta N'Dongo, Inma Cuevas, Per-Olav Sorensen"/>
    <s v="Spain, France"/>
    <d v="2019-02-28T00:00:00"/>
    <s v="Available"/>
    <x v="6"/>
    <x v="1"/>
    <s v="125 min"/>
    <n v="125"/>
    <n v="0"/>
    <x v="8"/>
    <s v="When a near-drowning leaves a famous singer from the '90s with amnesia, she hires a karaoke singer who can imitate her to prep her for a comeback tour."/>
    <x v="1"/>
    <n v="1"/>
    <n v="2019"/>
    <s v="February"/>
    <s v="Modern"/>
    <s v="Long"/>
  </r>
  <r>
    <s v="s5192N"/>
    <x v="1"/>
    <x v="807"/>
    <s v="Unknown"/>
    <s v="Tay Ping Hui, Qi Yu Wu, Chris Tong, Yao Wenlong, Eelyn Kok, Hong Hui Fang, Ann Kok"/>
    <s v="Unknown"/>
    <d v="2017-11-01T00:00:00"/>
    <s v="Available"/>
    <x v="22"/>
    <x v="1"/>
    <s v="1 Season"/>
    <n v="0"/>
    <n v="1"/>
    <x v="9"/>
    <s v="Five lawyers from different firms develop a strong bond of friendship that is occasionally tested by their court cases and growing romantic feelings."/>
    <x v="1"/>
    <n v="1"/>
    <n v="2017"/>
    <s v="November"/>
    <s v="Modern"/>
    <s v="Not Applicable"/>
  </r>
  <r>
    <s v="s3787N"/>
    <x v="0"/>
    <x v="808"/>
    <s v="Daniel Yee Heng Chan"/>
    <s v="Lam Yiu-sing, Ma Chi Wai, Wiyona Yeung, Eric Kot, Yuen Qiu, Lisa Cheng, Jason Li"/>
    <s v="Hong Kong"/>
    <d v="2019-06-01T00:00:00"/>
    <s v="Available"/>
    <x v="1"/>
    <x v="7"/>
    <s v="109 min"/>
    <n v="109"/>
    <n v="0"/>
    <x v="7"/>
    <s v="Raised in a boxing gym, two orphaned brothers become highly skilled martial artists and must combat threats in the streets and the ring."/>
    <x v="1"/>
    <n v="1"/>
    <n v="2019"/>
    <s v="June"/>
    <s v="Modern"/>
    <s v="Medium"/>
  </r>
  <r>
    <s v="s7195N"/>
    <x v="0"/>
    <x v="809"/>
    <s v="Paul Soriano"/>
    <s v="Robert Villar, Alessandra de Rossi, Cesar Montano, Alex Medina, Jake Macapagal, Khalil Ramos, Jomari Angeles, Kokoy DeSantos"/>
    <s v="Philippines"/>
    <d v="2019-03-04T00:00:00"/>
    <s v="Available"/>
    <x v="18"/>
    <x v="7"/>
    <s v="108 min"/>
    <n v="108"/>
    <n v="0"/>
    <x v="8"/>
    <s v="Growing up in poverty and political turmoil, he found his way out in the ring. The early years of world-famous boxer Manny Pacquiao unfolds in this biopic."/>
    <x v="1"/>
    <n v="1"/>
    <n v="2019"/>
    <s v="March"/>
    <s v="Modern"/>
    <s v="Medium"/>
  </r>
  <r>
    <s v="s80P"/>
    <x v="0"/>
    <x v="810"/>
    <s v="Buzz Kulik"/>
    <s v="Susan Sarandon, Kristy McNichol, Terry O'Quinn"/>
    <s v="United States"/>
    <m/>
    <s v="Unknown"/>
    <x v="68"/>
    <x v="0"/>
    <s v="95 min"/>
    <n v="95"/>
    <n v="0"/>
    <x v="0"/>
    <s v="Susan Sarandon and Kristy McNichol star in this powerful drama sent during World War II, when a group of U.S. Army nurses in the Philippines are captured and imprisoned by Japanese troops."/>
    <x v="0"/>
    <n v="2"/>
    <s v=""/>
    <s v=""/>
    <s v="Older"/>
    <s v="Medium"/>
  </r>
  <r>
    <s v="s5769P"/>
    <x v="0"/>
    <x v="811"/>
    <s v="Hal Ashby, Tom Trbovich"/>
    <s v="The Rolling Stones"/>
    <s v="Unknown"/>
    <m/>
    <s v="Unknown"/>
    <x v="2"/>
    <x v="3"/>
    <s v="143 min"/>
    <n v="143"/>
    <n v="0"/>
    <x v="34"/>
    <s v="&quot;From The Vault&quot; is a new series of live concerts from The Rolling Stones archive which are getting their first official release. &quot;Hampton Coliseum - Live In 1981&quot; was part of the band's American Tour in 1981 and was the most successful tour of that year taking a then record $50 million dollars in ticket sales."/>
    <x v="0"/>
    <n v="2"/>
    <s v=""/>
    <s v=""/>
    <s v="Modern"/>
    <s v="Long"/>
  </r>
  <r>
    <s v="s152P"/>
    <x v="0"/>
    <x v="812"/>
    <s v="MarÃ­a Ripoll"/>
    <s v="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
    <s v="Russia"/>
    <m/>
    <s v="Unknown"/>
    <x v="0"/>
    <x v="0"/>
    <s v="104 min"/>
    <n v="104"/>
    <n v="0"/>
    <x v="4"/>
    <s v="In order to advance her career in the dynamic world of publicity in Mexico City, Raquel tries to reunite with her high school friend Cecy who has become the queen of social media. But unlike followers, friendships do not come instantly."/>
    <x v="0"/>
    <n v="2"/>
    <s v=""/>
    <s v=""/>
    <s v="Recent"/>
    <s v="Medium"/>
  </r>
  <r>
    <s v="s3490N"/>
    <x v="1"/>
    <x v="813"/>
    <s v="Unknown"/>
    <s v="Christoph Niemann, Tinker Hatfield, Es Devlin, Bjarke Ingels, Paula Scher, Platon, Ilse Crawford, Ralph Gilles"/>
    <s v="United States"/>
    <d v="2019-09-25T00:00:00"/>
    <s v="Available"/>
    <x v="1"/>
    <x v="7"/>
    <s v="2 Seasons"/>
    <n v="0"/>
    <n v="2"/>
    <x v="5"/>
    <s v="Step inside the minds of the most innovative designers in a variety of disciplines and learn how design impacts every aspect of life."/>
    <x v="1"/>
    <n v="1"/>
    <n v="2019"/>
    <s v="September"/>
    <s v="Modern"/>
    <s v="Not Applicable"/>
  </r>
  <r>
    <s v="s2549P"/>
    <x v="1"/>
    <x v="814"/>
    <s v="Unknown"/>
    <s v="Abigail Thaw, Anton Lesser, Caroline Oâ€™Neill, James Bradshaw, Roger Allam, Sean Rigby, Shaun Evans"/>
    <s v="Unknown"/>
    <m/>
    <s v="Unknown"/>
    <x v="3"/>
    <x v="7"/>
    <s v="7 Seasons"/>
    <n v="0"/>
    <n v="7"/>
    <x v="8"/>
    <s v="Opening on New Yearâ€™s Eve 1969, normal order has been resumed and the team reunited at Castle Gate CID. However, the events of the past year have left their mark. Old friendships will be challenged and new relationships will blossom."/>
    <x v="0"/>
    <n v="2"/>
    <s v=""/>
    <s v=""/>
    <s v="Recent"/>
    <s v="Not Applicable"/>
  </r>
  <r>
    <s v="s7499P"/>
    <x v="0"/>
    <x v="815"/>
    <s v="Michael Feifer"/>
    <s v="Amy Lyndon, Wes Ramsey, Kelsey McCann"/>
    <s v="Unknown"/>
    <m/>
    <s v="Unknown"/>
    <x v="19"/>
    <x v="11"/>
    <s v="86 min"/>
    <n v="86"/>
    <n v="0"/>
    <x v="8"/>
    <s v="The story of two young lovers, Bram and Elizabeth. Dracula kidnaps Elizabeth and takes her to his castle while Bram sets out across Europe to rescue her."/>
    <x v="0"/>
    <n v="2"/>
    <s v=""/>
    <s v=""/>
    <s v="Older"/>
    <s v="Short"/>
  </r>
  <r>
    <s v="s6827N"/>
    <x v="0"/>
    <x v="816"/>
    <s v="Martin Scorsese"/>
    <s v="Leonardo DiCaprio, Daniel Day-Lewis, Cameron Diaz, Jim Broadbent, John C. Reilly, Henry Thomas, Liam Neeson, Brendan Gleeson, Gary Lewis, Stephen Graham"/>
    <s v="United States, Italy"/>
    <d v="2019-08-20T00:00:00"/>
    <s v="Available"/>
    <x v="15"/>
    <x v="6"/>
    <s v="167 min"/>
    <n v="167"/>
    <n v="0"/>
    <x v="8"/>
    <s v="In the crime-ridden slums of New York in the 1860s, vengeful orphan Amsterdam Vallon joins the cutthroat gang of his father's killer, Bill the Butcher."/>
    <x v="1"/>
    <n v="1"/>
    <n v="2019"/>
    <s v="August"/>
    <s v="Older"/>
    <s v="Long"/>
  </r>
  <r>
    <s v="s657P"/>
    <x v="0"/>
    <x v="817"/>
    <s v="David Sington"/>
    <s v="Andrew Luan, Robert Shiller, Louis Hyman"/>
    <s v="Europe"/>
    <m/>
    <s v="Unknown"/>
    <x v="9"/>
    <x v="3"/>
    <s v="81 min"/>
    <n v="81"/>
    <n v="0"/>
    <x v="33"/>
    <s v="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
    <x v="0"/>
    <n v="2"/>
    <s v=""/>
    <s v=""/>
    <s v="Modern"/>
    <s v="Short"/>
  </r>
  <r>
    <s v="s167N"/>
    <x v="0"/>
    <x v="818"/>
    <s v="Sergio Leone"/>
    <s v="Robert De Niro, James Woods, Elizabeth McGovern, Treat Williams, Tuesday Weld, Burt Young, Joe Pesci, Danny Aiello, William Forsythe, James Hayden"/>
    <s v="Italy, United States"/>
    <d v="2021-09-01T00:00:00"/>
    <s v="Available"/>
    <x v="69"/>
    <x v="6"/>
    <s v="229 min"/>
    <n v="229"/>
    <n v="0"/>
    <x v="37"/>
    <s v="Director Sergio Leone's sprawling crime epic follows a group of Jewish mobsters who rise in the ranks of organized crime in 1920s New York City."/>
    <x v="1"/>
    <n v="1"/>
    <n v="2021"/>
    <s v="September"/>
    <s v="Older"/>
    <s v="Long"/>
  </r>
  <r>
    <s v="s7648P"/>
    <x v="0"/>
    <x v="819"/>
    <s v="Ben Bolt"/>
    <s v="Trevor Eve, Amanda Ooms, Peter Stormare"/>
    <s v="Unknown"/>
    <m/>
    <s v="Unknown"/>
    <x v="42"/>
    <x v="9"/>
    <s v="91 min"/>
    <n v="91"/>
    <n v="0"/>
    <x v="8"/>
    <s v="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
    <x v="0"/>
    <n v="2"/>
    <s v=""/>
    <s v=""/>
    <s v="Older"/>
    <s v="Medium"/>
  </r>
  <r>
    <s v="s2726N"/>
    <x v="0"/>
    <x v="820"/>
    <s v="Mahesh Bhatt"/>
    <s v="Sanjay Dutt, Sridevi, Anupam Kher, Rahul Roy, Soni Razdan, Reema Lagoo, Kunika, Tom Alter, Bob Christo, Anang Desai"/>
    <s v="India"/>
    <d v="2020-04-01T00:00:00"/>
    <s v="Available"/>
    <x v="57"/>
    <x v="7"/>
    <s v="149 min"/>
    <n v="149"/>
    <n v="0"/>
    <x v="7"/>
    <s v="Jailed for drug trafficking while searching for the dad she's never met, a singer gets unlikely support from a crook whose love she has long rejected."/>
    <x v="1"/>
    <n v="1"/>
    <n v="2020"/>
    <s v="April"/>
    <s v="Older"/>
    <s v="Long"/>
  </r>
  <r>
    <s v="s1067P"/>
    <x v="1"/>
    <x v="821"/>
    <s v="Unknown"/>
    <s v="Ruth Goodman, Peter Ginn, Tom Pinfold"/>
    <s v="Unknown"/>
    <m/>
    <s v="Unknown"/>
    <x v="2"/>
    <x v="3"/>
    <s v="1 Season"/>
    <n v="0"/>
    <n v="1"/>
    <x v="26"/>
    <s v="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
    <x v="0"/>
    <n v="2"/>
    <s v=""/>
    <s v=""/>
    <s v="Modern"/>
    <s v="Not Applicable"/>
  </r>
  <r>
    <s v="s4199N"/>
    <x v="0"/>
    <x v="822"/>
    <s v="Dan Villegas"/>
    <s v="Jennylyn Mercado, Derek Ramsay, Yayo Aguila, Kean Cipriano, Nico Antonio, Enzo Marcos, Via Antonio, Hannah Ladesma"/>
    <s v="Philippines"/>
    <d v="2019-01-11T00:00:00"/>
    <s v="Available"/>
    <x v="12"/>
    <x v="1"/>
    <s v="104 min"/>
    <n v="104"/>
    <n v="0"/>
    <x v="4"/>
    <s v="Two strangers meet on a dating app and experience instant chemistry, but their relationship unravels as jarring differences catch up to them."/>
    <x v="1"/>
    <n v="1"/>
    <n v="2019"/>
    <s v="January"/>
    <s v="Modern"/>
    <s v="Medium"/>
  </r>
  <r>
    <s v="s2294P"/>
    <x v="0"/>
    <x v="823"/>
    <s v="Irving Pichel"/>
    <s v="Candy Candido, Frank Cady, Tom Drake, Terry Moore, Jimmy Durante, Donald T. Bedoe"/>
    <s v="Unknown"/>
    <m/>
    <s v="Unknown"/>
    <x v="62"/>
    <x v="5"/>
    <s v="88 min"/>
    <n v="88"/>
    <n v="0"/>
    <x v="4"/>
    <s v="The Great Rupert is sci-fi pioneer George Pal's first feature film. Starring Jimmy Durante in one of his most memorable screen performances, &quot;The Great Rupert&quot; is the heart-warming tale of a loveable trained squirrel, a puppet animated through Pal's Academy Award-winning Puppetoon technique, who inadvertently helps a family of vaudeville performers who are down on their luck."/>
    <x v="0"/>
    <n v="2"/>
    <s v=""/>
    <s v=""/>
    <s v="Older"/>
    <s v="Short"/>
  </r>
  <r>
    <s v="s8035P"/>
    <x v="0"/>
    <x v="824"/>
    <s v="Shyamaprasad"/>
    <s v="Nivin Pauly, Trisha Krishnan, Siddique, Neena Kurup"/>
    <s v="Unknown"/>
    <m/>
    <s v="Unknown"/>
    <x v="6"/>
    <x v="3"/>
    <s v="137 min"/>
    <n v="137"/>
    <n v="0"/>
    <x v="30"/>
    <s v="Two odd ball characters, a youngster named Jude and the other, a talented singer named Crystal. When these two characters come together, their lives undergo several changes, leading to love, self-discovery, healing and transformation."/>
    <x v="0"/>
    <n v="2"/>
    <s v=""/>
    <s v=""/>
    <s v="Modern"/>
    <s v="Long"/>
  </r>
  <r>
    <s v="s5576P"/>
    <x v="0"/>
    <x v="825"/>
    <s v="Rahul Riji Nair"/>
    <s v="Rajisha Vijayan, Mamitha Baiju, Renjit Shekar Nair, Venkitesh VP"/>
    <s v="Unknown"/>
    <m/>
    <s v="Unknown"/>
    <x v="0"/>
    <x v="5"/>
    <s v="119 min"/>
    <n v="119"/>
    <n v="0"/>
    <x v="8"/>
    <s v="Maria Francis, an ex-athlete sets out on a mission to form a &quot;Kho-Kho&quot; (an indigenous tag sport from India) team from an island village school for girls where she is appointed as a Physical Trainer. She has to fight not only the primordial mind-set of the villagers and the school authorities, but also her own demons from the past to make this possible."/>
    <x v="0"/>
    <n v="2"/>
    <s v=""/>
    <s v=""/>
    <s v="Recent"/>
    <s v="Medium"/>
  </r>
  <r>
    <s v="s7784P"/>
    <x v="0"/>
    <x v="826"/>
    <s v="Graham Theakston"/>
    <s v="Dervla Kirwan, James Wilby, Paul Freeman, Nicholas Gecks"/>
    <s v="Unknown"/>
    <m/>
    <s v="Unknown"/>
    <x v="20"/>
    <x v="9"/>
    <s v="114 min"/>
    <n v="114"/>
    <n v="0"/>
    <x v="8"/>
    <s v="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
    <x v="0"/>
    <n v="2"/>
    <s v=""/>
    <s v=""/>
    <s v="Older"/>
    <s v="Medium"/>
  </r>
  <r>
    <s v="s4117N"/>
    <x v="1"/>
    <x v="827"/>
    <s v="Unknown"/>
    <s v="Marta Hazas, Asier Etxeandía, Adrián Lastra, Diego Martín, Fernando Guallar, Llorenç González, Megan Montaner, Mónica Cruz, Marta Torné, Andrea Duro, Aitana Sánchez-Gijón, Adriana Ozores, Imanol Arias"/>
    <s v="Spain"/>
    <d v="2019-02-14T00:00:00"/>
    <s v="Available"/>
    <x v="6"/>
    <x v="7"/>
    <s v="2 Seasons"/>
    <n v="0"/>
    <n v="2"/>
    <x v="9"/>
    <s v="In the late '60s, fashion designer Ana enlists friends Clara, Pedro and Raúl to open a store and design school in Barcelona in this &quot;Velvet&quot; spinoff."/>
    <x v="1"/>
    <n v="1"/>
    <n v="2019"/>
    <s v="February"/>
    <s v="Modern"/>
    <s v="Not Applicable"/>
  </r>
  <r>
    <s v="s3980N"/>
    <x v="1"/>
    <x v="828"/>
    <s v="Unknown"/>
    <s v="Jacob Soley, Saara Chaudry, Tyler Barish, Zoe Hatz, Julie Lemieux, Joseph Motiki, Shoshana Sperling, Adrianna Di Liello, Deann Degruijter, Stacey DePass"/>
    <s v="United States"/>
    <d v="2019-03-22T00:00:00"/>
    <s v="Available"/>
    <x v="1"/>
    <x v="13"/>
    <s v="1 Season"/>
    <n v="0"/>
    <n v="1"/>
    <x v="24"/>
    <s v="Charlie creates fun stories using different shapes, and he needs your help! Take off for adventures in outer space, the Wild West – and right at home."/>
    <x v="1"/>
    <n v="1"/>
    <n v="2019"/>
    <s v="March"/>
    <s v="Modern"/>
    <s v="Not Applicable"/>
  </r>
  <r>
    <s v="s9036P"/>
    <x v="1"/>
    <x v="829"/>
    <s v="Unknown"/>
    <s v="Len Carlson, Rob Cowan, Paul Fusco, Dan Hennessey"/>
    <s v="Unknown"/>
    <d v="2021-09-30T00:00:00"/>
    <s v="Available"/>
    <x v="70"/>
    <x v="13"/>
    <s v="1 Season"/>
    <n v="0"/>
    <n v="1"/>
    <x v="18"/>
    <s v="When the evil Larson Petty returns to invade the planet, Gordon becomes an unlikely ally and helps Melmac."/>
    <x v="0"/>
    <n v="2"/>
    <n v="2021"/>
    <s v="September"/>
    <s v="Older"/>
    <s v="Not Applicable"/>
  </r>
  <r>
    <s v="s5098N"/>
    <x v="1"/>
    <x v="393"/>
    <s v="Unknown"/>
    <s v="Johnny Flynn, Antonia Thomas, Daniel Ings, Hannah Britland, Joshua McGuire, Richard Thomson, Jessica Ellerby"/>
    <s v="United Kingdom"/>
    <d v="2018-01-01T00:00:00"/>
    <s v="Available"/>
    <x v="6"/>
    <x v="1"/>
    <s v="3 Seasons"/>
    <n v="0"/>
    <n v="3"/>
    <x v="1"/>
    <s v="In his quest for true love, Dylan found chlamydia. Joined by friends Evie and Luke, he relives past encounters as he notifies all his former partners."/>
    <x v="1"/>
    <n v="1"/>
    <n v="2018"/>
    <s v="January"/>
    <s v="Modern"/>
    <s v="Not Applicable"/>
  </r>
  <r>
    <s v="s2199N"/>
    <x v="0"/>
    <x v="830"/>
    <s v="Jan Komasa"/>
    <s v="Maciej Musiałowski, Agata Kulesza, Danuta Stenka, Vanessa Aleksander, Maciej Stuhr, Jacek Koman, Adam Gradowski, Piotr Biedron, Martynika Kosnica"/>
    <s v="Poland"/>
    <d v="2020-07-29T00:00:00"/>
    <s v="Available"/>
    <x v="3"/>
    <x v="1"/>
    <s v="136 min"/>
    <n v="136"/>
    <n v="0"/>
    <x v="8"/>
    <s v="A duplicitous young man finds success in the dark world of social media smear tactics — but his virtual vitriol soon has violent real-life consequences."/>
    <x v="1"/>
    <n v="1"/>
    <n v="2020"/>
    <s v="July"/>
    <s v="Recent"/>
    <s v="Long"/>
  </r>
  <r>
    <s v="s8797N"/>
    <x v="1"/>
    <x v="831"/>
    <s v="Unknown"/>
    <s v="Gökhan Atalay, Payidar Tüfekçioglu, Baran Akbulut, Mehmet Çepiç, Seda Tosun, Mehmet Ali Tuncer, Asuman Çakır, Müge Uyar, Rüzgar Aksoy, Ergun Taş, Sedat Erdiş, Ahmet Talay, Umut Tanyolu, Murat Ercanlı, Birand Tunca, Atilla Kiliç, Saygin Asan, Emrah Girgin"/>
    <s v="Turkey"/>
    <d v="2017-01-17T00:00:00"/>
    <s v="Available"/>
    <x v="7"/>
    <x v="2"/>
    <s v="2 Seasons"/>
    <n v="0"/>
    <n v="2"/>
    <x v="9"/>
    <s v="During the Mongol invasions, Yunus Emre leaves his home to travel across the Ottoman Empire, defying hardships and temptations to become a dervish."/>
    <x v="1"/>
    <n v="1"/>
    <n v="2017"/>
    <s v="January"/>
    <s v="Modern"/>
    <s v="Not Applicable"/>
  </r>
  <r>
    <s v="s6026N"/>
    <x v="0"/>
    <x v="832"/>
    <s v="Meenu Gaur, Farjad Nabi"/>
    <s v="Mahira Khan, Sheheryar Munawar, Javed Sheikh, Hina Dilpazeer, Amna Ilyas, Mira Sethi, Rimal Ali, Salahuddin Tunio, Aamir Qureshi, Adnan Shah"/>
    <s v="Pakistan"/>
    <d v="2019-05-15T00:00:00"/>
    <s v="Available"/>
    <x v="6"/>
    <x v="2"/>
    <s v="137 min"/>
    <n v="137"/>
    <n v="0"/>
    <x v="4"/>
    <s v="Given just seven days by a genie to find a girl who will fall for him, a nerdy young man embarks on a madcap and messy search for his would-be wife."/>
    <x v="1"/>
    <n v="1"/>
    <n v="2019"/>
    <s v="May"/>
    <s v="Modern"/>
    <s v="Long"/>
  </r>
  <r>
    <s v="s6150N"/>
    <x v="0"/>
    <x v="833"/>
    <s v="Asif Kapadia"/>
    <s v="Amy Winehouse, Lauren Gilbert"/>
    <s v="United Kingdom"/>
    <d v="2018-07-26T00:00:00"/>
    <s v="Available"/>
    <x v="18"/>
    <x v="6"/>
    <s v="128 min"/>
    <n v="128"/>
    <n v="0"/>
    <x v="2"/>
    <s v="Rare home videos and interviews with Amy Winehouse's inner circle offer an intimate look at her journey from charismatic teen to troubled star."/>
    <x v="1"/>
    <n v="1"/>
    <n v="2018"/>
    <s v="July"/>
    <s v="Modern"/>
    <s v="Long"/>
  </r>
  <r>
    <s v="s4100N"/>
    <x v="0"/>
    <x v="834"/>
    <s v="Daniel J. Clark"/>
    <s v="Unknown"/>
    <s v="United States"/>
    <d v="2019-02-15T00:00:00"/>
    <s v="Available"/>
    <x v="6"/>
    <x v="7"/>
    <s v="96 min"/>
    <n v="96"/>
    <n v="0"/>
    <x v="2"/>
    <s v="Meet the growing, worldwide community of theorists who defend the belief that the Earth is flat while living in a society who vehemently rejects it."/>
    <x v="1"/>
    <n v="1"/>
    <n v="2019"/>
    <s v="February"/>
    <s v="Modern"/>
    <s v="Medium"/>
  </r>
  <r>
    <s v="s7945P"/>
    <x v="0"/>
    <x v="835"/>
    <s v="Charles Jarrott"/>
    <s v="Peter Finch, Liv Ullmann, Sally Kellerman, George Kennedy, Michael York, Olivia Hussey, Bobby Van, James Shigeta, John Gielgud"/>
    <s v="Unknown"/>
    <m/>
    <s v="Unknown"/>
    <x v="48"/>
    <x v="3"/>
    <s v="138 min"/>
    <n v="138"/>
    <n v="0"/>
    <x v="0"/>
    <s v="While escaping war-torn China, a group of Europeans crash in the Himalayas, where they are rescued and taken to the mysterious Valley of the Blue Moon, Shangri-La."/>
    <x v="0"/>
    <n v="2"/>
    <s v=""/>
    <s v=""/>
    <s v="Older"/>
    <s v="Long"/>
  </r>
  <r>
    <s v="s2964P"/>
    <x v="0"/>
    <x v="836"/>
    <s v="Sarah Gavron"/>
    <s v="Tannishtha Chatterjee, Satish Kaushik, Christopher Simpson, Harvey Virdi"/>
    <s v="Unknown"/>
    <m/>
    <s v="Unknown"/>
    <x v="19"/>
    <x v="11"/>
    <s v="102 min"/>
    <n v="102"/>
    <n v="0"/>
    <x v="28"/>
    <s v="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
    <x v="0"/>
    <n v="2"/>
    <s v=""/>
    <s v=""/>
    <s v="Older"/>
    <s v="Medium"/>
  </r>
  <r>
    <s v="s70P"/>
    <x v="1"/>
    <x v="837"/>
    <s v="Unknown"/>
    <s v="Liam Dale"/>
    <s v="United Kingdom"/>
    <m/>
    <s v="Unknown"/>
    <x v="3"/>
    <x v="3"/>
    <s v="1 Season"/>
    <n v="0"/>
    <n v="1"/>
    <x v="26"/>
    <s v="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
    <x v="0"/>
    <n v="2"/>
    <s v=""/>
    <s v=""/>
    <s v="Recent"/>
    <s v="Not Applicable"/>
  </r>
  <r>
    <s v="s4288P"/>
    <x v="0"/>
    <x v="838"/>
    <s v="Alex Knapp"/>
    <s v="Alex Knapp, Olivia Luccardi, Nore Davis, Bettina Skye, Thom Essig"/>
    <s v="Unknown"/>
    <m/>
    <s v="Unknown"/>
    <x v="0"/>
    <x v="5"/>
    <s v="91 min"/>
    <n v="91"/>
    <n v="0"/>
    <x v="8"/>
    <s v="Caught between a lost love story and inescapable paranoia, &quot;Go/Don't Go&quot; is a genre-bending slow burn thriller that follows Adam, a wallflower who happens to be the last person left alive-or so he thinks."/>
    <x v="0"/>
    <n v="2"/>
    <s v=""/>
    <s v=""/>
    <s v="Recent"/>
    <s v="Medium"/>
  </r>
  <r>
    <s v="s9023P"/>
    <x v="1"/>
    <x v="839"/>
    <s v="Unknown"/>
    <s v="Zhang Nan, Annie Sun, Prince Liu, Vincent He, Huang Xin Yao, David Chou"/>
    <s v="Unknown"/>
    <m/>
    <s v="Unknown"/>
    <x v="0"/>
    <x v="3"/>
    <s v="1 Season"/>
    <n v="0"/>
    <n v="1"/>
    <x v="30"/>
    <s v="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
    <x v="0"/>
    <n v="2"/>
    <s v=""/>
    <s v=""/>
    <s v="Recent"/>
    <s v="Not Applicable"/>
  </r>
  <r>
    <s v="s6492P"/>
    <x v="0"/>
    <x v="840"/>
    <s v="ARINDAM BHATTACHARYA"/>
    <s v="ABIR CHATTERJEE, TANUSREE, RUDRANIL GHOSH"/>
    <s v="Unknown"/>
    <m/>
    <s v="Unknown"/>
    <x v="6"/>
    <x v="3"/>
    <s v="103 min"/>
    <n v="103"/>
    <n v="0"/>
    <x v="15"/>
    <s v="A couple moves into a beautiful duplex and starts experiencing paranormal activities."/>
    <x v="0"/>
    <n v="2"/>
    <s v=""/>
    <s v=""/>
    <s v="Modern"/>
    <s v="Medium"/>
  </r>
  <r>
    <s v="s376P"/>
    <x v="0"/>
    <x v="841"/>
    <s v="Ted Tetzlaff"/>
    <s v="Pat Wayne, Yvonne Craig, Dennis Hopper, Dan O'Herlihy, Roberto De La Madrid"/>
    <s v="United States"/>
    <m/>
    <s v="Unknown"/>
    <x v="71"/>
    <x v="3"/>
    <s v="92 min"/>
    <n v="92"/>
    <n v="0"/>
    <x v="0"/>
    <s v="In 1848 in California, an American (Hopper) is placed on trial for killing a Mexican. Mexican-Americans are anxious to see if the American justice system treats everyone equally. After the trial the young sheriff (Wayne), who had arrested him, has to save him from being lynched."/>
    <x v="0"/>
    <n v="2"/>
    <s v=""/>
    <s v=""/>
    <s v="Older"/>
    <s v="Medium"/>
  </r>
  <r>
    <s v="s1652N"/>
    <x v="0"/>
    <x v="842"/>
    <s v="Chris Columbus"/>
    <s v="Kurt Russell, Goldie Hawn, Darby Camp, Jahzir Bruno, Julian Dennison, Judah Lewis, Kimberly Williams-Paisley, Tyrese Gibson"/>
    <s v="Canada"/>
    <d v="2020-11-25T00:00:00"/>
    <s v="Available"/>
    <x v="3"/>
    <x v="8"/>
    <s v="115 min"/>
    <n v="115"/>
    <n v="0"/>
    <x v="11"/>
    <s v="Unhappy over her mom’s new relationship, a now-teenage Kate runs away and lands at the North Pole, where a naughty elf is plotting to cancel Christmas."/>
    <x v="1"/>
    <n v="1"/>
    <n v="2020"/>
    <s v="November"/>
    <s v="Recent"/>
    <s v="Medium"/>
  </r>
  <r>
    <s v="s8381N"/>
    <x v="0"/>
    <x v="843"/>
    <s v="Alejandro Agresti"/>
    <s v="Keanu Reeves, Sandra Bullock, Dylan Walsh, Shohreh Aghdashloo, Ebon Moss-Bachrach, Lynn Collins, Willeke van Ammelrooy, Christopher Plummer"/>
    <s v="United States"/>
    <d v="2019-09-01T00:00:00"/>
    <s v="Available"/>
    <x v="24"/>
    <x v="8"/>
    <s v="98 min"/>
    <n v="98"/>
    <n v="0"/>
    <x v="8"/>
    <s v="A lonely doctor begins writing letters to the frustrated architect who lives in her former home, only to discover that they're living two years apart."/>
    <x v="1"/>
    <n v="1"/>
    <n v="2019"/>
    <s v="September"/>
    <s v="Older"/>
    <s v="Medium"/>
  </r>
  <r>
    <s v="s7067P"/>
    <x v="0"/>
    <x v="844"/>
    <s v="Daniel Benmayor"/>
    <s v="Taylor Lautner, Marie Avgeropoulos, Adam Rayner, Rafi Gavron"/>
    <s v="United States"/>
    <m/>
    <s v="Unknown"/>
    <x v="18"/>
    <x v="11"/>
    <s v="94 min"/>
    <n v="94"/>
    <n v="0"/>
    <x v="0"/>
    <s v="Cam (Taylor Lautner) is in trouble with the mob. To pay off his debt, he joins a crew that uses parkour to pull off heists - but he must use every ounce of skill to stay alive."/>
    <x v="0"/>
    <n v="2"/>
    <s v=""/>
    <s v=""/>
    <s v="Modern"/>
    <s v="Medium"/>
  </r>
  <r>
    <s v="s897N"/>
    <x v="1"/>
    <x v="845"/>
    <s v="Unknown"/>
    <s v="Mike Epps, Wanda Sykes, Kim Fields, Page Kennedy, Diamond Lyons, Khali Daniya-Renee Spraggins, Jermelle Simon, Gabrielle Dennis, Journey Christine"/>
    <s v="United States"/>
    <d v="2021-05-12T00:00:00"/>
    <s v="Available"/>
    <x v="0"/>
    <x v="7"/>
    <s v="1 Season"/>
    <n v="0"/>
    <n v="1"/>
    <x v="4"/>
    <s v="A working-class Black family in Indiana strives for a better life and a happy home while juggling everyday struggles in this comedy series."/>
    <x v="1"/>
    <n v="1"/>
    <n v="2021"/>
    <s v="May"/>
    <s v="Recent"/>
    <s v="Not Applicable"/>
  </r>
  <r>
    <s v="s8388P"/>
    <x v="0"/>
    <x v="846"/>
    <s v="Peter Ho-Sun Chan"/>
    <s v="Li Gong, Bo Huang, Gang Wu, Yuchang Peng, Bai Lang"/>
    <s v="Unknown"/>
    <m/>
    <s v="Unknown"/>
    <x v="3"/>
    <x v="3"/>
    <s v="135 min"/>
    <n v="135"/>
    <n v="0"/>
    <x v="8"/>
    <s v="After 12 years, the Chinese women's volleyball team again reached the Olympic final. The ups and downs of the Chinese women's volleyball team for more than three decades have slowly spread away."/>
    <x v="0"/>
    <n v="2"/>
    <s v=""/>
    <s v=""/>
    <s v="Recent"/>
    <s v="Long"/>
  </r>
  <r>
    <s v="s5160N"/>
    <x v="1"/>
    <x v="847"/>
    <s v="Unknown"/>
    <s v="Jeff Daniels, Michelle Dockery, Jack O'Connell, Scoot McNairy, Merritt Wever, Thomas Brodie-Sangster, Sam Waterston, Tantoo Cardinal"/>
    <s v="United States"/>
    <d v="2017-11-22T00:00:00"/>
    <s v="Available"/>
    <x v="12"/>
    <x v="1"/>
    <s v="1 Season"/>
    <n v="0"/>
    <n v="1"/>
    <x v="8"/>
    <s v="A ruthless outlaw terrorizes the West in search of a former member of his gang, who’s found a new life in a quiet town populated only by women."/>
    <x v="1"/>
    <n v="1"/>
    <n v="2017"/>
    <s v="November"/>
    <s v="Modern"/>
    <s v="Not Applicable"/>
  </r>
  <r>
    <s v="s6720P"/>
    <x v="0"/>
    <x v="848"/>
    <s v="KornÃ©l MundruczÃ³"/>
    <s v="ZsÃ³fia Psotta, Luke &amp; Body, SÃ¡ndor ZsÃ³tÃ©r, Szabolcs ThurÃ³czy, Lili Monori, LÃ¡szlÃ³ GÃ¡lffi, Lili HorvÃ¡th"/>
    <s v="Unknown"/>
    <m/>
    <s v="Unknown"/>
    <x v="18"/>
    <x v="6"/>
    <s v="121 min"/>
    <n v="121"/>
    <n v="0"/>
    <x v="8"/>
    <s v="Lili is forced to give up her dog Hagen because its mixed-breed is deemed &quot;unfit&quot; by The State. She and the dog begin a journey back to each other, while all of the &quot;unfit&quot; dogs rise up under a new leader, Hagen."/>
    <x v="0"/>
    <n v="2"/>
    <s v=""/>
    <s v=""/>
    <s v="Modern"/>
    <s v="Long"/>
  </r>
  <r>
    <s v="s707P"/>
    <x v="0"/>
    <x v="849"/>
    <s v="H.C. Potter, Stuart Heisler, William Wyler"/>
    <s v="Gary Cooper, Merle Oberon, Patsy Kelly"/>
    <s v="Unknown"/>
    <m/>
    <s v="Unknown"/>
    <x v="32"/>
    <x v="10"/>
    <s v="92 min"/>
    <n v="92"/>
    <n v="0"/>
    <x v="4"/>
    <s v="A lonely socialite masquerades as a maid and meets an unpretentious, plain-spoken cowboy who is unaware of her true identity."/>
    <x v="0"/>
    <n v="2"/>
    <s v=""/>
    <s v=""/>
    <s v="Older"/>
    <s v="Medium"/>
  </r>
  <r>
    <s v="s1945P"/>
    <x v="0"/>
    <x v="850"/>
    <s v="Moonbug Entertainment"/>
    <s v="Unknown"/>
    <s v="Unknown"/>
    <m/>
    <s v="Unknown"/>
    <x v="3"/>
    <x v="5"/>
    <s v="26 min"/>
    <n v="26"/>
    <n v="0"/>
    <x v="6"/>
    <s v="A new collection of colorful and wonderfully engaging nursery rhymes and Kids's songs that will thrill your child while educating them in their numbers, ABCs and general learning! From the creators of LittleBabyBum, KiiYii allows the child's imagination to go further!"/>
    <x v="0"/>
    <n v="2"/>
    <s v=""/>
    <s v=""/>
    <s v="Recent"/>
    <s v="Short"/>
  </r>
  <r>
    <s v="s5020P"/>
    <x v="0"/>
    <x v="851"/>
    <s v="Keith Habersberger"/>
    <s v="Keith Habersberger, Alex Lewis, Hughie Stone Fish"/>
    <s v="Unknown"/>
    <m/>
    <s v="Unknown"/>
    <x v="0"/>
    <x v="0"/>
    <s v="61 min"/>
    <n v="61"/>
    <n v="0"/>
    <x v="10"/>
    <s v="Lewberger is the handsome 3 man comedy band based out of Los Angeles, CA, described as the illegitimate love child of &quot;Lonely Island&quot; and &quot;Flight of the Conchords&quot;. They were finalists on the first season of NBC's hit comedy competition show &quot;Bring The Funny&quot;. Get ready for a night filled with comedy and music filmed at the historic Lincoln Hall in Chicago."/>
    <x v="0"/>
    <n v="2"/>
    <s v=""/>
    <s v=""/>
    <s v="Recent"/>
    <s v="Short"/>
  </r>
  <r>
    <s v="s4289N"/>
    <x v="1"/>
    <x v="852"/>
    <s v="Unknown"/>
    <s v="Yang Zi, Deng Lun, Luo Yunxi"/>
    <s v="China"/>
    <d v="2018-12-16T00:00:00"/>
    <s v="Available"/>
    <x v="6"/>
    <x v="7"/>
    <s v="1 Season"/>
    <n v="0"/>
    <n v="1"/>
    <x v="9"/>
    <s v="Hidden away by her mother, the Floral Goddess, the naïve Jinmi is drawn to Xufeng, the Heavenly Emperor's son. Yet forces conspire against them."/>
    <x v="1"/>
    <n v="1"/>
    <n v="2018"/>
    <s v="December"/>
    <s v="Modern"/>
    <s v="Not Applicable"/>
  </r>
  <r>
    <s v="s6913N"/>
    <x v="0"/>
    <x v="853"/>
    <s v="Satish Kaushik"/>
    <s v="Anil Kapoor, Aishwarya Rai Bachchan, Sonali Bendre, Puru Rajkumar, Anupam Kher, Satish Kaushik, Mukesh Rishi, Jaspal Bhatti, Razak Khan, Himani Shivpuri, Smita Jaykar, Tanaaz Currim Irani"/>
    <s v="India"/>
    <d v="2018-03-01T00:00:00"/>
    <s v="Available"/>
    <x v="29"/>
    <x v="7"/>
    <s v="158 min"/>
    <n v="158"/>
    <n v="0"/>
    <x v="8"/>
    <s v="Love blooms when kind-hearted Avinash takes in Preeti, a woman shunned by society, but the unorthodox living situation creates quite a stir among the neighbors."/>
    <x v="1"/>
    <n v="1"/>
    <n v="2018"/>
    <s v="March"/>
    <s v="Older"/>
    <s v="Long"/>
  </r>
  <r>
    <s v="s5674P"/>
    <x v="0"/>
    <x v="854"/>
    <s v="Brian A. Miller"/>
    <s v="Michael Chiklis, Bruce Willis, Meadow Williams, Kyle Schmid, Lydia Hull"/>
    <s v="Unknown"/>
    <m/>
    <s v="Unknown"/>
    <x v="1"/>
    <x v="6"/>
    <s v="88 min"/>
    <n v="88"/>
    <n v="0"/>
    <x v="0"/>
    <s v="In this gripping thriller starring Bruce Willis, a safecracker (Michael Chiklis) wakes up from a traumatic head injury after a heist gone wrong and must find the traitor who set him up."/>
    <x v="0"/>
    <n v="2"/>
    <s v=""/>
    <s v=""/>
    <s v="Modern"/>
    <s v="Short"/>
  </r>
  <r>
    <s v="s8317P"/>
    <x v="0"/>
    <x v="855"/>
    <s v="Kerstin Karlhuber"/>
    <s v="Michael Grant, Tom Wopat, Jennifer Taylor, Josh Green"/>
    <s v="Unknown"/>
    <m/>
    <s v="Unknown"/>
    <x v="12"/>
    <x v="0"/>
    <s v="92 min"/>
    <n v="92"/>
    <n v="0"/>
    <x v="8"/>
    <s v="A young man returns to his family farm, after a long stay in ex-gay conversion therapy, and is torn between the expectations of his emotionally distant father, and the memories of a past, loving relationship he has tried to bury."/>
    <x v="0"/>
    <n v="2"/>
    <s v=""/>
    <s v=""/>
    <s v="Modern"/>
    <s v="Medium"/>
  </r>
  <r>
    <s v="s6318P"/>
    <x v="0"/>
    <x v="856"/>
    <s v="Renji Philip"/>
    <s v="Rome Brooks, Matt Bush"/>
    <s v="Unknown"/>
    <m/>
    <s v="Unknown"/>
    <x v="0"/>
    <x v="10"/>
    <s v="80 min"/>
    <n v="80"/>
    <n v="0"/>
    <x v="8"/>
    <s v="Mary has spent her entire life caring for her aging father after he suffered a stroke when she was a little girl. One day, Mary meets Cole (Matt Bush from TV's &quot;The Goldbergs&quot;), a young man passing through town on a cross-country road trip. Cole falls for Mary and asks her to leave home and join him on his journey. Mary must choose between the responsibility to her father or a chance at love."/>
    <x v="0"/>
    <n v="2"/>
    <s v=""/>
    <s v=""/>
    <s v="Recent"/>
    <s v="Short"/>
  </r>
  <r>
    <s v="s6915P"/>
    <x v="1"/>
    <x v="857"/>
    <s v="Unknown"/>
    <s v="Zixuan Li, Runnan Liu"/>
    <s v="Unknown"/>
    <m/>
    <s v="Unknown"/>
    <x v="0"/>
    <x v="9"/>
    <s v="1 Season"/>
    <n v="0"/>
    <n v="1"/>
    <x v="19"/>
    <s v="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
    <x v="0"/>
    <n v="2"/>
    <s v=""/>
    <s v=""/>
    <s v="Recent"/>
    <s v="Not Applicable"/>
  </r>
  <r>
    <s v="s1582P"/>
    <x v="1"/>
    <x v="858"/>
    <s v="Unknown"/>
    <s v="Gerry Dee, Jonathan Torrens, Lauren Hammersley, Bette MacDonald"/>
    <s v="Unknown"/>
    <m/>
    <s v="Unknown"/>
    <x v="6"/>
    <x v="2"/>
    <s v="8 Seasons"/>
    <n v="0"/>
    <n v="8"/>
    <x v="4"/>
    <s v="In the final season, Gerry takes on a whole new surprising role to the dismay of the other staff."/>
    <x v="0"/>
    <n v="2"/>
    <s v=""/>
    <s v=""/>
    <s v="Modern"/>
    <s v="Not Applicable"/>
  </r>
  <r>
    <s v="s2277N"/>
    <x v="0"/>
    <x v="859"/>
    <s v="Sudhir Mishra"/>
    <s v="Arjun Rampal, Chitrangada Singh, Deepti Naval, Kanwaljeet Singh, Rehana Sultan, Vipin Sharma, Kaizaad Kotwal, Sujata Sehgal, Shivani Tanksale, Asheesh Kapur"/>
    <s v="India"/>
    <d v="2020-07-05T00:00:00"/>
    <s v="Available"/>
    <x v="30"/>
    <x v="1"/>
    <s v="125 min"/>
    <n v="125"/>
    <n v="0"/>
    <x v="8"/>
    <s v="An ad agency CEO is put under investigation when his ambitious protégée – and lover – accuses him of sexual harassment, vying for his top position."/>
    <x v="1"/>
    <n v="1"/>
    <n v="2020"/>
    <s v="July"/>
    <s v="Modern"/>
    <s v="Long"/>
  </r>
  <r>
    <s v="s1831N"/>
    <x v="0"/>
    <x v="860"/>
    <s v="Shady Hanna"/>
    <s v="Rola Beksmati, Junaid Zeineldine, Abboudy Mallah, Tanya Nasr, Matteo El Khodr, Rita El Khoury, Tony Benn"/>
    <s v="Lebanon"/>
    <d v="2020-10-19T00:00:00"/>
    <s v="Available"/>
    <x v="6"/>
    <x v="7"/>
    <s v="98 min"/>
    <n v="98"/>
    <n v="0"/>
    <x v="4"/>
    <s v="In an attempt to get her ex to propose, Nayla hosts a gathering to introduce him to her new suitor — only for the party to turn into a hellish occasion."/>
    <x v="1"/>
    <n v="1"/>
    <n v="2020"/>
    <s v="October"/>
    <s v="Modern"/>
    <s v="Medium"/>
  </r>
  <r>
    <s v="s4576N"/>
    <x v="0"/>
    <x v="861"/>
    <s v="Vishal Bhardwaj"/>
    <s v="Shahid Kapoor, Priyanka Chopra, Deb Mukherjee, Shivkumar Subramaniam, Chandan Roy Sanyal, Hrishikesh Joshi, Amole Gupte, Patricia Bull, Carlos Paca, Eric Santos"/>
    <s v="India"/>
    <d v="2018-10-01T00:00:00"/>
    <s v="Available"/>
    <x v="14"/>
    <x v="7"/>
    <s v="128 min"/>
    <n v="128"/>
    <n v="0"/>
    <x v="8"/>
    <s v="A young man pursues his dreams of wealth by breaking the law, while his twin brother tries to better his life through hard work and honesty."/>
    <x v="1"/>
    <n v="1"/>
    <n v="2018"/>
    <s v="October"/>
    <s v="Older"/>
    <s v="Long"/>
  </r>
  <r>
    <s v="s2388N"/>
    <x v="0"/>
    <x v="862"/>
    <s v="Ishaya Bako"/>
    <s v="Kate Henshaw-Nuttal, Enyinna Nwigwe, Linda Ejiofor, Yakubu Mohammed, Bimbo Manuel, Sani Mu’azu, Emil Hirai-Garuba, Rekiya Ibrahim Atta"/>
    <s v="Nigeria"/>
    <d v="2020-06-13T00:00:00"/>
    <s v="Available"/>
    <x v="1"/>
    <x v="1"/>
    <s v="120 min"/>
    <n v="120"/>
    <n v="0"/>
    <x v="8"/>
    <s v="After the election-night murder of her campaign manager at a polling site, a gubernatorial candidate challenges the corrupt incumbent's victory."/>
    <x v="1"/>
    <n v="1"/>
    <n v="2020"/>
    <s v="June"/>
    <s v="Modern"/>
    <s v="Medium"/>
  </r>
  <r>
    <s v="s5968P"/>
    <x v="0"/>
    <x v="863"/>
    <s v="Jatin Satish Wagle"/>
    <s v="Atul Kulkarni, Mukta Barve, Deepa Parab, Sharad Bhutadiya, Shubhangi Damle, Vidyadhar Joshi, Amita Khopkar, Sandesh Kulkarni, Suhas Palshikar, Pradeep Velankar"/>
    <s v="Unknown"/>
    <m/>
    <s v="Unknown"/>
    <x v="49"/>
    <x v="5"/>
    <s v="131 min"/>
    <n v="131"/>
    <n v="0"/>
    <x v="22"/>
    <s v="An Indian engineer (Atul Kulkarni) from America, visits his village on an assignment. There, he gets embroiled in the mystery and suspense surrounding his ancestral house and the mango factory in the village."/>
    <x v="0"/>
    <n v="2"/>
    <s v=""/>
    <s v=""/>
    <s v="Older"/>
    <s v="Long"/>
  </r>
  <r>
    <s v="s651N"/>
    <x v="0"/>
    <x v="864"/>
    <s v="Jayme Monjardim"/>
    <s v="César Troncoso, Dan Stulbach, Thiago Mendonça, Leonardo Medeiros"/>
    <s v="Brazil"/>
    <d v="2021-06-22T00:00:00"/>
    <s v="Available"/>
    <x v="7"/>
    <x v="7"/>
    <s v="96 min"/>
    <n v="96"/>
    <n v="0"/>
    <x v="8"/>
    <s v="A disillusioned psychologist tries to commit suicide until he strikes up a friendship with an unlikely savior who teaches him a new way of living."/>
    <x v="1"/>
    <n v="1"/>
    <n v="2021"/>
    <s v="June"/>
    <s v="Modern"/>
    <s v="Medium"/>
  </r>
  <r>
    <s v="s4048P"/>
    <x v="0"/>
    <x v="865"/>
    <s v="Michael Landon Jr."/>
    <s v="Peter Fonda, Logan Bartholomew, Ali Hillis, Bill Cobbs"/>
    <s v="Unknown"/>
    <m/>
    <s v="Unknown"/>
    <x v="30"/>
    <x v="8"/>
    <s v="109 min"/>
    <n v="109"/>
    <n v="0"/>
    <x v="8"/>
    <s v="A billionaire with questionable priorities re-examines his life after discovering his grandfather's journal. Starring Peter Fonda."/>
    <x v="0"/>
    <n v="2"/>
    <s v=""/>
    <s v=""/>
    <s v="Modern"/>
    <s v="Medium"/>
  </r>
  <r>
    <s v="s2683P"/>
    <x v="1"/>
    <x v="866"/>
    <s v="Unknown"/>
    <s v="Unknown"/>
    <s v="Unknown"/>
    <m/>
    <s v="Unknown"/>
    <x v="19"/>
    <x v="13"/>
    <s v="1 Season"/>
    <n v="0"/>
    <n v="1"/>
    <x v="6"/>
    <s v="Get inspired. Get wired. Get totally fired up! Get into the PBS Kids reality show Design Squad!"/>
    <x v="0"/>
    <n v="2"/>
    <s v=""/>
    <s v=""/>
    <s v="Older"/>
    <s v="Not Applicable"/>
  </r>
  <r>
    <s v="s2298P"/>
    <x v="1"/>
    <x v="867"/>
    <s v="Unknown"/>
    <s v="Al Weaver, Kacey Ainsworth, Robson Green, Tessa Peake-Jones, Tom Brittney"/>
    <s v="Unknown"/>
    <m/>
    <s v="Unknown"/>
    <x v="3"/>
    <x v="7"/>
    <s v="5 Seasons"/>
    <n v="0"/>
    <n v="5"/>
    <x v="8"/>
    <s v="Itâ€™s 1957, and itâ€™s as if Grantchester has returned to an idyllic state â€“ a metaphorical Garden of Eden. But Willâ€™s faith will be tested as he and Geordie are reminded that thereâ€™s darkness lurking in their corner of Cambridgeshire."/>
    <x v="0"/>
    <n v="2"/>
    <s v=""/>
    <s v=""/>
    <s v="Recent"/>
    <s v="Not Applicable"/>
  </r>
  <r>
    <s v="s147N"/>
    <x v="0"/>
    <x v="868"/>
    <s v="Eric Meza"/>
    <s v="Christopher Reid, Christopher Martin, Tisha Campbell, David Edwards, Angela Means, Ketty Lester, Bernie Mac, Michael Colyar, Chris Tucker, Khandi Alexander"/>
    <s v="United States"/>
    <d v="2021-09-01T00:00:00"/>
    <s v="Available"/>
    <x v="66"/>
    <x v="6"/>
    <s v="94 min"/>
    <n v="94"/>
    <n v="0"/>
    <x v="4"/>
    <s v="After Kid gets engaged, Play plans to throw the biggest bachelor party ever. But every celebration for these two always comes with complications."/>
    <x v="1"/>
    <n v="1"/>
    <n v="2021"/>
    <s v="September"/>
    <s v="Older"/>
    <s v="Medium"/>
  </r>
  <r>
    <s v="s5617N"/>
    <x v="0"/>
    <x v="869"/>
    <s v="Rohit Shetty"/>
    <s v="Shah Rukh Khan, Kajol, Kriti Sanon, Kabir Bedi, Varun Dhawan, Boman Irani, Johnny Lever, Varun Sharma, Sanjay Mishra, Vinod Khanna, Mukesh Tiwari, Pankaj Tripathi, Shawar Ali"/>
    <s v="India"/>
    <d v="2017-02-01T00:00:00"/>
    <s v="Available"/>
    <x v="18"/>
    <x v="2"/>
    <s v="154 min"/>
    <n v="154"/>
    <n v="0"/>
    <x v="7"/>
    <s v="A young couple falls in love, but conflicting loyalties drive them apart. Years later, fate intervenes and hands them a second chance."/>
    <x v="1"/>
    <n v="1"/>
    <n v="2017"/>
    <s v="February"/>
    <s v="Modern"/>
    <s v="Long"/>
  </r>
  <r>
    <s v="s7980N"/>
    <x v="0"/>
    <x v="870"/>
    <s v="Louise Wardle"/>
    <s v="Samuel West"/>
    <s v="United States, United Kingdom"/>
    <d v="2017-04-22T00:00:00"/>
    <s v="Available"/>
    <x v="2"/>
    <x v="2"/>
    <s v="55 min"/>
    <n v="55"/>
    <n v="0"/>
    <x v="2"/>
    <s v="Take an insider's tour of Parliament, Big Ben and Westminster Abbey to discover the little-known history and pageantry of these famous buildings."/>
    <x v="1"/>
    <n v="1"/>
    <n v="2017"/>
    <s v="April"/>
    <s v="Modern"/>
    <s v="Short"/>
  </r>
  <r>
    <s v="s7924P"/>
    <x v="0"/>
    <x v="871"/>
    <s v="Philippa Lowthorpe"/>
    <s v="Tom Higgins, Julia Ford, Angela Walsh"/>
    <s v="Unknown"/>
    <m/>
    <s v="Unknown"/>
    <x v="64"/>
    <x v="0"/>
    <s v="75 min"/>
    <n v="75"/>
    <n v="0"/>
    <x v="8"/>
    <s v="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
    <x v="0"/>
    <n v="2"/>
    <s v=""/>
    <s v=""/>
    <s v="Older"/>
    <s v="Short"/>
  </r>
  <r>
    <s v="s8587N"/>
    <x v="0"/>
    <x v="872"/>
    <s v="Jordan Ross"/>
    <s v="Eliza Taylor, Pablo Schreiber, Daniel Webber, Lena Headey, Ben Feldman, Grant Harvey, Jazzy De Lisser, Brett Rice"/>
    <s v="United States"/>
    <d v="2018-02-05T00:00:00"/>
    <s v="Available"/>
    <x v="12"/>
    <x v="1"/>
    <s v="93 min"/>
    <n v="93"/>
    <n v="0"/>
    <x v="8"/>
    <s v="After moving to a hardscrabble suburban California town, a young woman becomes dangerously entangled with a local drug enterprise."/>
    <x v="1"/>
    <n v="1"/>
    <n v="2018"/>
    <s v="February"/>
    <s v="Modern"/>
    <s v="Medium"/>
  </r>
  <r>
    <s v="s1419N"/>
    <x v="0"/>
    <x v="873"/>
    <s v="Chris Rock"/>
    <s v="Chris Rock"/>
    <s v="Unknown"/>
    <d v="2021-01-12T00:00:00"/>
    <s v="Available"/>
    <x v="0"/>
    <x v="1"/>
    <s v="98 min"/>
    <n v="98"/>
    <n v="0"/>
    <x v="13"/>
    <s v="In this extended cut of his 2018 special, Chris Rock takes the stage for a special filled with searing observations on fatherhood, infidelity and politics."/>
    <x v="1"/>
    <n v="1"/>
    <n v="2021"/>
    <s v="January"/>
    <s v="Recent"/>
    <s v="Medium"/>
  </r>
  <r>
    <s v="s3212P"/>
    <x v="0"/>
    <x v="874"/>
    <s v="Not Available"/>
    <s v="Unknown"/>
    <s v="Unknown"/>
    <m/>
    <s v="Unknown"/>
    <x v="3"/>
    <x v="5"/>
    <s v="22 min"/>
    <n v="22"/>
    <n v="0"/>
    <x v="18"/>
    <s v="Arpo was designed as a commando robot, built as a fierce fighting machine. But, with world peace achieved Arpo has been re-equipped for caregiving, re-coded for cuddling, and officially reassigned as a nanny robot! Arpo helps Kids age 4-8 build an understanding of non-verbal communication like body language and facial expressions. Enjoy Arpo's hilarious, slapstick funny cartoons for kids!"/>
    <x v="0"/>
    <n v="2"/>
    <s v=""/>
    <s v=""/>
    <s v="Recent"/>
    <s v="Short"/>
  </r>
  <r>
    <s v="s6996P"/>
    <x v="0"/>
    <x v="875"/>
    <s v="Tony Bill"/>
    <s v="Dudley Moore, Mary Tyler Moore, Katherine Healy, Shannon Wilcox, Bill Calvert"/>
    <s v="Unknown"/>
    <m/>
    <s v="Unknown"/>
    <x v="52"/>
    <x v="8"/>
    <s v="108 min"/>
    <n v="108"/>
    <n v="0"/>
    <x v="8"/>
    <s v="In this heart-warming drama, a terminally ill young girl strives to bring together her wealthy mother (Mary Tyler Moore) and a California politician (Dudley Moore), fulfilling her dream of having a family during the last six weeks of her life."/>
    <x v="0"/>
    <n v="2"/>
    <s v=""/>
    <s v=""/>
    <s v="Older"/>
    <s v="Medium"/>
  </r>
  <r>
    <s v="s9438P"/>
    <x v="0"/>
    <x v="876"/>
    <s v="Sam Irvin"/>
    <s v="Tilky Jones, Nikki Leigh, Kelly Dowdle, Jason Tobias, Debra Wilson"/>
    <s v="China"/>
    <m/>
    <s v="Unknown"/>
    <x v="12"/>
    <x v="12"/>
    <s v="86 min"/>
    <n v="86"/>
    <n v="0"/>
    <x v="22"/>
    <s v="Becca and Ron's marriage is in a rut. To rekindle their passion, they agree to experiment in an open relationship with the neighbors. All goes to plan until a stranger creates a dangerous path to betrayal, heartbreak and bloodshed."/>
    <x v="0"/>
    <n v="2"/>
    <s v=""/>
    <s v=""/>
    <s v="Modern"/>
    <s v="Short"/>
  </r>
  <r>
    <s v="s7172N"/>
    <x v="0"/>
    <x v="877"/>
    <s v="Sai Paranjape"/>
    <s v="Farooq Shaikh, Naseeruddin Shah, Deepti Naval, Veeni Paranjape Joglekar, Mallika Sarabhai, Arun Joglekar"/>
    <s v="India"/>
    <d v="2019-12-31T00:00:00"/>
    <s v="Available"/>
    <x v="52"/>
    <x v="2"/>
    <s v="140 min"/>
    <n v="140"/>
    <n v="0"/>
    <x v="4"/>
    <s v="Secretly in love with his neighbor, a mild-mannered clerk is heartbroken when his much bolder, more charming friend wins her heart instead."/>
    <x v="1"/>
    <n v="1"/>
    <n v="2019"/>
    <s v="December"/>
    <s v="Older"/>
    <s v="Long"/>
  </r>
  <r>
    <s v="s5862P"/>
    <x v="1"/>
    <x v="878"/>
    <s v="Unknown"/>
    <s v="Kimberly Wilkes, De'Anthony Turner, Hitmaker D-Aye, Brittany Lynn, Tahj Vaughans, Herve Owens, LeThomas Lee"/>
    <s v="Unknown"/>
    <m/>
    <s v="Unknown"/>
    <x v="0"/>
    <x v="9"/>
    <s v="1 Season"/>
    <n v="0"/>
    <n v="1"/>
    <x v="8"/>
    <s v="Decisions is a two part mini-series that follows the life of King Parker and his wife Nichole as they struggle to break into the Atlanta music scene. Soon they'll realize that there is a thin line between reaching the top and losing everything."/>
    <x v="0"/>
    <n v="2"/>
    <s v=""/>
    <s v=""/>
    <s v="Recent"/>
    <s v="Not Applicable"/>
  </r>
  <r>
    <s v="s6724P"/>
    <x v="0"/>
    <x v="879"/>
    <s v="TC"/>
    <s v="TC, Tracie Busca, Malcom Hall, Michael Pham"/>
    <s v="Unknown"/>
    <m/>
    <s v="Unknown"/>
    <x v="0"/>
    <x v="9"/>
    <s v="63 min"/>
    <n v="63"/>
    <n v="0"/>
    <x v="10"/>
    <s v="TC wakes up with no recollection of what happened the night before. All she can do is hope her friends can help her. Now, she's on a mission to find out what happened to the Money and The Bag."/>
    <x v="0"/>
    <n v="2"/>
    <s v=""/>
    <s v=""/>
    <s v="Recent"/>
    <s v="Short"/>
  </r>
  <r>
    <s v="s1376N"/>
    <x v="1"/>
    <x v="880"/>
    <s v="Unknown"/>
    <s v="Zoe Levin, Brendan Scannell, Micah Stock, Theo Stockman, Alex Hurt, D'Arcy Carden, Gabrielle Ryan, Charles Gould"/>
    <s v="United States"/>
    <d v="2021-01-27T00:00:00"/>
    <s v="Available"/>
    <x v="0"/>
    <x v="1"/>
    <s v="2 Seasons"/>
    <n v="0"/>
    <n v="2"/>
    <x v="4"/>
    <s v="A New York City grad student moonlighting as a dominatrix enlists her gay BFF from high school to be her assistant."/>
    <x v="1"/>
    <n v="1"/>
    <n v="2021"/>
    <s v="January"/>
    <s v="Recent"/>
    <s v="Not Applicable"/>
  </r>
  <r>
    <s v="s9595P"/>
    <x v="0"/>
    <x v="881"/>
    <s v="Betty Thomas"/>
    <s v="Jesse Metcalfe, Brittany Snow, Ashanti, Sophia Bush, Arielle Kebbel, Jenny McCarthy"/>
    <s v="Australia"/>
    <m/>
    <s v="Unknown"/>
    <x v="24"/>
    <x v="11"/>
    <s v="90 min"/>
    <n v="90"/>
    <n v="0"/>
    <x v="4"/>
    <s v="HD. Three high-school beauties plot to bring the cocky campus stud down after they discover they've all been dating him at the same time."/>
    <x v="0"/>
    <n v="2"/>
    <s v=""/>
    <s v=""/>
    <s v="Older"/>
    <s v="Medium"/>
  </r>
  <r>
    <s v="s2887N"/>
    <x v="0"/>
    <x v="882"/>
    <s v="Jason Orley"/>
    <s v="Pete Davidson"/>
    <s v="United States"/>
    <d v="2020-02-25T00:00:00"/>
    <s v="Available"/>
    <x v="3"/>
    <x v="1"/>
    <s v="50 min"/>
    <n v="50"/>
    <n v="0"/>
    <x v="13"/>
    <s v="Comedian and &quot;SNL&quot; star Pete Davidson drops a candid and intimate stand-up special shot live in New York City."/>
    <x v="1"/>
    <n v="1"/>
    <n v="2020"/>
    <s v="February"/>
    <s v="Recent"/>
    <s v="Short"/>
  </r>
  <r>
    <s v="s5997P"/>
    <x v="0"/>
    <x v="883"/>
    <s v="Huck Botko"/>
    <s v="Ryan Kwanten, Alicia Silverstone, Randall Batinkoff"/>
    <s v="Unknown"/>
    <m/>
    <s v="Unknown"/>
    <x v="7"/>
    <x v="8"/>
    <s v="96 min"/>
    <n v="96"/>
    <n v="0"/>
    <x v="28"/>
    <s v="Six years after saying &quot;I do,&quot; Olive (Silverstone) and Clay (Kwanten) call it quits. And although they split amicably, both want custody of their beloved dog Wesley. With everything at stake, can man's best friend find a way to reunite the couple?"/>
    <x v="0"/>
    <n v="2"/>
    <s v=""/>
    <s v=""/>
    <s v="Modern"/>
    <s v="Medium"/>
  </r>
  <r>
    <s v="s5210P"/>
    <x v="0"/>
    <x v="884"/>
    <s v="Christian Hughes"/>
    <s v="Unknown"/>
    <s v="Unknown"/>
    <m/>
    <s v="Unknown"/>
    <x v="1"/>
    <x v="5"/>
    <s v="45 min"/>
    <n v="45"/>
    <n v="0"/>
    <x v="6"/>
    <s v="In this vehicle-based educational series for Kids, Gecko ventures out into the real world to teach your kids about rescue vehicles such as ambulances, police cars, rescue helicopter and many more!"/>
    <x v="0"/>
    <n v="2"/>
    <s v=""/>
    <s v=""/>
    <s v="Modern"/>
    <s v="Short"/>
  </r>
  <r>
    <s v="s884P"/>
    <x v="1"/>
    <x v="885"/>
    <s v="Unknown"/>
    <s v="Walt Cade, Ricky Smith, Bubba Smith, Mary Padian"/>
    <s v="Unknown"/>
    <m/>
    <s v="Unknown"/>
    <x v="5"/>
    <x v="7"/>
    <s v="1 Season"/>
    <n v="0"/>
    <n v="1"/>
    <x v="19"/>
    <s v="The stakes are high and the drama intense in the Lone Star State as Storage Wars follows five Dallas storage unit hunters in their quest for auction gold."/>
    <x v="0"/>
    <n v="2"/>
    <s v=""/>
    <s v=""/>
    <s v="Modern"/>
    <s v="Not Applicable"/>
  </r>
  <r>
    <s v="s5817N"/>
    <x v="0"/>
    <x v="886"/>
    <s v="Troy Miller"/>
    <s v="Jim Gaffigan"/>
    <s v="United States"/>
    <d v="2016-08-11T00:00:00"/>
    <s v="Available"/>
    <x v="14"/>
    <x v="2"/>
    <s v="71 min"/>
    <n v="71"/>
    <n v="0"/>
    <x v="13"/>
    <s v="Jim Gaffigan offers up his take on bacon, bowling and other weighty topics in this stand-up performance filmed live in Austin on his 2008 comedy tour."/>
    <x v="1"/>
    <n v="1"/>
    <n v="2016"/>
    <s v="August"/>
    <s v="Older"/>
    <s v="Short"/>
  </r>
  <r>
    <s v="s2484P"/>
    <x v="0"/>
    <x v="887"/>
    <s v="Not Available"/>
    <s v="Unknown"/>
    <s v="Unknown"/>
    <m/>
    <s v="Unknown"/>
    <x v="9"/>
    <x v="12"/>
    <s v="56 min"/>
    <n v="56"/>
    <n v="0"/>
    <x v="34"/>
    <s v="Experimental indie-rock from a brother-and-sister duo, Fiery Furnaces."/>
    <x v="0"/>
    <n v="2"/>
    <s v=""/>
    <s v=""/>
    <s v="Modern"/>
    <s v="Short"/>
  </r>
  <r>
    <s v="s1909N"/>
    <x v="1"/>
    <x v="888"/>
    <s v="Unknown"/>
    <s v="Yoshitsugu Matsuoka, Risa Taneda, Minami Takahashi, Shizuka Ishigami, Natsuki Hanae, Yuki Ono, Takahiro Sakurai, Ai Kayano, Maaya Uchida, Taishi Murata, Yusuke Kobayashi, Saori Onishi, Hisako Kanemoto, Chinatsu Akasaki, Nobuhiko Okamoto, Junichi Suwabe, Yuichi Nakamura, Jun Fukuyama"/>
    <s v="Japan"/>
    <d v="2020-10-01T00:00:00"/>
    <s v="Available"/>
    <x v="7"/>
    <x v="1"/>
    <s v="2 Seasons"/>
    <n v="0"/>
    <n v="2"/>
    <x v="20"/>
    <s v="Young chef Soma enters the prestigious Totsuki Culinary Academy, where he must emerge victorious in over-the-top cooking battles or face expulsion."/>
    <x v="1"/>
    <n v="1"/>
    <n v="2020"/>
    <s v="October"/>
    <s v="Modern"/>
    <s v="Not Applicable"/>
  </r>
  <r>
    <s v="s4170P"/>
    <x v="0"/>
    <x v="889"/>
    <s v="HooplaKidz"/>
    <s v="Unknown"/>
    <s v="Unknown"/>
    <m/>
    <s v="Unknown"/>
    <x v="1"/>
    <x v="10"/>
    <s v="26 min"/>
    <n v="26"/>
    <n v="0"/>
    <x v="6"/>
    <s v="This Christmas, let Santa know what an amazing cook you are! Bake to impress with these tasty and delicious recipes, perfect for an amazing Christmas party."/>
    <x v="0"/>
    <n v="2"/>
    <s v=""/>
    <s v=""/>
    <s v="Modern"/>
    <s v="Short"/>
  </r>
  <r>
    <s v="s213N"/>
    <x v="1"/>
    <x v="890"/>
    <s v="Aku Louhimies"/>
    <s v="Charlie Murphy, Ruth Bradley, Sarah Greene, Brian Gleeson, Michelle Fairley, Ian McElhinney, Michael Ford-FitzGerald, Paul Reid, Barry Ward, Tom Turner, Perdita Weeks, Andrew Simpson, Sophie Robinson"/>
    <s v="Ireland"/>
    <d v="2021-08-27T00:00:00"/>
    <s v="Available"/>
    <x v="7"/>
    <x v="1"/>
    <s v="2 Seasons"/>
    <n v="0"/>
    <n v="2"/>
    <x v="8"/>
    <s v="As World War I rages, three women and their families in Dublin choose sides in the violent Easter Rising revolt against British rule."/>
    <x v="1"/>
    <n v="1"/>
    <n v="2021"/>
    <s v="August"/>
    <s v="Modern"/>
    <s v="Not Applicable"/>
  </r>
  <r>
    <s v="s4089N"/>
    <x v="0"/>
    <x v="891"/>
    <s v="Parambrata Chatterjee"/>
    <s v="Tanuja, Jishu Sengupta, Parambrata Chatterjee, Arunima Ghosh, Shrijato Banerjee, Soumitra Chatterjee, Gargi Roychowdhury"/>
    <s v="India"/>
    <d v="2019-02-22T00:00:00"/>
    <s v="Available"/>
    <x v="6"/>
    <x v="2"/>
    <s v="131 min"/>
    <n v="131"/>
    <n v="0"/>
    <x v="8"/>
    <s v="An older woman's unique friendship with a young boy inspires her to examine the strained relationship she shares with her married son."/>
    <x v="1"/>
    <n v="1"/>
    <n v="2019"/>
    <s v="February"/>
    <s v="Modern"/>
    <s v="Long"/>
  </r>
  <r>
    <s v="s8174P"/>
    <x v="0"/>
    <x v="892"/>
    <s v="Nick Cheung"/>
    <s v="Nick Cheung, Jinglei Xu, Jiong He"/>
    <s v="Unknown"/>
    <m/>
    <s v="Unknown"/>
    <x v="6"/>
    <x v="0"/>
    <s v="111 min"/>
    <n v="111"/>
    <n v="0"/>
    <x v="0"/>
    <s v="An undercover police officer's identity is exposed when he takes on a child abduction case."/>
    <x v="0"/>
    <n v="2"/>
    <s v=""/>
    <s v=""/>
    <s v="Modern"/>
    <s v="Medium"/>
  </r>
  <r>
    <s v="s4831P"/>
    <x v="0"/>
    <x v="893"/>
    <s v="Nathan Willard"/>
    <s v="Stefani Potter, Nathan Willard, Robert Thomas Preston, Hanna Knudsen, Larkin Hasting, Mikel Carlyon Mann, Cosette Willard, Samanta Behr"/>
    <s v="Unknown"/>
    <m/>
    <s v="Unknown"/>
    <x v="0"/>
    <x v="0"/>
    <s v="79 min"/>
    <n v="79"/>
    <n v="0"/>
    <x v="0"/>
    <s v="In the near future of the Wild West, a civil war has ravaged the US, leaving countless dead and the rest living in lawlessness."/>
    <x v="0"/>
    <n v="2"/>
    <s v=""/>
    <s v=""/>
    <s v="Recent"/>
    <s v="Short"/>
  </r>
  <r>
    <s v="s191N"/>
    <x v="0"/>
    <x v="894"/>
    <s v="Sharan Koppisetty"/>
    <s v="Satya Dev, Priyanka Jawalkar, Brahmaji"/>
    <s v="India"/>
    <d v="2021-08-28T00:00:00"/>
    <s v="Available"/>
    <x v="0"/>
    <x v="7"/>
    <s v="125 min"/>
    <n v="125"/>
    <n v="0"/>
    <x v="8"/>
    <s v="Eight years after a young man is framed for murder, an up-and-coming lawyer re-opens the case, beginning a tricky mission to find the real culprit."/>
    <x v="1"/>
    <n v="1"/>
    <n v="2021"/>
    <s v="August"/>
    <s v="Recent"/>
    <s v="Long"/>
  </r>
  <r>
    <s v="s1568P"/>
    <x v="0"/>
    <x v="895"/>
    <s v="Charles Barton"/>
    <s v="Lew Ayres, Gail Patrick, Paul Kelly, Benny Baker, Ernest Cossart, Onslow Stevens, Joce Compton"/>
    <s v="Unknown"/>
    <m/>
    <s v="Unknown"/>
    <x v="32"/>
    <x v="9"/>
    <s v="70 min"/>
    <n v="70"/>
    <n v="0"/>
    <x v="22"/>
    <s v="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
    <x v="0"/>
    <n v="2"/>
    <s v=""/>
    <s v=""/>
    <s v="Older"/>
    <s v="Short"/>
  </r>
  <r>
    <s v="s245N"/>
    <x v="0"/>
    <x v="896"/>
    <s v="Karim El Shenawy"/>
    <s v="Ahmed El Fishawy, Ruby, Mohamed Mamdouh, Ahmed Malek, Asmaa Abulyazeid, Samy Maghawry, Safaa El-Toukhy, Ahmed Kamal, Arfa Abdel Rassoul, Hana Shiha"/>
    <s v="Unknown"/>
    <d v="2021-08-20T00:00:00"/>
    <s v="Available"/>
    <x v="6"/>
    <x v="7"/>
    <s v="96 min"/>
    <n v="96"/>
    <n v="0"/>
    <x v="8"/>
    <s v="After a clash at a protest ends in bloodshed, a forensic doctor and a journalist embark on a search for the elusive truth."/>
    <x v="1"/>
    <n v="1"/>
    <n v="2021"/>
    <s v="August"/>
    <s v="Modern"/>
    <s v="Medium"/>
  </r>
  <r>
    <s v="s3234N"/>
    <x v="0"/>
    <x v="897"/>
    <s v="Sanjiv Jaiswal"/>
    <s v="Rajeev Khandelwal, Samiksha Singh, S.M. Zaheer, Vikram Gokhale, Meenakshi Sethi, Atul Kulkarni, Abhimanyu Singh, Aniruddha Dave"/>
    <s v="India"/>
    <d v="2019-11-25T00:00:00"/>
    <s v="Available"/>
    <x v="1"/>
    <x v="7"/>
    <s v="117 min"/>
    <n v="117"/>
    <n v="0"/>
    <x v="7"/>
    <s v="Aspiring to fulfill his father’s dream and become a civil services officer, a young man loses his way upon becoming entangled with a criminal lynchpin."/>
    <x v="1"/>
    <n v="1"/>
    <n v="2019"/>
    <s v="November"/>
    <s v="Modern"/>
    <s v="Medium"/>
  </r>
  <r>
    <s v="s2386N"/>
    <x v="0"/>
    <x v="898"/>
    <s v="Juan José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s v="Argentina, Spain"/>
    <d v="2020-06-15T00:00:00"/>
    <s v="Available"/>
    <x v="30"/>
    <x v="8"/>
    <s v="85 min"/>
    <n v="85"/>
    <n v="0"/>
    <x v="11"/>
    <s v="When his archenemy returns to settle a score, a foosball ace and his magically incarnated team must save the town and woo back his girl."/>
    <x v="1"/>
    <n v="1"/>
    <n v="2020"/>
    <s v="June"/>
    <s v="Modern"/>
    <s v="Short"/>
  </r>
  <r>
    <s v="s7755N"/>
    <x v="0"/>
    <x v="899"/>
    <s v="Wim Wenders"/>
    <s v="Pope Francis"/>
    <s v="Switzerland, Vatican City, Italy, Germany, France"/>
    <d v="2019-01-03T00:00:00"/>
    <s v="Available"/>
    <x v="6"/>
    <x v="8"/>
    <s v="96 min"/>
    <n v="96"/>
    <n v="0"/>
    <x v="2"/>
    <s v="Documentary filmmaker Wim Wenders travels the world with Pope Francis, recording the controversial pontiff's humanist views in a sharply divided age."/>
    <x v="1"/>
    <n v="1"/>
    <n v="2019"/>
    <s v="January"/>
    <s v="Modern"/>
    <s v="Medium"/>
  </r>
  <r>
    <s v="s5424P"/>
    <x v="1"/>
    <x v="900"/>
    <s v="Unknown"/>
    <s v="Unknown"/>
    <s v="Unknown"/>
    <m/>
    <s v="Unknown"/>
    <x v="0"/>
    <x v="5"/>
    <s v="1 Season"/>
    <n v="0"/>
    <n v="1"/>
    <x v="18"/>
    <s v="Gattu and Chinki a duo of brother and sister are always on a hunt for adventure. During this course they learn and unlearn lot of things, identify and understand the true meaning of life and find their solace and happiness in little things."/>
    <x v="0"/>
    <n v="2"/>
    <s v=""/>
    <s v=""/>
    <s v="Recent"/>
    <s v="Not Applicable"/>
  </r>
  <r>
    <s v="s7282N"/>
    <x v="0"/>
    <x v="901"/>
    <s v="Vic Armstrong"/>
    <s v="Nicolas Cage, Chad Michael Murray, Cassi Thomson, Nicky Whelan, Jordin Sparks, Lea Thompson, Gary Grubbs, Quinton Aaron"/>
    <s v="United States, Canada"/>
    <d v="2018-12-26T00:00:00"/>
    <s v="Available"/>
    <x v="2"/>
    <x v="11"/>
    <s v="110 min"/>
    <n v="110"/>
    <n v="0"/>
    <x v="7"/>
    <s v="After millions of people on Earth suddenly disappear, a pilot flying a plane stuck at 30,000 feet must find a way to ensure the passengers' survival."/>
    <x v="1"/>
    <n v="1"/>
    <n v="2018"/>
    <s v="December"/>
    <s v="Modern"/>
    <s v="Medium"/>
  </r>
  <r>
    <s v="s368P"/>
    <x v="0"/>
    <x v="902"/>
    <s v="Susanna Bier"/>
    <s v="Halle Berry, Benicio Del Toro, David Duchovny"/>
    <s v="United States"/>
    <m/>
    <s v="Unknown"/>
    <x v="10"/>
    <x v="6"/>
    <s v="118 min"/>
    <n v="118"/>
    <n v="0"/>
    <x v="8"/>
    <s v="A recent widow invites her husband's troubled best friend to live with her and her two Kids. As he gradually turns his life around, he helps the family cope and confront their loss."/>
    <x v="0"/>
    <n v="2"/>
    <s v=""/>
    <s v=""/>
    <s v="Older"/>
    <s v="Medium"/>
  </r>
  <r>
    <s v="s4816N"/>
    <x v="1"/>
    <x v="903"/>
    <s v="Unknown"/>
    <s v="Thati Lopes, Antonio Pedro Tabet, Karina Ramil, Rafael Portugal, Luis Lobianco"/>
    <s v="Brazil"/>
    <d v="2018-06-25T00:00:00"/>
    <s v="Available"/>
    <x v="6"/>
    <x v="1"/>
    <s v="1 Season"/>
    <n v="0"/>
    <n v="1"/>
    <x v="9"/>
    <s v="Left deeply in debt after their boss flees the country, four import company employees start producing online video content to keep themselves afloat."/>
    <x v="1"/>
    <n v="1"/>
    <n v="2018"/>
    <s v="June"/>
    <s v="Modern"/>
    <s v="Not Applicable"/>
  </r>
  <r>
    <s v="s947N"/>
    <x v="0"/>
    <x v="904"/>
    <s v="Roland Emmerich"/>
    <s v="Kurt Russell, James Spader, Jaye Davidson, Viveca Lindfors, Alexis Cruz, Mili Avital, Leon Rippy, John Diehl, Carlos Lauchu, Djimon Hounsou"/>
    <s v="United States, France"/>
    <d v="2021-05-01T00:00:00"/>
    <s v="Available"/>
    <x v="66"/>
    <x v="11"/>
    <s v="121 min"/>
    <n v="121"/>
    <n v="0"/>
    <x v="7"/>
    <s v="An Egyptologist joins a mission into the unknown when he helps the military unlock the mystery of a stone archway that's a portal to another universe."/>
    <x v="1"/>
    <n v="1"/>
    <n v="2021"/>
    <s v="May"/>
    <s v="Older"/>
    <s v="Long"/>
  </r>
  <r>
    <s v="s6920N"/>
    <x v="1"/>
    <x v="905"/>
    <s v="Unknown"/>
    <s v="Tammy Chen, Kingone Wang, Hsieh Kun Da, Chuang Kai-Hsun, Jenna Wang"/>
    <s v="Taiwan"/>
    <d v="2017-01-01T00:00:00"/>
    <s v="Available"/>
    <x v="30"/>
    <x v="7"/>
    <s v="1 Season"/>
    <n v="0"/>
    <n v="1"/>
    <x v="9"/>
    <s v="An unexpected pregnancy sends a woman back to her hometown to share a house with three nice guys. Each has problems, but each would make a great dad."/>
    <x v="1"/>
    <n v="1"/>
    <n v="2017"/>
    <s v="January"/>
    <s v="Modern"/>
    <s v="Not Applicable"/>
  </r>
  <r>
    <s v="s934N"/>
    <x v="0"/>
    <x v="906"/>
    <s v="Lasse Hallström"/>
    <s v="Richard Gere, Joan Allen, Cary-Hiroyuki Tagawa, Sarah Roemer, Jason Alexander, Erick Avari, Davenia McFadden, Robbie Sublett, Kevin DeCoste, Rob Degnan"/>
    <s v="United Kingdom, United States"/>
    <d v="2021-05-01T00:00:00"/>
    <s v="Available"/>
    <x v="14"/>
    <x v="14"/>
    <s v="93 min"/>
    <n v="93"/>
    <n v="0"/>
    <x v="11"/>
    <s v="When his master dies, a loyal pooch named Hachiko keeps a vigil for more than a decade at the train station where he once greeted his owner every day."/>
    <x v="1"/>
    <n v="1"/>
    <n v="2021"/>
    <s v="May"/>
    <s v="Older"/>
    <s v="Medium"/>
  </r>
  <r>
    <s v="s8449N"/>
    <x v="0"/>
    <x v="907"/>
    <s v="Mimi Leder"/>
    <s v="George Clooney, Nicole Kidman, Marcel Iures, Aleksandr Baluev, Rene Medvesek, Gary Werntz, Randall Batinkoff, Jim Haynie, Alexander Strobele, Holt McCallany"/>
    <s v="United States"/>
    <d v="2020-01-01T00:00:00"/>
    <s v="Available"/>
    <x v="64"/>
    <x v="6"/>
    <s v="124 min"/>
    <n v="124"/>
    <n v="0"/>
    <x v="7"/>
    <s v="After terrorists trigger a nuclear blast in Russia, a U.S. Special Forces intelligence agent and a nuclear weapons expert come to the rescue."/>
    <x v="1"/>
    <n v="1"/>
    <n v="2020"/>
    <s v="January"/>
    <s v="Older"/>
    <s v="Long"/>
  </r>
  <r>
    <s v="s1665P"/>
    <x v="0"/>
    <x v="908"/>
    <s v="John Francis Dillon"/>
    <s v="Helen Twelvetrees, Robert Ames, Lilyan Tashman, Joan Blondell, Peter Halliday, James Hall, Anita Louise, Frank McHugh, Marie Astaire"/>
    <s v="Unknown"/>
    <m/>
    <s v="Unknown"/>
    <x v="72"/>
    <x v="3"/>
    <s v="88 min"/>
    <n v="88"/>
    <n v="0"/>
    <x v="8"/>
    <s v="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
    <x v="0"/>
    <n v="2"/>
    <s v=""/>
    <s v=""/>
    <s v="Older"/>
    <s v="Short"/>
  </r>
  <r>
    <s v="s500P"/>
    <x v="0"/>
    <x v="909"/>
    <s v="Timothy Woodward Jr."/>
    <s v="Trace Adkins, Sean Patrick Flanery, Jon Foo, Danny Trejo"/>
    <s v="United States"/>
    <m/>
    <s v="Unknown"/>
    <x v="1"/>
    <x v="9"/>
    <s v="86 min"/>
    <n v="86"/>
    <n v="0"/>
    <x v="0"/>
    <s v="In the 1800s, a railroad worker (Jon Foo) finds himself on the wrong side of a lawless frontier. As the Marshall (Country Music Star Trace Adkins) attempts to control his corrupt town, tragedy strikes sending the railroad worker on a path of revenge."/>
    <x v="0"/>
    <n v="2"/>
    <s v=""/>
    <s v=""/>
    <s v="Modern"/>
    <s v="Short"/>
  </r>
  <r>
    <s v="s7759P"/>
    <x v="0"/>
    <x v="910"/>
    <s v="Andrew Wagner"/>
    <s v="Holly Hunter, Tony Shalhoub, Alfred Molina, Cristin Milioti"/>
    <s v="Unknown"/>
    <m/>
    <s v="Unknown"/>
    <x v="6"/>
    <x v="6"/>
    <s v="120 min"/>
    <n v="120"/>
    <n v="0"/>
    <x v="4"/>
    <s v="The film follows the Wellers, A dynamic New York City family as they come to terms with themselves and each other."/>
    <x v="0"/>
    <n v="2"/>
    <s v=""/>
    <s v=""/>
    <s v="Modern"/>
    <s v="Medium"/>
  </r>
  <r>
    <s v="s5863N"/>
    <x v="1"/>
    <x v="911"/>
    <s v="Unknown"/>
    <s v="Lauren Lapkus, John Early, Henry Zebrowski, Kate Berlant, Natasha Rothwell, Paul W. Downs, Tim Robinson, Dr. Brown"/>
    <s v="United States"/>
    <d v="2016-03-11T00:00:00"/>
    <s v="Available"/>
    <x v="7"/>
    <x v="1"/>
    <s v="1 Season"/>
    <n v="0"/>
    <n v="1"/>
    <x v="4"/>
    <s v="We asked eight up-and-coming comedians for their wildest sketch and improv routines – and got a new comedy series unlike anything else."/>
    <x v="1"/>
    <n v="1"/>
    <n v="2016"/>
    <s v="March"/>
    <s v="Modern"/>
    <s v="Not Applicable"/>
  </r>
  <r>
    <s v="s23N"/>
    <x v="0"/>
    <x v="912"/>
    <s v="K.S. Ravikumar"/>
    <s v="Kamal Hassan, Meena, Gemini Ganesan, Heera Rajgopal, Nassar, S.P. Balasubrahmanyam"/>
    <s v="Unknown"/>
    <d v="2021-09-21T00:00:00"/>
    <s v="Available"/>
    <x v="17"/>
    <x v="2"/>
    <s v="161 min"/>
    <n v="161"/>
    <n v="0"/>
    <x v="4"/>
    <s v="Newly divorced and denied visitation rights with his daughter, a doting father disguises himself as a gray-haired nanny in order to spend time with her."/>
    <x v="1"/>
    <n v="1"/>
    <n v="2021"/>
    <s v="September"/>
    <s v="Older"/>
    <s v="Long"/>
  </r>
  <r>
    <s v="s7298N"/>
    <x v="1"/>
    <x v="913"/>
    <s v="Unknown"/>
    <s v="Unknown"/>
    <s v="Canada"/>
    <d v="2019-10-02T00:00:00"/>
    <s v="Available"/>
    <x v="2"/>
    <x v="2"/>
    <s v="1 Season"/>
    <n v="0"/>
    <n v="1"/>
    <x v="31"/>
    <s v="A crew of oil riggers work an off-season job and swap the blistering cold of their native Canada for sunny, Southern comfort in the Big Easy."/>
    <x v="1"/>
    <n v="1"/>
    <n v="2019"/>
    <s v="October"/>
    <s v="Modern"/>
    <s v="Not Applicable"/>
  </r>
  <r>
    <s v="s5195P"/>
    <x v="0"/>
    <x v="914"/>
    <s v="Jay Roach"/>
    <s v="Bryan Cranston, Helen Mirren, Elle Fanning, Diane Lane, John Goodman, Louis C.K., Michael Stuhlbarg"/>
    <s v="Unknown"/>
    <m/>
    <s v="Unknown"/>
    <x v="18"/>
    <x v="6"/>
    <s v="125 min"/>
    <n v="125"/>
    <n v="0"/>
    <x v="8"/>
    <s v="Bryan Cranston stars as Dalton Trumbo, Hollywood's top screenwriter in 1947, until he and other artists were jailed and blacklisted for their political beliefs."/>
    <x v="0"/>
    <n v="2"/>
    <s v=""/>
    <s v=""/>
    <s v="Modern"/>
    <s v="Long"/>
  </r>
  <r>
    <s v="s6155P"/>
    <x v="0"/>
    <x v="915"/>
    <s v="Arthur Greville Collins"/>
    <s v="Movita, Warren Hull, William B. Davidson, John St. Polis, George Pilita"/>
    <s v="Unknown"/>
    <m/>
    <s v="Unknown"/>
    <x v="13"/>
    <x v="5"/>
    <s v="70 min"/>
    <n v="70"/>
    <n v="0"/>
    <x v="8"/>
    <s v="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
    <x v="0"/>
    <n v="2"/>
    <s v=""/>
    <s v=""/>
    <s v="Older"/>
    <s v="Short"/>
  </r>
  <r>
    <s v="s6290P"/>
    <x v="0"/>
    <x v="916"/>
    <s v="Pawel Chochlew"/>
    <s v="Michal Zebrowski, Robert Zoledziewski, Jan Englert"/>
    <s v="Unknown"/>
    <m/>
    <s v="Unknown"/>
    <x v="30"/>
    <x v="9"/>
    <s v="119 min"/>
    <n v="119"/>
    <n v="0"/>
    <x v="0"/>
    <s v="September 1st, 1939. German battleship Schleswig-Holstein marks the start of World War II by firing on the garrison stationed at the Westerplatte peninsula in Poland."/>
    <x v="0"/>
    <n v="2"/>
    <s v=""/>
    <s v=""/>
    <s v="Modern"/>
    <s v="Medium"/>
  </r>
  <r>
    <s v="s4446N"/>
    <x v="0"/>
    <x v="917"/>
    <s v="Abhishek Kapoor"/>
    <s v="Rajkummar Rao, Amit Sadh, Sushant Singh Rajput, Amrita Puri, Digvijay Deshmukh, Asif Basra, Manav Kaul, Ashish Kakkad"/>
    <s v="India"/>
    <d v="2018-11-01T00:00:00"/>
    <s v="Available"/>
    <x v="30"/>
    <x v="1"/>
    <s v="120 min"/>
    <n v="120"/>
    <n v="0"/>
    <x v="8"/>
    <s v="This Bollywood drama tells the story of three best friends who dream of starting a cricket training academy in Ahmedabad for very different reasons."/>
    <x v="1"/>
    <n v="1"/>
    <n v="2018"/>
    <s v="November"/>
    <s v="Modern"/>
    <s v="Medium"/>
  </r>
  <r>
    <s v="s1622P"/>
    <x v="1"/>
    <x v="918"/>
    <s v="Unknown"/>
    <s v="Stan Bernard"/>
    <s v="Unknown"/>
    <m/>
    <s v="Unknown"/>
    <x v="22"/>
    <x v="2"/>
    <s v="4 Seasons"/>
    <n v="0"/>
    <n v="4"/>
    <x v="26"/>
    <s v="MonsterQuest uses the latest high-tech equipment to take a scientific look at legendary creatures around the world, creatures eyewitnesses claim to see to this day."/>
    <x v="0"/>
    <n v="2"/>
    <s v=""/>
    <s v=""/>
    <s v="Modern"/>
    <s v="Not Applicable"/>
  </r>
  <r>
    <s v="s6929N"/>
    <x v="0"/>
    <x v="919"/>
    <s v="Danny Leiner"/>
    <s v="John Cho, Kal Penn, Paula Garcés, Neil Patrick Harris, David Krumholtz, Eddie Kaye Thomas, Christopher Meloni, Ryan Reynolds, Fred Willard"/>
    <s v="United States, Canada, Germany"/>
    <d v="2020-01-01T00:00:00"/>
    <s v="Available"/>
    <x v="4"/>
    <x v="6"/>
    <s v="88 min"/>
    <n v="88"/>
    <n v="0"/>
    <x v="4"/>
    <s v="Buddies Harold and Kumar set out to satisfy a stoner craving for hamburgers but end up on an epic journey when they can't find White Castle."/>
    <x v="1"/>
    <n v="1"/>
    <n v="2020"/>
    <s v="January"/>
    <s v="Older"/>
    <s v="Short"/>
  </r>
  <r>
    <s v="s8697P"/>
    <x v="1"/>
    <x v="920"/>
    <s v="Unknown"/>
    <s v="Unknown"/>
    <s v="Unknown"/>
    <d v="2021-09-17T00:00:00"/>
    <s v="Available"/>
    <x v="3"/>
    <x v="5"/>
    <s v="7 Seasons"/>
    <n v="0"/>
    <n v="7"/>
    <x v="6"/>
    <s v="Go Buster is an animated online educational kids series watched all over the globe. Brought to you by the creators of Little Baby Bum, Go Buster encourages learning, creativity and fun! Learn colors, shapes and numbers with our well-loved characters!"/>
    <x v="0"/>
    <n v="2"/>
    <n v="2021"/>
    <s v="September"/>
    <s v="Recent"/>
    <s v="Not Applicable"/>
  </r>
  <r>
    <s v="s7020N"/>
    <x v="0"/>
    <x v="921"/>
    <s v="Cal Saville"/>
    <s v="Unknown"/>
    <s v="United States"/>
    <d v="2016-08-01T00:00:00"/>
    <s v="Available"/>
    <x v="7"/>
    <x v="2"/>
    <s v="51 min"/>
    <n v="51"/>
    <n v="0"/>
    <x v="2"/>
    <s v="This whimsical look at rough-and-tumble American politics examines the influence of money, religion and even ancient Rome on presidential campaigns."/>
    <x v="1"/>
    <n v="1"/>
    <n v="2016"/>
    <s v="August"/>
    <s v="Modern"/>
    <s v="Short"/>
  </r>
  <r>
    <s v="s2997P"/>
    <x v="0"/>
    <x v="922"/>
    <s v="Mainak Bhaumik"/>
    <s v="Jisshu Sengupta, Abir Chatterjee, Priyanka Sarkar"/>
    <s v="India"/>
    <m/>
    <s v="Unknown"/>
    <x v="1"/>
    <x v="0"/>
    <s v="102 min"/>
    <n v="102"/>
    <n v="0"/>
    <x v="8"/>
    <s v="Police Detective Dhanonjoy once lost everything that was dear to him during an obsessive yet fruitless pursuit of a serial killer named Arko. When his nemesis resurfaces years later, Dhanonjoy embarks on one final crusade to end Arko's killing spree."/>
    <x v="0"/>
    <n v="2"/>
    <s v=""/>
    <s v=""/>
    <s v="Modern"/>
    <s v="Medium"/>
  </r>
  <r>
    <s v="s345P"/>
    <x v="0"/>
    <x v="923"/>
    <s v="Jean-Pierre Krief"/>
    <s v="Unknown"/>
    <s v="United States"/>
    <m/>
    <s v="Unknown"/>
    <x v="30"/>
    <x v="3"/>
    <s v="132 min"/>
    <n v="132"/>
    <n v="0"/>
    <x v="2"/>
    <s v="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
    <x v="0"/>
    <n v="2"/>
    <s v=""/>
    <s v=""/>
    <s v="Modern"/>
    <s v="Long"/>
  </r>
  <r>
    <s v="s537N"/>
    <x v="1"/>
    <x v="924"/>
    <s v="Abraham Joffe"/>
    <s v="Darren Jew, Art Wolfe, Krystle Wright, Peter Eastway, Richard l’Anson, Jack Thompson, Jonathan Scott, Angela Scott, Eric Cheng, Stephen Dupont"/>
    <s v="Australia"/>
    <d v="2021-07-06T00:00:00"/>
    <s v="Available"/>
    <x v="6"/>
    <x v="7"/>
    <s v="3 Seasons"/>
    <n v="0"/>
    <n v="3"/>
    <x v="5"/>
    <s v="Follow renowned photographers as they explore far-flung locales, capturing extraordinary images that present nature and culture in a new light."/>
    <x v="1"/>
    <n v="1"/>
    <n v="2021"/>
    <s v="July"/>
    <s v="Modern"/>
    <s v="Not Applicable"/>
  </r>
  <r>
    <s v="s8988P"/>
    <x v="0"/>
    <x v="925"/>
    <s v="Zoe Jones"/>
    <s v="Jonathan Brook"/>
    <s v="Unknown"/>
    <m/>
    <s v="Unknown"/>
    <x v="0"/>
    <x v="5"/>
    <s v="6 min"/>
    <n v="6"/>
    <n v="0"/>
    <x v="2"/>
    <s v="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
    <x v="0"/>
    <n v="2"/>
    <s v=""/>
    <s v=""/>
    <s v="Recent"/>
    <s v="Short"/>
  </r>
  <r>
    <s v="s2407N"/>
    <x v="1"/>
    <x v="926"/>
    <s v="Unknown"/>
    <s v="Unknown"/>
    <s v="United States"/>
    <d v="2020-06-10T00:00:00"/>
    <s v="Available"/>
    <x v="3"/>
    <x v="1"/>
    <s v="1 Season"/>
    <n v="0"/>
    <n v="1"/>
    <x v="5"/>
    <s v="Four doctors at New York's storied Lenox Hill Hospital balance their personal lives and their dedication to their patients in this documentary series."/>
    <x v="1"/>
    <n v="1"/>
    <n v="2020"/>
    <s v="June"/>
    <s v="Recent"/>
    <s v="Not Applicable"/>
  </r>
  <r>
    <s v="s7899P"/>
    <x v="0"/>
    <x v="927"/>
    <s v="Kevin Connor"/>
    <s v="Bryan Brown, Matthias Hues, Amanda Pays, Art Malik, Patricia Kerrigan, Elisabetta Coraini, Richard D. Sharpe, Sophie Okonedo, Anthony Valentine"/>
    <s v="Unknown"/>
    <m/>
    <s v="Unknown"/>
    <x v="66"/>
    <x v="0"/>
    <s v="94 min"/>
    <n v="94"/>
    <n v="0"/>
    <x v="0"/>
    <s v="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
    <x v="0"/>
    <n v="2"/>
    <s v=""/>
    <s v=""/>
    <s v="Older"/>
    <s v="Medium"/>
  </r>
  <r>
    <s v="s1903N"/>
    <x v="0"/>
    <x v="928"/>
    <s v="Adrian Teh"/>
    <s v="Hairul Azreen, Janna Nick, Amerul Affendi, Henley Hii, Nam Ron, Theebaan Govindasamy, Taufiq Hanafi, Hafizul Kamal, Josiah Hogan, Sophia Albarakbah, Sugeeta Chandran, Anna Jobling"/>
    <s v="Malaysia"/>
    <d v="2020-10-01T00:00:00"/>
    <s v="Available"/>
    <x v="3"/>
    <x v="2"/>
    <s v="102 min"/>
    <n v="102"/>
    <n v="0"/>
    <x v="7"/>
    <s v="After falling for a guest, an unsuspecting hotel staff becomes embroiled in a hostage scheme and discovers true love in an unlikely place."/>
    <x v="1"/>
    <n v="1"/>
    <n v="2020"/>
    <s v="October"/>
    <s v="Recent"/>
    <s v="Medium"/>
  </r>
  <r>
    <s v="s5931P"/>
    <x v="0"/>
    <x v="929"/>
    <s v="Johnson Cheng"/>
    <s v="Shirley Chen, Mardy Ma"/>
    <s v="Unknown"/>
    <m/>
    <s v="Unknown"/>
    <x v="0"/>
    <x v="3"/>
    <s v="23 min"/>
    <n v="23"/>
    <n v="0"/>
    <x v="8"/>
    <s v="The sun rises and sets. The stars dance, and fade away. Only the moon stands still."/>
    <x v="0"/>
    <n v="2"/>
    <s v=""/>
    <s v=""/>
    <s v="Recent"/>
    <s v="Short"/>
  </r>
  <r>
    <s v="s6326P"/>
    <x v="0"/>
    <x v="930"/>
    <s v="Frieder Schlaich"/>
    <s v="Scarlett Jaimes, Liliana Trujillo"/>
    <s v="Unknown"/>
    <m/>
    <s v="Unknown"/>
    <x v="3"/>
    <x v="9"/>
    <s v="92 min"/>
    <n v="92"/>
    <n v="0"/>
    <x v="28"/>
    <s v="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
    <x v="0"/>
    <n v="2"/>
    <s v=""/>
    <s v=""/>
    <s v="Recent"/>
    <s v="Medium"/>
  </r>
  <r>
    <s v="s4095P"/>
    <x v="0"/>
    <x v="931"/>
    <s v="Jeremiah Watkins"/>
    <s v="Jeremiah Watkins"/>
    <s v="Unknown"/>
    <m/>
    <s v="Unknown"/>
    <x v="3"/>
    <x v="0"/>
    <s v="61 min"/>
    <n v="61"/>
    <n v="0"/>
    <x v="10"/>
    <s v="Be a fly on the wall as Jeremiah gets heckled by his Mom, works off the crowd, and shares personal stories of dating to marriage. With exclusive family interviews, this is one of the most unique and raw specials you'll ever see."/>
    <x v="0"/>
    <n v="2"/>
    <s v=""/>
    <s v=""/>
    <s v="Recent"/>
    <s v="Short"/>
  </r>
  <r>
    <s v="s1590P"/>
    <x v="0"/>
    <x v="932"/>
    <s v="Test title"/>
    <s v="Unknown"/>
    <s v="Unknown"/>
    <m/>
    <s v="Unknown"/>
    <x v="22"/>
    <x v="12"/>
    <s v="1 min"/>
    <n v="1"/>
    <n v="0"/>
    <x v="8"/>
    <s v="Test title"/>
    <x v="0"/>
    <n v="2"/>
    <s v=""/>
    <s v=""/>
    <s v="Modern"/>
    <s v="Short"/>
  </r>
  <r>
    <s v="s5125P"/>
    <x v="0"/>
    <x v="933"/>
    <s v="Sam Gorski"/>
    <s v="Sam Gorski, Niko Pueringer"/>
    <s v="Unknown"/>
    <m/>
    <s v="Unknown"/>
    <x v="0"/>
    <x v="0"/>
    <s v="36 min"/>
    <n v="36"/>
    <n v="0"/>
    <x v="0"/>
    <s v="Corridor Digital is an American production studio based in Los Angeles, known for creating pop-culture-related viral online short-form videos since 2010"/>
    <x v="0"/>
    <n v="2"/>
    <s v=""/>
    <s v=""/>
    <s v="Recent"/>
    <s v="Short"/>
  </r>
  <r>
    <s v="s9453P"/>
    <x v="0"/>
    <x v="934"/>
    <s v="Jon S. Baird"/>
    <s v="James McAvoy, Imogen Poots, Jamie Bell"/>
    <s v="Japan"/>
    <m/>
    <s v="Unknown"/>
    <x v="2"/>
    <x v="6"/>
    <s v="98 min"/>
    <n v="98"/>
    <n v="0"/>
    <x v="28"/>
    <s v="While working on a murder case, a scheming, manipulative policeman starts coming unhinged, slowly losing his grip on reality and suffering from a series of increasingly severe hallucinations as he desperately tries to hold his life together."/>
    <x v="0"/>
    <n v="2"/>
    <s v=""/>
    <s v=""/>
    <s v="Modern"/>
    <s v="Medium"/>
  </r>
  <r>
    <s v="s7598N"/>
    <x v="1"/>
    <x v="935"/>
    <s v="Unknown"/>
    <s v="Daniela Denby-Ashe, Richard Armitage, Tim Pigott-Smith, Sinéad Cusack, Lesley Manville, Brendan Coyle, Anna Maxwell Martin, Jo Joyner, Pauline Quirke, Kay Lyon"/>
    <s v="United Kingdom"/>
    <d v="2017-03-31T00:00:00"/>
    <s v="Available"/>
    <x v="4"/>
    <x v="12"/>
    <s v="1 Season"/>
    <n v="0"/>
    <n v="1"/>
    <x v="1"/>
    <s v="When her father moves his family to an industrial mill town, the parson's daughter, Margaret Hale, struggles to adapt to her harsh new surroundings."/>
    <x v="1"/>
    <n v="1"/>
    <n v="2017"/>
    <s v="March"/>
    <s v="Older"/>
    <s v="Not Applicable"/>
  </r>
  <r>
    <s v="s6494P"/>
    <x v="0"/>
    <x v="936"/>
    <s v="Bejoy Nambiar"/>
    <s v="Vikram, Tabu, Jiiva, Lara Dutta, Isha Sharvani"/>
    <s v="Unknown"/>
    <m/>
    <s v="Unknown"/>
    <x v="30"/>
    <x v="3"/>
    <s v="122 min"/>
    <n v="122"/>
    <n v="0"/>
    <x v="0"/>
    <s v="The plot revolves around the lives of two different men named David, who are about to take a step which is going to change their lives forever."/>
    <x v="0"/>
    <n v="2"/>
    <s v=""/>
    <s v=""/>
    <s v="Modern"/>
    <s v="Long"/>
  </r>
  <r>
    <s v="s5232N"/>
    <x v="1"/>
    <x v="937"/>
    <s v="Unknown"/>
    <s v="Kazuyuki Okitsu, Minami Tsuda, Masaya Matsukaze, Sayaka Ohara, Rikiya Koyama, Hisako Kanemoto, Ari Ozawa, Junko Minagawa, Reina Ueda"/>
    <s v="Japan"/>
    <d v="2017-10-06T00:00:00"/>
    <s v="Available"/>
    <x v="12"/>
    <x v="2"/>
    <s v="1 Season"/>
    <n v="0"/>
    <n v="1"/>
    <x v="20"/>
    <s v="In the midst of a field exercise operating I-Machines, Alliance Academy student Maya Mikuri is thrown into an entirely different kind of adventure."/>
    <x v="1"/>
    <n v="1"/>
    <n v="2017"/>
    <s v="October"/>
    <s v="Modern"/>
    <s v="Not Applicable"/>
  </r>
  <r>
    <s v="s2203P"/>
    <x v="0"/>
    <x v="938"/>
    <s v="Jim Fall"/>
    <s v="Claire Coffee, Ryan McPartlin, Gabrielle Dennis"/>
    <s v="Unknown"/>
    <m/>
    <s v="Unknown"/>
    <x v="30"/>
    <x v="12"/>
    <s v="85 min"/>
    <n v="85"/>
    <n v="0"/>
    <x v="8"/>
    <s v="NYC ad exec Holly Maddux dreams of the perfect life, the perfect job, and of course, the perfect man to sweep her off her feet."/>
    <x v="0"/>
    <n v="2"/>
    <s v=""/>
    <s v=""/>
    <s v="Modern"/>
    <s v="Short"/>
  </r>
  <r>
    <s v="s7938N"/>
    <x v="0"/>
    <x v="939"/>
    <s v="Rohit Jugraj"/>
    <s v="Jaswinder Bhalla, Sonam Bajwa, Diljit Dosanjh, Monica Gill"/>
    <s v="Australia, India"/>
    <d v="2017-10-15T00:00:00"/>
    <s v="Available"/>
    <x v="7"/>
    <x v="2"/>
    <s v="145 min"/>
    <n v="145"/>
    <n v="0"/>
    <x v="7"/>
    <s v="A simple farmer's life becomes complicated after he resolves to save his village from an economic crisis by traveling to Australia to earn money."/>
    <x v="1"/>
    <n v="1"/>
    <n v="2017"/>
    <s v="October"/>
    <s v="Modern"/>
    <s v="Long"/>
  </r>
  <r>
    <s v="s1226N"/>
    <x v="1"/>
    <x v="940"/>
    <s v="Unknown"/>
    <s v="Unknown"/>
    <s v="Unknown"/>
    <d v="2021-03-10T00:00:00"/>
    <s v="Available"/>
    <x v="0"/>
    <x v="4"/>
    <s v="1 Season"/>
    <n v="0"/>
    <n v="1"/>
    <x v="17"/>
    <s v="A wedding planner and a real estate agent compete to win the hearts and budgets of spouses-to-be. Will they pick fairy-tale nuptials or a dream home?"/>
    <x v="1"/>
    <n v="1"/>
    <n v="2021"/>
    <s v="March"/>
    <s v="Recent"/>
    <s v="Not Applicable"/>
  </r>
  <r>
    <s v="s8523N"/>
    <x v="0"/>
    <x v="941"/>
    <s v="Stephan Rick"/>
    <s v="Patrick John Flueger, Val Kilmer, Louisa Krause, Mattea Conforti, Taylor Richardson, Paul Ben-Victor, Yul Vazquez, Andrea Lynn Green, Travaris Spears, Melissa Bolona"/>
    <s v="United States"/>
    <d v="2019-02-16T00:00:00"/>
    <s v="Available"/>
    <x v="12"/>
    <x v="6"/>
    <s v="89 min"/>
    <n v="89"/>
    <n v="0"/>
    <x v="15"/>
    <s v="When an ex-cop becomes a superintendent of an apartment building, he suspects the sinister janitor is behind the eerie disappearances of its tenants."/>
    <x v="1"/>
    <n v="1"/>
    <n v="2019"/>
    <s v="February"/>
    <s v="Modern"/>
    <s v="Short"/>
  </r>
  <r>
    <s v="s1312N"/>
    <x v="0"/>
    <x v="942"/>
    <s v="Hamisha Daryani Ahuja"/>
    <s v="Ini Dima-Okojie, Ruslaan Mumtaz, Richard Mofe-Damijo, Joke Silva, Sujata Sehgal, Koye Kekere Ekun, Hamisha Daryani Ahuja, Anee Icha, Ibrahim Suleiman, Osas Ighodaro, Broda Shaggi"/>
    <s v="Nigeria"/>
    <d v="2021-02-14T00:00:00"/>
    <s v="Available"/>
    <x v="0"/>
    <x v="7"/>
    <s v="107 min"/>
    <n v="107"/>
    <n v="0"/>
    <x v="4"/>
    <s v="An interracial romance hits humorous and heart-wrenching hiccups as the couple's parents fight tooth and nail against their relationship."/>
    <x v="1"/>
    <n v="1"/>
    <n v="2021"/>
    <s v="February"/>
    <s v="Recent"/>
    <s v="Medium"/>
  </r>
  <r>
    <s v="s6919P"/>
    <x v="0"/>
    <x v="943"/>
    <s v="Richard Rowntree"/>
    <s v="Sam Saunders, Nadia Lamin, Philip Ridout"/>
    <s v="Unknown"/>
    <m/>
    <s v="Unknown"/>
    <x v="12"/>
    <x v="9"/>
    <s v="116 min"/>
    <n v="116"/>
    <n v="0"/>
    <x v="15"/>
    <s v="Sam is forced to return to the remote island where he grew up, to attend the funeral of a ten year old girl. All is not as it seems in this idyllic rural community, as Sam makes a horrifying discovery, and must race against time and the tide to escape."/>
    <x v="0"/>
    <n v="2"/>
    <s v=""/>
    <s v=""/>
    <s v="Modern"/>
    <s v="Medium"/>
  </r>
  <r>
    <s v="s5168N"/>
    <x v="0"/>
    <x v="944"/>
    <s v="Dee Rees"/>
    <s v="Carey Mulligan, Jason Clarke, Mary J. Blige, Garrett Hedlund, Jason Mitchell, Rob Morgan, Jonathan Banks"/>
    <s v="United States"/>
    <d v="2017-11-17T00:00:00"/>
    <s v="Available"/>
    <x v="12"/>
    <x v="6"/>
    <s v="135 min"/>
    <n v="135"/>
    <n v="0"/>
    <x v="8"/>
    <s v="Two Mississippi families – one black, one white – confront the brutal realities of prejudice, farming and friendship in a divided World War II era."/>
    <x v="1"/>
    <n v="1"/>
    <n v="2017"/>
    <s v="November"/>
    <s v="Modern"/>
    <s v="Long"/>
  </r>
  <r>
    <s v="s186P"/>
    <x v="1"/>
    <x v="945"/>
    <s v="Unknown"/>
    <s v="Alex HÃ¸gh, Alexander Ludwig, Jasper PÃ¤Ã¤kkÃ¶nen"/>
    <s v="Canada/Ireland"/>
    <m/>
    <s v="Unknown"/>
    <x v="3"/>
    <x v="7"/>
    <s v="9 Seasons"/>
    <n v="0"/>
    <n v="9"/>
    <x v="0"/>
    <s v="Season six returns following the battle between brothers which has left Bjorn as the new leader of Kattegat. But Bjorn struggles to fill his late fatherâ€™s shoes. And Ivar meets his match in Prince Oleg, a ruthless and unpredictable Russian ruler!"/>
    <x v="0"/>
    <n v="2"/>
    <s v=""/>
    <s v=""/>
    <s v="Recent"/>
    <s v="Not Applicable"/>
  </r>
  <r>
    <s v="s4448P"/>
    <x v="0"/>
    <x v="946"/>
    <s v="Rituparno Ghosh"/>
    <s v="Prosenjit Chatterjee, Konkona Sen Sharma, Shankar Chakraborty, Parambrata Chatterjee, Tota Roy Chowdhury, Sumanta Mukherjee, Saswata Chatterjee, Pallavi Chatterjee"/>
    <s v="Unknown"/>
    <m/>
    <s v="Unknown"/>
    <x v="24"/>
    <x v="3"/>
    <s v="123 min"/>
    <n v="123"/>
    <n v="0"/>
    <x v="30"/>
    <s v="Kaushik is shattered when he loses his mistress Mita in an accident. The incident also ruins his relationship with his wife Kaberi. Will Kaushik be able to lead a normal life?"/>
    <x v="0"/>
    <n v="2"/>
    <s v=""/>
    <s v=""/>
    <s v="Older"/>
    <s v="Long"/>
  </r>
  <r>
    <s v="s1278N"/>
    <x v="1"/>
    <x v="947"/>
    <s v="Unknown"/>
    <s v="Nicole Kang, Jim Parrack, Tara Pacheco, Christopher Shyer, Kimberley Wong, Wai Ching Ho, Greta Quispe, Zaria Degenhardt, Uly Schlesinger, Kate Jennings Grant, Aleyse Shannon, Guillermo Arribas, Jaiden Smith, Pepper Binkley, Mikelle Wright-Matos, Melinda Mo"/>
    <s v="United States"/>
    <d v="2021-02-24T00:00:00"/>
    <s v="Available"/>
    <x v="0"/>
    <x v="7"/>
    <s v="2 Seasons"/>
    <n v="0"/>
    <n v="2"/>
    <x v="15"/>
    <s v="This anthology series of terror features diverse characters facing primal fears in spine-chilling situations that stretch past daily routine."/>
    <x v="1"/>
    <n v="1"/>
    <n v="2021"/>
    <s v="February"/>
    <s v="Recent"/>
    <s v="Not Applicable"/>
  </r>
  <r>
    <s v="s7557P"/>
    <x v="0"/>
    <x v="948"/>
    <s v="Rojin Thomas"/>
    <s v="Indrans, Sreenath Bhasi, Vijay Babu, Manju Pillai, Neslin, Kainakary Thankaraj, KPAC Lalitha, Srikanth Murali, Johny Antony, Pauly Wilson, Maniyan Pillai Raju, Anoop Menon, Aju Varghese, Kiran Aravindhakshan, Chithra, Priyanka Nair"/>
    <s v="Unknown"/>
    <m/>
    <s v="Unknown"/>
    <x v="0"/>
    <x v="3"/>
    <s v="161 min"/>
    <n v="161"/>
    <n v="0"/>
    <x v="8"/>
    <s v="Home is about the humble, technology-challenged Oliver twist struggles to keep his closeness with his sons and communicate as they grow up and become active on social media."/>
    <x v="0"/>
    <n v="2"/>
    <s v=""/>
    <s v=""/>
    <s v="Recent"/>
    <s v="Long"/>
  </r>
  <r>
    <s v="s3410P"/>
    <x v="0"/>
    <x v="949"/>
    <s v="David DeCoteau"/>
    <s v="Vivica A. Fox, Ricco Ross, Eric Roberts, Dominique Swain, Jason-Shane Scott, Jessica Morris"/>
    <s v="Unknown"/>
    <m/>
    <s v="Unknown"/>
    <x v="7"/>
    <x v="3"/>
    <s v="87 min"/>
    <n v="87"/>
    <n v="0"/>
    <x v="4"/>
    <s v="Two co-workers agree to a loveless marriage of convenience, but as they become acquainted, an unrealized chemistry grows between them. wrath on the world."/>
    <x v="0"/>
    <n v="2"/>
    <s v=""/>
    <s v=""/>
    <s v="Modern"/>
    <s v="Short"/>
  </r>
  <r>
    <s v="s4513N"/>
    <x v="0"/>
    <x v="950"/>
    <s v="Paul Urkijo Alijo"/>
    <s v="Kandido Uranga, Uma Bracaglia, Eneko Sagardoy, Ramón Agirre, Josean Bengoetxea, Gotzon Sánchez, José Ramón Argoitia, Gorka Aguinagalde, Iñigo de la Iglesia, Aitor Urtzelai"/>
    <s v="Spain, France"/>
    <d v="2018-10-12T00:00:00"/>
    <s v="Available"/>
    <x v="6"/>
    <x v="1"/>
    <s v="99 min"/>
    <n v="99"/>
    <n v="0"/>
    <x v="15"/>
    <s v="A brutal blacksmith tortures a demon he blames for his misery, unaware a trespassing orphan is about to change everything. Based on Basque folklore."/>
    <x v="1"/>
    <n v="1"/>
    <n v="2018"/>
    <s v="October"/>
    <s v="Modern"/>
    <s v="Medium"/>
  </r>
  <r>
    <s v="s9057P"/>
    <x v="1"/>
    <x v="951"/>
    <s v="Unknown"/>
    <s v="Rupert Evans, Emily Beecham, Maxine Peake, Juliet Stevenson"/>
    <s v="Unknown"/>
    <m/>
    <s v="Unknown"/>
    <x v="2"/>
    <x v="7"/>
    <s v="2 Seasons"/>
    <n v="0"/>
    <n v="2"/>
    <x v="8"/>
    <s v="The story of 20th century England is played out through a family in a Derbyshire village."/>
    <x v="0"/>
    <n v="2"/>
    <s v=""/>
    <s v=""/>
    <s v="Modern"/>
    <s v="Not Applicable"/>
  </r>
  <r>
    <s v="s6296N"/>
    <x v="1"/>
    <x v="952"/>
    <s v="Unknown"/>
    <s v="Karuna Pandey, Chandan Anand, Kanika Shivpuri, Ved Thappar, Nupur Alankar, Tarun Mehta, Priya Marathe, Vasundhara Kaul, Ankit Narang, Arshima Thapar"/>
    <s v="India"/>
    <d v="2017-04-15T00:00:00"/>
    <s v="Available"/>
    <x v="18"/>
    <x v="7"/>
    <s v="1 Season"/>
    <n v="0"/>
    <n v="1"/>
    <x v="9"/>
    <s v="An impulsive, free-spirited woman who's defied convention for much of her life suddenly finds herself flirting with a classic romance."/>
    <x v="1"/>
    <n v="1"/>
    <n v="2017"/>
    <s v="April"/>
    <s v="Modern"/>
    <s v="Not Applicable"/>
  </r>
  <r>
    <s v="s490N"/>
    <x v="0"/>
    <x v="953"/>
    <s v="Ahmed Siddiqui"/>
    <s v="Jassim Al Nabhan, Abdel Imam Abdullah, Abdulaziz El Nassar, Khalid Muthafar, Amal Anbari, Ali Al-Hamdaan, El Hussein Abd, Nawaf Al Shemmeri, Bashar Abd Alah, Naser Albouloshy"/>
    <s v="Kuwait, United States"/>
    <d v="2021-07-08T00:00:00"/>
    <s v="Available"/>
    <x v="12"/>
    <x v="7"/>
    <s v="104 min"/>
    <n v="104"/>
    <n v="0"/>
    <x v="4"/>
    <s v="Eager to rejoin her divorced parents, an inventor's daughter drives his time-traveling car back to 1982. But a secret crush accidentally follows."/>
    <x v="1"/>
    <n v="1"/>
    <n v="2021"/>
    <s v="July"/>
    <s v="Modern"/>
    <s v="Medium"/>
  </r>
  <r>
    <s v="s8443P"/>
    <x v="0"/>
    <x v="954"/>
    <s v="Peter Robert"/>
    <s v="Andrew Dice Clay, Redd Foxx, Denny Johnston, Jackie Martling, Robert Schimmel"/>
    <s v="Unknown"/>
    <m/>
    <s v="Unknown"/>
    <x v="57"/>
    <x v="6"/>
    <s v="59 min"/>
    <n v="59"/>
    <n v="0"/>
    <x v="4"/>
    <s v="A stand-up concert featuring six of the most hilarious comedians around. Hosted by Redd Foxx, the topic of the evening is sex in all of its funny forms. Not for the easily offended!"/>
    <x v="0"/>
    <n v="2"/>
    <s v=""/>
    <s v=""/>
    <s v="Older"/>
    <s v="Short"/>
  </r>
  <r>
    <s v="s2540P"/>
    <x v="0"/>
    <x v="955"/>
    <s v="Cybela Clare"/>
    <s v="Linda Moulton Howe, Nick Pope, Richard Dolan, Robert Morningstar, Debbie Ziegelmeyer, Len Kasten"/>
    <s v="United States"/>
    <m/>
    <s v="Unknown"/>
    <x v="6"/>
    <x v="10"/>
    <s v="55 min"/>
    <n v="55"/>
    <n v="0"/>
    <x v="33"/>
    <s v="This sequel to the award-winning &quot;ETs Among Us&quot;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
    <x v="0"/>
    <n v="2"/>
    <s v=""/>
    <s v=""/>
    <s v="Modern"/>
    <s v="Short"/>
  </r>
  <r>
    <s v="s656N"/>
    <x v="0"/>
    <x v="956"/>
    <s v="Cristina Jacob"/>
    <s v="Maia Morgenstern, Olimpia Melinte, Crina Semciuc, Flavia Hojda, Maria Dinulescu, Alex Călin, Vlad Logigan, Sali Levent, Silvia Busuioc, Mihaela Mihut"/>
    <s v="Romania"/>
    <d v="2021-06-21T00:00:00"/>
    <s v="Available"/>
    <x v="7"/>
    <x v="1"/>
    <s v="119 min"/>
    <n v="119"/>
    <n v="0"/>
    <x v="4"/>
    <s v="After a painful breakup, a trio of party-loving friends makes a bet: who can get married in three days."/>
    <x v="1"/>
    <n v="1"/>
    <n v="2021"/>
    <s v="June"/>
    <s v="Modern"/>
    <s v="Medium"/>
  </r>
  <r>
    <s v="s612P"/>
    <x v="1"/>
    <x v="957"/>
    <s v="Unknown"/>
    <s v="Craig P. Bauer, MIchael Butterfield"/>
    <s v="United Kingdom, United States, India"/>
    <m/>
    <s v="Unknown"/>
    <x v="12"/>
    <x v="7"/>
    <s v="1 Season"/>
    <n v="0"/>
    <n v="1"/>
    <x v="19"/>
    <s v="LAPD homicide detective Sal LaBarbera and a team of master codebreakers use their unrivaled expertise to bring the most mysterious serial killer in American history into the light."/>
    <x v="0"/>
    <n v="2"/>
    <s v=""/>
    <s v=""/>
    <s v="Modern"/>
    <s v="Not Applicable"/>
  </r>
  <r>
    <s v="s6047N"/>
    <x v="0"/>
    <x v="958"/>
    <s v="J.C. Chandor"/>
    <s v="Oscar Isaac, Jessica Chastain, David Oyelowo, Albert Brooks, Elyes Gabel, Catalina Sandino Moreno, Christopher Abbott, Peter Gerety, Alessandro Nivola"/>
    <s v="United Arab Emirates, United States"/>
    <d v="2018-07-22T00:00:00"/>
    <s v="Available"/>
    <x v="2"/>
    <x v="6"/>
    <s v="125 min"/>
    <n v="125"/>
    <n v="0"/>
    <x v="8"/>
    <s v="Abel Morales tries to avoid corruption's easy path as he pursues the American Dream amid an increasingly violent business war in 1981 New York City."/>
    <x v="1"/>
    <n v="1"/>
    <n v="2018"/>
    <s v="July"/>
    <s v="Modern"/>
    <s v="Long"/>
  </r>
  <r>
    <s v="s6881P"/>
    <x v="0"/>
    <x v="959"/>
    <s v="Dave Wascavage"/>
    <s v="Juan Fernandez, Michelle Hanna, Sarah Lakshmi"/>
    <s v="Unknown"/>
    <m/>
    <s v="Unknown"/>
    <x v="41"/>
    <x v="3"/>
    <s v="79 min"/>
    <n v="79"/>
    <n v="0"/>
    <x v="4"/>
    <s v="A man's surreal, nightmarish descent into madness."/>
    <x v="0"/>
    <n v="2"/>
    <s v=""/>
    <s v=""/>
    <s v="Older"/>
    <s v="Short"/>
  </r>
  <r>
    <s v="s2799N"/>
    <x v="0"/>
    <x v="960"/>
    <s v="John Suits"/>
    <s v="Omar Epps, Kate Walsh, Miranda Cosgrove, Angus Macfadyen, Jorja Fox, Enver Gjokaj, Haaz Sleiman"/>
    <s v="United States"/>
    <d v="2020-03-19T00:00:00"/>
    <s v="Available"/>
    <x v="1"/>
    <x v="6"/>
    <s v="91 min"/>
    <n v="91"/>
    <n v="0"/>
    <x v="43"/>
    <s v="Stranded when the Earth is suddenly destroyed in a mysterious cataclysm, the astronauts aboard a marooned space station slowly lose their minds."/>
    <x v="1"/>
    <n v="1"/>
    <n v="2020"/>
    <s v="March"/>
    <s v="Modern"/>
    <s v="Medium"/>
  </r>
  <r>
    <s v="s8506P"/>
    <x v="1"/>
    <x v="961"/>
    <s v="Unknown"/>
    <s v="Matt Leblanc, Chris Harris, Rory Reid"/>
    <s v="Unknown"/>
    <m/>
    <s v="Unknown"/>
    <x v="6"/>
    <x v="7"/>
    <s v="3 Seasons"/>
    <n v="0"/>
    <n v="3"/>
    <x v="19"/>
    <s v="Presenters Rory Reid and Chris Harris take viewers behind the scenes of Top Gear Season 25."/>
    <x v="0"/>
    <n v="2"/>
    <s v=""/>
    <s v=""/>
    <s v="Modern"/>
    <s v="Not Applicable"/>
  </r>
  <r>
    <s v="s4770P"/>
    <x v="1"/>
    <x v="962"/>
    <s v="Unknown"/>
    <s v="Camilla Grilli, Shadia Salem, Mario Giustini, Matteo Salemi, Anna Maria Bellinzona, Stefano Villavecchia"/>
    <s v="Unknown"/>
    <m/>
    <s v="Unknown"/>
    <x v="0"/>
    <x v="0"/>
    <s v="1 Season"/>
    <n v="0"/>
    <n v="1"/>
    <x v="19"/>
    <s v="Two women, mother and daughter, share the same destiny and an extraordinary gift: everytime they feel pain, they travel back in time. Their story, full of drama, twists and turns, intertwine on a different timeline."/>
    <x v="0"/>
    <n v="2"/>
    <s v=""/>
    <s v=""/>
    <s v="Recent"/>
    <s v="Not Applicable"/>
  </r>
  <r>
    <s v="s6679N"/>
    <x v="1"/>
    <x v="963"/>
    <s v="Unknown"/>
    <s v="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
    <s v="United States"/>
    <d v="2018-02-24T00:00:00"/>
    <s v="Available"/>
    <x v="12"/>
    <x v="1"/>
    <s v="2 Seasons"/>
    <n v="0"/>
    <n v="2"/>
    <x v="9"/>
    <s v="Regional Mexican singer El Vato and his friends struggle to succeed in the enticing but deceptive music world in Los Angeles, California."/>
    <x v="1"/>
    <n v="1"/>
    <n v="2018"/>
    <s v="February"/>
    <s v="Modern"/>
    <s v="Not Applicable"/>
  </r>
  <r>
    <s v="s1412P"/>
    <x v="0"/>
    <x v="964"/>
    <s v="Glenn Jordan"/>
    <s v="Marsha Mason, Kristy McNichol, James Coco"/>
    <s v="Unknown"/>
    <m/>
    <s v="Unknown"/>
    <x v="73"/>
    <x v="6"/>
    <s v="120 min"/>
    <n v="120"/>
    <n v="0"/>
    <x v="4"/>
    <s v="An actress decides to give up custody of her daughter in order to &quot;straighten out her life.&quot;"/>
    <x v="0"/>
    <n v="2"/>
    <s v=""/>
    <s v=""/>
    <s v="Older"/>
    <s v="Medium"/>
  </r>
  <r>
    <s v="s3805N"/>
    <x v="0"/>
    <x v="965"/>
    <s v="Vasan Bala"/>
    <s v="Abhimanyu Dassani, Radhika Madan, Gulshan Devaiah, Mahesh Manjrekar, Jimit Trivedi, Loveleen Mishra, Sartaaj Kakkar, Riva Arora"/>
    <s v="India"/>
    <d v="2019-05-22T00:00:00"/>
    <s v="Available"/>
    <x v="6"/>
    <x v="7"/>
    <s v="137 min"/>
    <n v="137"/>
    <n v="0"/>
    <x v="7"/>
    <s v="Leveraging his ability to withstand pain, a young man trains to follow in the footsteps of his martial-arts hero in this high-action, meta comedy."/>
    <x v="1"/>
    <n v="1"/>
    <n v="2019"/>
    <s v="May"/>
    <s v="Modern"/>
    <s v="Long"/>
  </r>
  <r>
    <s v="s5195N"/>
    <x v="1"/>
    <x v="966"/>
    <s v="Unknown"/>
    <s v="Tay Ping Hui, Joanne Peh, Shaun Chen, Rebecca Lim, Zhu Houren, Richard Low"/>
    <s v="Unknown"/>
    <d v="2017-11-01T00:00:00"/>
    <s v="Available"/>
    <x v="19"/>
    <x v="7"/>
    <s v="1 Season"/>
    <n v="0"/>
    <n v="1"/>
    <x v="14"/>
    <s v="A devious businessman covets his partner's priceless treasure map, while a related murder case calls into question some biological family ties."/>
    <x v="1"/>
    <n v="1"/>
    <n v="2017"/>
    <s v="November"/>
    <s v="Older"/>
    <s v="Not Applicable"/>
  </r>
  <r>
    <s v="s2604N"/>
    <x v="1"/>
    <x v="967"/>
    <s v="David Chuang, Chen Kuan-chung"/>
    <s v="Joseph Chang, Hsu Wei-ning, Jason Wang, Ruby Lin, Moon Lee, River Huang, Chen Chia-kuei, Ding Ning, Hsia Ching-ting, Rexen Cheng"/>
    <s v="Taiwan"/>
    <d v="2020-04-30T00:00:00"/>
    <s v="Available"/>
    <x v="3"/>
    <x v="1"/>
    <s v="1 Season"/>
    <n v="0"/>
    <n v="1"/>
    <x v="14"/>
    <s v="After discovering his estranged daughter's link to mysterious murders, a forensic detective with Asperger's syndrome risks everything to solve the case."/>
    <x v="1"/>
    <n v="1"/>
    <n v="2020"/>
    <s v="April"/>
    <s v="Recent"/>
    <s v="Not Applicable"/>
  </r>
  <r>
    <s v="s7586P"/>
    <x v="0"/>
    <x v="968"/>
    <s v="Gordon Parks Jr."/>
    <s v="Moses Gunn, Kevin Hooks, Irene Cara, Robert Hooks"/>
    <s v="Unknown"/>
    <m/>
    <s v="Unknown"/>
    <x v="36"/>
    <x v="6"/>
    <s v="100 min"/>
    <n v="100"/>
    <n v="0"/>
    <x v="4"/>
    <s v="In New York City, a young black boy and Puerto Rican girl fall in love despite objections from each other's families."/>
    <x v="0"/>
    <n v="2"/>
    <s v=""/>
    <s v=""/>
    <s v="Older"/>
    <s v="Medium"/>
  </r>
  <r>
    <s v="s7937P"/>
    <x v="0"/>
    <x v="969"/>
    <s v="Akin Tijani Balogun"/>
    <s v="Kalu Ikeagwu Scarlet Gomez Bukky Thomas"/>
    <s v="Unknown"/>
    <m/>
    <s v="Unknown"/>
    <x v="0"/>
    <x v="0"/>
    <s v="89 min"/>
    <n v="89"/>
    <n v="0"/>
    <x v="8"/>
    <s v="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
    <x v="0"/>
    <n v="2"/>
    <s v=""/>
    <s v=""/>
    <s v="Recent"/>
    <s v="Short"/>
  </r>
  <r>
    <s v="s6205N"/>
    <x v="0"/>
    <x v="970"/>
    <s v="Çagan Irmak"/>
    <s v="Çetin Tekindor, Fikret Kuşkan, Hümeyra, Ege Tanman, Şerif Sezer, Yetkin Dikinciler, Binnur Kaya, Mahmut Gökgöz, Nergis Çorakçi, Bilge Sen"/>
    <s v="Turkey"/>
    <d v="2018-04-30T00:00:00"/>
    <s v="Available"/>
    <x v="41"/>
    <x v="7"/>
    <s v="112 min"/>
    <n v="112"/>
    <n v="0"/>
    <x v="8"/>
    <s v="Following Turkey's bloody coup of 1980, a widowed reporter returns to his Aegean hometown, bringing his son and a last wish for his estranged father."/>
    <x v="1"/>
    <n v="1"/>
    <n v="2018"/>
    <s v="April"/>
    <s v="Older"/>
    <s v="Medium"/>
  </r>
  <r>
    <s v="s6496N"/>
    <x v="1"/>
    <x v="971"/>
    <s v="Unknown"/>
    <s v="Javed Akhtar"/>
    <s v="India"/>
    <d v="2017-05-15T00:00:00"/>
    <s v="Available"/>
    <x v="5"/>
    <x v="2"/>
    <s v="1 Season"/>
    <n v="0"/>
    <n v="1"/>
    <x v="5"/>
    <s v="This documentary series explores the glamour of Bollywood through the stories of the men and women who have illuminated its screens."/>
    <x v="1"/>
    <n v="1"/>
    <n v="2017"/>
    <s v="May"/>
    <s v="Modern"/>
    <s v="Not Applicable"/>
  </r>
  <r>
    <s v="s6585P"/>
    <x v="1"/>
    <x v="972"/>
    <s v="Unknown"/>
    <s v="Alexey Chadov, Vyacheslav Razbegaev, Maxim Drozd, Eugeniy Miller, Maxim Bityukov, Angelina Ledeneva, Diana Korss, Victor Bulankin, Xenia Khoroshilova, Andrey Vasilyev"/>
    <s v="Unknown"/>
    <m/>
    <s v="Unknown"/>
    <x v="7"/>
    <x v="3"/>
    <s v="1 Season"/>
    <n v="0"/>
    <n v="1"/>
    <x v="19"/>
    <s v="Four dramatic stories that have happened to brutal men on their roads, and in which women are dramatically involved. If you look closely, you will notice that some of these four stories intricately intertwined with each other."/>
    <x v="0"/>
    <n v="2"/>
    <s v=""/>
    <s v=""/>
    <s v="Modern"/>
    <s v="Not Applicable"/>
  </r>
  <r>
    <s v="s5512P"/>
    <x v="0"/>
    <x v="973"/>
    <s v="Joseph Ramos"/>
    <s v="Julian Crouser, Isabella Salazar, Braeden Wilson, M.J. Wolfe, Shaquille Mathurin, Ryan Byers, Cameron Storm-Clarke, Kendell Green, Carlos Leos, Karin Knebl"/>
    <s v="Unknown"/>
    <m/>
    <s v="Unknown"/>
    <x v="0"/>
    <x v="0"/>
    <s v="81 min"/>
    <n v="81"/>
    <n v="0"/>
    <x v="8"/>
    <s v="At Castle Park High, both Dillon and Travis have a crush on Megan. Dillon would kill for her but not if a hidden secret in the basement kills them first."/>
    <x v="0"/>
    <n v="2"/>
    <s v=""/>
    <s v=""/>
    <s v="Recent"/>
    <s v="Short"/>
  </r>
  <r>
    <s v="s8209P"/>
    <x v="0"/>
    <x v="974"/>
    <s v="Michael Goldbach"/>
    <s v="Kat Dennings, Reece Thompson, Andie MacDowell, Josh Lucas, Rachel Blanchard, Landon Liboiron"/>
    <s v="Unknown"/>
    <m/>
    <s v="Unknown"/>
    <x v="22"/>
    <x v="6"/>
    <s v="98 min"/>
    <n v="98"/>
    <n v="0"/>
    <x v="8"/>
    <s v="Seventeen-year-old Caroline (Kat Dennings) finds herself entangled in a love triangle between her classmate and her high school teacher (Josh Lucas)."/>
    <x v="0"/>
    <n v="2"/>
    <s v=""/>
    <s v=""/>
    <s v="Modern"/>
    <s v="Medium"/>
  </r>
  <r>
    <s v="s8837P"/>
    <x v="0"/>
    <x v="975"/>
    <s v="Justin Galindo"/>
    <s v="Craig Stark, Geffri Maya, Maestro Harrell, Tim Torre, Ski Carr, Gil Darnell, John Charles Meyer"/>
    <s v="Unknown"/>
    <m/>
    <s v="Unknown"/>
    <x v="3"/>
    <x v="9"/>
    <s v="80 min"/>
    <n v="80"/>
    <n v="0"/>
    <x v="0"/>
    <s v="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
    <x v="0"/>
    <n v="2"/>
    <s v=""/>
    <s v=""/>
    <s v="Recent"/>
    <s v="Short"/>
  </r>
  <r>
    <s v="s4817P"/>
    <x v="0"/>
    <x v="976"/>
    <s v="Ravin Gandhi"/>
    <s v="Colin Egglesfield, Heidi Johanningmeier, Gideon Emery, Yancey Arias, Chris Johnson"/>
    <s v="Unknown"/>
    <m/>
    <s v="Unknown"/>
    <x v="0"/>
    <x v="9"/>
    <s v="87 min"/>
    <n v="87"/>
    <n v="0"/>
    <x v="15"/>
    <s v="When a serial killer abducts a young woman's fiancÃ©, she must race against the clock to discover the identity of the killer and, more importantly, his motive."/>
    <x v="0"/>
    <n v="2"/>
    <s v=""/>
    <s v=""/>
    <s v="Recent"/>
    <s v="Short"/>
  </r>
  <r>
    <s v="s5879N"/>
    <x v="0"/>
    <x v="977"/>
    <s v="L. Frazier"/>
    <s v="Mike Epps"/>
    <s v="United States"/>
    <d v="2015-12-18T00:00:00"/>
    <s v="Available"/>
    <x v="18"/>
    <x v="1"/>
    <s v="60 min"/>
    <n v="60"/>
    <n v="0"/>
    <x v="13"/>
    <s v="Mike Epps tears up the stage at L.A.'s historic Orpheum Theatre in a special packed with blistering impressions and unapologetically raunchy swagger."/>
    <x v="1"/>
    <n v="1"/>
    <n v="2015"/>
    <s v="December"/>
    <s v="Modern"/>
    <s v="Short"/>
  </r>
  <r>
    <s v="s4699N"/>
    <x v="0"/>
    <x v="978"/>
    <s v="Susan Johnson"/>
    <s v="Lana Condor, Noah Centineo, Janel Parrish, Anna Cathcart, Andrew Bachelor, Trezzo Mahoro, Madaleine Arthur, Israel Broussard, Emilija Baranac, John Corbett"/>
    <s v="United States"/>
    <d v="2018-08-17T00:00:00"/>
    <s v="Available"/>
    <x v="6"/>
    <x v="7"/>
    <s v="100 min"/>
    <n v="100"/>
    <n v="0"/>
    <x v="4"/>
    <s v="When her secret love letters somehow get mailed to each of her five crushes, Lara Jean finds her quiet high school existence turned upside down."/>
    <x v="1"/>
    <n v="1"/>
    <n v="2018"/>
    <s v="August"/>
    <s v="Modern"/>
    <s v="Medium"/>
  </r>
  <r>
    <s v="s6398P"/>
    <x v="0"/>
    <x v="979"/>
    <s v="Feng Xiaogang"/>
    <s v="Huang Xuan, Yang Caiyu"/>
    <s v="Unknown"/>
    <m/>
    <s v="Unknown"/>
    <x v="1"/>
    <x v="3"/>
    <s v="132 min"/>
    <n v="132"/>
    <n v="0"/>
    <x v="8"/>
    <s v="In this poignant romantic drama, a Chinese man mourning the death of his wife returns to New Zealand to revisit their memories together â€“ and discovers that she harbored a number of secrets."/>
    <x v="0"/>
    <n v="2"/>
    <s v=""/>
    <s v=""/>
    <s v="Modern"/>
    <s v="Long"/>
  </r>
  <r>
    <s v="s1943P"/>
    <x v="0"/>
    <x v="980"/>
    <s v="Moonbug Entertainment"/>
    <s v="Unknown"/>
    <s v="Unknown"/>
    <m/>
    <s v="Unknown"/>
    <x v="3"/>
    <x v="5"/>
    <s v="28 min"/>
    <n v="28"/>
    <n v="0"/>
    <x v="6"/>
    <s v="A new collection of colorful and wonderfully engaging nursery rhymes and Kids's songs that will thrill your child while educating them in their numbers, ABCs and general learning! From the creators of LittleBabyBum, KiiYii allows the child's imagination to go further!"/>
    <x v="0"/>
    <n v="2"/>
    <s v=""/>
    <s v=""/>
    <s v="Recent"/>
    <s v="Short"/>
  </r>
  <r>
    <s v="s1462N"/>
    <x v="0"/>
    <x v="981"/>
    <s v="Donald Petrie"/>
    <s v="Annabeth Gish, Julia Roberts, Lili Taylor, Vincent D'Onofrio, William R. Moses, Adam Storke, Conchata Ferrell, Joanna Merlin, Porscha Radcliffe, John Fiore"/>
    <s v="United States"/>
    <d v="2021-01-01T00:00:00"/>
    <s v="Available"/>
    <x v="70"/>
    <x v="6"/>
    <s v="104 min"/>
    <n v="104"/>
    <n v="0"/>
    <x v="4"/>
    <s v="In a small fishing town, three teenage girls from blue-collar families navigate life and love while working in a pizza parlor."/>
    <x v="1"/>
    <n v="1"/>
    <n v="2021"/>
    <s v="January"/>
    <s v="Older"/>
    <s v="Medium"/>
  </r>
  <r>
    <s v="s7142P"/>
    <x v="0"/>
    <x v="982"/>
    <s v="John English"/>
    <s v="Gene Autry, Champion, Gail Davis"/>
    <s v="Unknown"/>
    <m/>
    <s v="Unknown"/>
    <x v="74"/>
    <x v="10"/>
    <s v="63 min"/>
    <n v="63"/>
    <n v="0"/>
    <x v="33"/>
    <s v="Gene Autry is the new mayor of a lawless town. He has to rid the town of its gambling king and to import a group of gals to settle the men. Gene must out-gun renegades who want to kidnap the gals."/>
    <x v="0"/>
    <n v="2"/>
    <s v=""/>
    <s v=""/>
    <s v="Older"/>
    <s v="Short"/>
  </r>
  <r>
    <s v="s4630P"/>
    <x v="0"/>
    <x v="983"/>
    <s v="Hansal Mehta"/>
    <s v="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
    <s v="India"/>
    <m/>
    <s v="Unknown"/>
    <x v="12"/>
    <x v="3"/>
    <s v="124 min"/>
    <n v="124"/>
    <n v="0"/>
    <x v="4"/>
    <s v="A socially criticized girl who is financially cornered, becomes an outlaw to dodge the situation."/>
    <x v="0"/>
    <n v="2"/>
    <s v=""/>
    <s v=""/>
    <s v="Modern"/>
    <s v="Long"/>
  </r>
  <r>
    <s v="s5338P"/>
    <x v="0"/>
    <x v="984"/>
    <s v="USP Studios"/>
    <s v="USP Studios"/>
    <s v="Unknown"/>
    <m/>
    <s v="Unknown"/>
    <x v="1"/>
    <x v="5"/>
    <s v="48 min"/>
    <n v="48"/>
    <n v="0"/>
    <x v="18"/>
    <s v="Let's explore the ocean with Baby Shark, Mommy Shark, Daddy Shark, Grandma Shark and Grandpa Shark."/>
    <x v="0"/>
    <n v="2"/>
    <s v=""/>
    <s v=""/>
    <s v="Modern"/>
    <s v="Short"/>
  </r>
  <r>
    <s v="s8674N"/>
    <x v="0"/>
    <x v="985"/>
    <s v="Amanda Micheli"/>
    <s v="Unknown"/>
    <s v="United States"/>
    <d v="2017-07-04T00:00:00"/>
    <s v="Available"/>
    <x v="7"/>
    <x v="7"/>
    <s v="78 min"/>
    <n v="78"/>
    <n v="0"/>
    <x v="2"/>
    <s v="A Las Vegas doctor's controversial online contest sees anxious entrants vie for free in vitro fertilization, a procedure rarely covered by insurance."/>
    <x v="1"/>
    <n v="1"/>
    <n v="2017"/>
    <s v="July"/>
    <s v="Modern"/>
    <s v="Short"/>
  </r>
  <r>
    <s v="s3964N"/>
    <x v="0"/>
    <x v="986"/>
    <s v="Kyzza Terrazas"/>
    <s v="Luis Gerardo Méndez, Brontis Jodorowsky, Joonas Saartamo, Laura Birn, Ilkka Koivula, Ville Virtanen, Raúl Villegas, Miriam Balderas, Ximena Guzmán"/>
    <s v="Mexico, Finland"/>
    <d v="2019-03-29T00:00:00"/>
    <s v="Available"/>
    <x v="1"/>
    <x v="1"/>
    <s v="102 min"/>
    <n v="102"/>
    <n v="0"/>
    <x v="8"/>
    <s v="Alone in Finland, a retired Mexican boxer lives in desolation under the weight of an agonizing past, until he gets a shot at redemption in the ring."/>
    <x v="1"/>
    <n v="1"/>
    <n v="2019"/>
    <s v="March"/>
    <s v="Modern"/>
    <s v="Medium"/>
  </r>
  <r>
    <s v="s2011P"/>
    <x v="0"/>
    <x v="987"/>
    <s v="Benjamin DeJesus"/>
    <s v="John Leguizamo"/>
    <s v="Unknown"/>
    <m/>
    <s v="Unknown"/>
    <x v="5"/>
    <x v="12"/>
    <s v="51 min"/>
    <n v="51"/>
    <n v="0"/>
    <x v="2"/>
    <s v="Tales from a Ghetto Klown profiles the renowned actor/playwright John Leguizamo and his unorthodox rise to success, while capturing his struggles to mount his latest one-man show on Broadway."/>
    <x v="0"/>
    <n v="2"/>
    <s v=""/>
    <s v=""/>
    <s v="Modern"/>
    <s v="Short"/>
  </r>
  <r>
    <s v="s2177P"/>
    <x v="1"/>
    <x v="988"/>
    <s v="Unknown"/>
    <s v="Fred Dinenage, Gareth Jones, Carol Vorderman"/>
    <s v="Unknown"/>
    <m/>
    <s v="Unknown"/>
    <x v="75"/>
    <x v="5"/>
    <s v="1 Season"/>
    <n v="0"/>
    <n v="1"/>
    <x v="6"/>
    <s v="How 2 is a world-famous Kids's programme dedicated to science and general trivia. Originally aired in 1966 under the title How, TVS brought it back to life in 1990. Though the name was changed, the format stayed the same: Three presenters sit around a table, and ask rhetorical questions"/>
    <x v="0"/>
    <n v="2"/>
    <s v=""/>
    <s v=""/>
    <s v="Older"/>
    <s v="Not Applicable"/>
  </r>
  <r>
    <s v="s3736N"/>
    <x v="0"/>
    <x v="989"/>
    <s v="Jakob Lass"/>
    <s v="Niklas Bruhn, David Schütter, Tinka Furst, Corinna Harfouch, Bela B. Felsenheimer, Martina Schöne-Radunski, Mathias Bloech, Tanna Barthel, Felix Maria Zeppenfeld, Kalle Schwensen"/>
    <s v="Germany"/>
    <d v="2019-06-16T00:00:00"/>
    <s v="Available"/>
    <x v="6"/>
    <x v="1"/>
    <s v="91 min"/>
    <n v="91"/>
    <n v="0"/>
    <x v="4"/>
    <s v="The owner of a failing music club throws one last blowout, bringing together friends, foes and hard-partying weirdos for an unhinged New Year's Eve."/>
    <x v="1"/>
    <n v="1"/>
    <n v="2019"/>
    <s v="June"/>
    <s v="Modern"/>
    <s v="Medium"/>
  </r>
  <r>
    <s v="s6646P"/>
    <x v="0"/>
    <x v="990"/>
    <s v="Ellie Kanner-Zuckerman"/>
    <s v="James Caan, Michael Papajohn, Edward Furlong, Oded Fehr, Jeffrey Tambor, Steven Bauer, Jonathan Lipnicki, Delphine Chaneac"/>
    <s v="Unknown"/>
    <m/>
    <s v="Unknown"/>
    <x v="5"/>
    <x v="6"/>
    <s v="94 min"/>
    <n v="94"/>
    <n v="0"/>
    <x v="0"/>
    <s v="Based on a true story. One man leaves his old gangster lifestyle for a fresh start. As his past creeps up, he'll have to protect his family - even if it means going back to old ways."/>
    <x v="0"/>
    <n v="2"/>
    <s v=""/>
    <s v=""/>
    <s v="Modern"/>
    <s v="Medium"/>
  </r>
  <r>
    <s v="s9356P"/>
    <x v="0"/>
    <x v="991"/>
    <s v="Alfred Robbins"/>
    <s v="Christopher Martin, Pamela Ricardo, Monyetta Shaw, Jessica E. Brandon"/>
    <s v="Unknown"/>
    <m/>
    <s v="Unknown"/>
    <x v="0"/>
    <x v="9"/>
    <s v="80 min"/>
    <n v="80"/>
    <n v="0"/>
    <x v="4"/>
    <s v="&quot;All That Matters&quot; is about an insurance adjuster who wants to be a travel blogger."/>
    <x v="0"/>
    <n v="2"/>
    <s v=""/>
    <s v=""/>
    <s v="Recent"/>
    <s v="Short"/>
  </r>
  <r>
    <s v="s8568P"/>
    <x v="0"/>
    <x v="992"/>
    <s v="Ian McCrudden"/>
    <s v="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
    <s v="Unknown"/>
    <m/>
    <s v="Unknown"/>
    <x v="14"/>
    <x v="0"/>
    <s v="77 min"/>
    <n v="77"/>
    <n v="0"/>
    <x v="28"/>
    <s v="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
    <x v="0"/>
    <n v="2"/>
    <s v=""/>
    <s v=""/>
    <s v="Older"/>
    <s v="Short"/>
  </r>
  <r>
    <s v="s1113N"/>
    <x v="0"/>
    <x v="993"/>
    <s v="Alex Zamm"/>
    <s v="Timothy Omundson, Thaila Ayala, Eric Bauza, Graham Verchere, Jordana Largy, Scott McNeil, Adrian Glynn McMorran, Chelsea Miller, Sean Tyson"/>
    <s v="United States"/>
    <d v="2021-04-02T00:00:00"/>
    <s v="Available"/>
    <x v="12"/>
    <x v="8"/>
    <s v="91 min"/>
    <n v="91"/>
    <n v="0"/>
    <x v="11"/>
    <s v="A rascally bird with a distinctive laugh pecks back with a vengeance when his forest habitat is threatened by a slick lawyer building his dream home."/>
    <x v="1"/>
    <n v="1"/>
    <n v="2021"/>
    <s v="April"/>
    <s v="Modern"/>
    <s v="Medium"/>
  </r>
  <r>
    <s v="s5448N"/>
    <x v="0"/>
    <x v="994"/>
    <s v="Umesh Mehra"/>
    <s v="Saif Ali Khan, Mamta Kulkarni, Mohnish Bahl, Sharmila Tagore, Saeed Jaffrey, Kader Khan"/>
    <s v="India"/>
    <d v="2017-06-01T00:00:00"/>
    <s v="Available"/>
    <x v="57"/>
    <x v="7"/>
    <s v="154 min"/>
    <n v="154"/>
    <n v="0"/>
    <x v="8"/>
    <s v="Raised by a kindly thief, orphaned Jimmy goes on the run from goons and falls in love with Jyoti, whose father indirectly caused his parents' deaths."/>
    <x v="1"/>
    <n v="1"/>
    <n v="2017"/>
    <s v="June"/>
    <s v="Older"/>
    <s v="Long"/>
  </r>
  <r>
    <s v="s3516N"/>
    <x v="1"/>
    <x v="995"/>
    <s v="Unknown"/>
    <s v="R. Kelly"/>
    <s v="United States"/>
    <d v="2019-09-15T00:00:00"/>
    <s v="Available"/>
    <x v="1"/>
    <x v="1"/>
    <s v="1 Season"/>
    <n v="0"/>
    <n v="1"/>
    <x v="14"/>
    <s v="In this documentary series on the tangled history of allegations against musician R. Kelly, women give detailed accounts of sexual and mental abuse."/>
    <x v="1"/>
    <n v="1"/>
    <n v="2019"/>
    <s v="September"/>
    <s v="Modern"/>
    <s v="Not Applicable"/>
  </r>
  <r>
    <s v="s6336N"/>
    <x v="1"/>
    <x v="996"/>
    <s v="Unknown"/>
    <s v="Nawat Kulrattanarak, Woranuch Wongsawan, Jespipat Tilapornputt, Paramej Noiam, Phutharit Prombandal"/>
    <s v="Thailand"/>
    <d v="2018-07-14T00:00:00"/>
    <s v="Available"/>
    <x v="7"/>
    <x v="7"/>
    <s v="1 Season"/>
    <n v="0"/>
    <n v="1"/>
    <x v="9"/>
    <s v="Condemned by a centuries-old vow to protect her kingdom's treasures, an embittered spirit returns to seek justice against the man who wronged her."/>
    <x v="1"/>
    <n v="1"/>
    <n v="2018"/>
    <s v="July"/>
    <s v="Modern"/>
    <s v="Not Applicable"/>
  </r>
  <r>
    <s v="s8086N"/>
    <x v="1"/>
    <x v="997"/>
    <s v="Unknown"/>
    <s v="Bernard Yerlès, Roland Vouilloz, Gaspard Boesch, Alexandra Vandernoot, Marie Fontannaz, Lavinia Longhi, Baptiste Gilliéron"/>
    <s v="Switzerland"/>
    <d v="2016-09-01T00:00:00"/>
    <s v="Available"/>
    <x v="18"/>
    <x v="1"/>
    <s v="1 Season"/>
    <n v="0"/>
    <n v="1"/>
    <x v="9"/>
    <s v="Ex-con Joris returns to his Swiss hometown, a community obsessed with American culture and ideals, to start over and save his family's gas station."/>
    <x v="1"/>
    <n v="1"/>
    <n v="2016"/>
    <s v="September"/>
    <s v="Modern"/>
    <s v="Not Applicable"/>
  </r>
  <r>
    <s v="s241P"/>
    <x v="1"/>
    <x v="998"/>
    <s v="Unknown"/>
    <s v="William J. Birnes"/>
    <s v="United States"/>
    <m/>
    <s v="Unknown"/>
    <x v="14"/>
    <x v="2"/>
    <s v="2 Seasons"/>
    <n v="0"/>
    <n v="2"/>
    <x v="26"/>
    <s v="A team of experts travels to the sites of reported UFO encounters to conduct in-depth investigations regarding the incidents."/>
    <x v="0"/>
    <n v="2"/>
    <s v=""/>
    <s v=""/>
    <s v="Older"/>
    <s v="Not Applicable"/>
  </r>
  <r>
    <s v="s1674N"/>
    <x v="0"/>
    <x v="999"/>
    <s v="Anurag Kashyap"/>
    <s v="Pavan Malhotra, Kay Kay Menon, Aditya Srivastava, Dibyendu Bhattacharya, Kishore Kadam, Gajraj Rao, Zakir Hussain, Imtiaz Ali, Pratima Kazmi, Raj Arjun"/>
    <s v="India"/>
    <d v="2020-11-19T00:00:00"/>
    <s v="Available"/>
    <x v="4"/>
    <x v="1"/>
    <s v="162 min"/>
    <n v="162"/>
    <n v="0"/>
    <x v="8"/>
    <s v="This docudrama based on the same-titled book tracks the aftermath of a 1993 bombing in Bombay through the eyes of a journalist covering the story."/>
    <x v="1"/>
    <n v="1"/>
    <n v="2020"/>
    <s v="November"/>
    <s v="Older"/>
    <s v="Long"/>
  </r>
  <r>
    <s v="s6942N"/>
    <x v="1"/>
    <x v="1000"/>
    <s v="Unknown"/>
    <s v="Emily Rose, Lucas Bryant, Nicholas Campbell, Eric Balfour, Richard Donat, John Dunsworth, Maurice Dean Wint, Adam Copeland"/>
    <s v="Canada, United States"/>
    <d v="2015-09-08T00:00:00"/>
    <s v="Available"/>
    <x v="18"/>
    <x v="7"/>
    <s v="5 Seasons"/>
    <n v="0"/>
    <n v="5"/>
    <x v="39"/>
    <s v="Residents of Haven, Maine, are plagued by supernatural afflictions. To reveal the truth, FBI agent Audrey Parker must delve into her own strange past."/>
    <x v="1"/>
    <n v="1"/>
    <n v="2015"/>
    <s v="September"/>
    <s v="Modern"/>
    <s v="Not Applicable"/>
  </r>
  <r>
    <s v="s2669N"/>
    <x v="0"/>
    <x v="1001"/>
    <s v="Julien Leclercq"/>
    <s v="Sami Bouajila, Eriq Ebouaney, Samy Seghir, Sofia Lesaffre"/>
    <s v="France, Belgium"/>
    <d v="2020-04-17T00:00:00"/>
    <s v="Available"/>
    <x v="3"/>
    <x v="1"/>
    <s v="81 min"/>
    <n v="81"/>
    <n v="0"/>
    <x v="8"/>
    <s v="A sawmill owner and his teenage daughter become tangled in a deadly feud when a drug dealer stashes stolen cocaine on their remote property."/>
    <x v="1"/>
    <n v="1"/>
    <n v="2020"/>
    <s v="April"/>
    <s v="Recent"/>
    <s v="Short"/>
  </r>
  <r>
    <s v="s8768N"/>
    <x v="0"/>
    <x v="1002"/>
    <s v="Lee Tamahori"/>
    <s v="Ice Cube, Samuel L. Jackson, Willem Dafoe, Scott Speedman, Peter Strauss, Xzibit, Michael Roof, Sunny Mabrey, Nona Gaye, John Gleeson Connolly"/>
    <s v="United States"/>
    <d v="2019-01-01T00:00:00"/>
    <s v="Available"/>
    <x v="41"/>
    <x v="11"/>
    <s v="101 min"/>
    <n v="101"/>
    <n v="0"/>
    <x v="7"/>
    <s v="In this action-packed follow-up to XXX, U.S. intelligence officer Augustus Gibbons must thwart a massive conspiracy to overthrow the government."/>
    <x v="1"/>
    <n v="1"/>
    <n v="2019"/>
    <s v="January"/>
    <s v="Older"/>
    <s v="Medium"/>
  </r>
  <r>
    <s v="s9596P"/>
    <x v="0"/>
    <x v="1003"/>
    <s v="Patrick McConnell"/>
    <s v="Jon-Scott Clark, Simon Manley, Sophie Toland, Lynne Payne"/>
    <s v="Australia"/>
    <m/>
    <s v="Unknown"/>
    <x v="0"/>
    <x v="9"/>
    <s v="98 min"/>
    <n v="98"/>
    <n v="0"/>
    <x v="28"/>
    <s v="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
    <x v="0"/>
    <n v="2"/>
    <s v=""/>
    <s v=""/>
    <s v="Recent"/>
    <s v="Medium"/>
  </r>
  <r>
    <s v="s4828P"/>
    <x v="0"/>
    <x v="1004"/>
    <s v="Tristan Dubois"/>
    <s v="Emily Rose, Lucas Bryant, Jonathan Watton, Cristina Rosato, Nicole Leroux, Peter Michael Dillon"/>
    <s v="Unknown"/>
    <m/>
    <s v="Unknown"/>
    <x v="22"/>
    <x v="3"/>
    <s v="89 min"/>
    <n v="89"/>
    <n v="0"/>
    <x v="8"/>
    <s v="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
    <x v="0"/>
    <n v="2"/>
    <s v=""/>
    <s v=""/>
    <s v="Modern"/>
    <s v="Short"/>
  </r>
  <r>
    <s v="s6301N"/>
    <x v="0"/>
    <x v="1005"/>
    <s v="Jasbir Bijendra Bhati"/>
    <s v="Raghuvir Yadav, Masha Paur, Mohan Joshi, Manoj Joshi, Mukesh Tiwari, Shakti Kapoor, Sitaram Panchal, Kunika Lall"/>
    <s v="India"/>
    <d v="2017-12-01T00:00:00"/>
    <s v="Available"/>
    <x v="12"/>
    <x v="7"/>
    <s v="123 min"/>
    <n v="123"/>
    <n v="0"/>
    <x v="8"/>
    <s v="A 23-year-old girl who's married to a man more than twice her age is forced to contend with the predatory nature of a male-dominated society."/>
    <x v="1"/>
    <n v="1"/>
    <n v="2017"/>
    <s v="December"/>
    <s v="Modern"/>
    <s v="Long"/>
  </r>
  <r>
    <s v="s5247P"/>
    <x v="0"/>
    <x v="1006"/>
    <s v="Hemant Madhukar"/>
    <s v="Anushka Shetty, Madhavan, Anjali, Michael Madsen"/>
    <s v="Unknown"/>
    <m/>
    <s v="Unknown"/>
    <x v="3"/>
    <x v="9"/>
    <s v="126 min"/>
    <n v="126"/>
    <n v="0"/>
    <x v="22"/>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x v="0"/>
    <n v="2"/>
    <s v=""/>
    <s v=""/>
    <s v="Recent"/>
    <s v="Long"/>
  </r>
  <r>
    <s v="s3262N"/>
    <x v="0"/>
    <x v="1007"/>
    <s v="Sarah Gavron"/>
    <s v="Carey Mulligan, Helena Bonham Carter, Brendan Gleeson, Anne-Marie Duff, Ben Whishaw, Romola Garai, Meryl Streep, Finbar Lynch, Natalie Press, Samuel West, Geoff Bell, Amanda Lawrence, Shelley Longworth"/>
    <s v="United Kingdom, France"/>
    <d v="2019-11-16T00:00:00"/>
    <s v="Available"/>
    <x v="18"/>
    <x v="11"/>
    <s v="107 min"/>
    <n v="107"/>
    <n v="0"/>
    <x v="8"/>
    <s v="At the beginning of the 20th century, circumstances drive a young, idealistic suffragette to find radical approaches to fighting male oppression."/>
    <x v="1"/>
    <n v="1"/>
    <n v="2019"/>
    <s v="November"/>
    <s v="Modern"/>
    <s v="Medium"/>
  </r>
  <r>
    <s v="s7931P"/>
    <x v="0"/>
    <x v="1008"/>
    <s v="John Flynn"/>
    <s v="Stephen Baldwin, Tyne Daly, Allen Garfield"/>
    <s v="Unknown"/>
    <m/>
    <s v="Unknown"/>
    <x v="20"/>
    <x v="6"/>
    <s v="99 min"/>
    <n v="99"/>
    <n v="0"/>
    <x v="0"/>
    <s v="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
    <x v="0"/>
    <n v="2"/>
    <s v=""/>
    <s v=""/>
    <s v="Older"/>
    <s v="Medium"/>
  </r>
  <r>
    <s v="s2968P"/>
    <x v="0"/>
    <x v="1009"/>
    <s v="Jay Chapman"/>
    <s v="Brent Weinbach"/>
    <s v="Unknown"/>
    <m/>
    <s v="Unknown"/>
    <x v="12"/>
    <x v="9"/>
    <s v="69 min"/>
    <n v="69"/>
    <n v="0"/>
    <x v="10"/>
    <s v="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
    <x v="0"/>
    <n v="2"/>
    <s v=""/>
    <s v=""/>
    <s v="Modern"/>
    <s v="Short"/>
  </r>
  <r>
    <s v="s6275N"/>
    <x v="0"/>
    <x v="1010"/>
    <s v="Katherine Fairfax Wright"/>
    <s v="Todrick Hall"/>
    <s v="United States"/>
    <d v="2018-04-05T00:00:00"/>
    <s v="Available"/>
    <x v="12"/>
    <x v="1"/>
    <s v="100 min"/>
    <n v="100"/>
    <n v="0"/>
    <x v="2"/>
    <s v="Follow singer and YouTube sensation Todrick Hall as he launches an original musical based on growing up gay in Texas and finding showbiz success."/>
    <x v="1"/>
    <n v="1"/>
    <n v="2018"/>
    <s v="April"/>
    <s v="Modern"/>
    <s v="Medium"/>
  </r>
  <r>
    <s v="s6719N"/>
    <x v="1"/>
    <x v="1011"/>
    <s v="James Lee"/>
    <s v="Berg Lee, Yise Loo, Alvin Wong, Hady, Monday Kang, Ruobing, Wymen Yang, May June, Aenie Wong, Ernest Chong"/>
    <s v="Unknown"/>
    <d v="2017-08-14T00:00:00"/>
    <s v="Available"/>
    <x v="19"/>
    <x v="7"/>
    <s v="1 Season"/>
    <n v="0"/>
    <n v="1"/>
    <x v="9"/>
    <s v="Young journalists working for a magazine juggle careers, romance and other challenges while reporting on social issues and news stories in Malaysia."/>
    <x v="1"/>
    <n v="1"/>
    <n v="2017"/>
    <s v="August"/>
    <s v="Older"/>
    <s v="Not Applicable"/>
  </r>
  <r>
    <s v="s1650P"/>
    <x v="0"/>
    <x v="1012"/>
    <s v="Mukul Abhyankar"/>
    <s v="Tabu, Manoj Bajpayee, Annu Kapoor"/>
    <s v="India"/>
    <m/>
    <s v="Unknown"/>
    <x v="6"/>
    <x v="3"/>
    <s v="120 min"/>
    <n v="120"/>
    <n v="0"/>
    <x v="44"/>
    <s v="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
    <x v="0"/>
    <n v="2"/>
    <s v=""/>
    <s v=""/>
    <s v="Modern"/>
    <s v="Medium"/>
  </r>
  <r>
    <s v="s5291P"/>
    <x v="0"/>
    <x v="1013"/>
    <s v="Aditya Chopra"/>
    <s v="Shah Rukh Khan, Kajol, Amrish Puri, Farida Jalal, Anupam Kher, Satish Shah, Achala Sachdev, Himani Shivpuri"/>
    <s v="India"/>
    <m/>
    <s v="Unknown"/>
    <x v="42"/>
    <x v="10"/>
    <s v="190 min"/>
    <n v="190"/>
    <n v="0"/>
    <x v="30"/>
    <s v="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
    <x v="0"/>
    <n v="2"/>
    <s v=""/>
    <s v=""/>
    <s v="Older"/>
    <s v="Long"/>
  </r>
  <r>
    <s v="s1664N"/>
    <x v="0"/>
    <x v="1014"/>
    <s v="Debbie Allen"/>
    <s v="Dolly Parton, Christine Baranski, Treat Williams, Jenifer Lewis, Josh Segarra, Jeanine Mason, Mary Lane Haskell"/>
    <s v="United States"/>
    <d v="2020-11-22T00:00:00"/>
    <s v="Available"/>
    <x v="3"/>
    <x v="2"/>
    <s v="99 min"/>
    <n v="99"/>
    <n v="0"/>
    <x v="11"/>
    <s v="Seasonal cheer comes to a screeching halt when a cold-hearted woman tries to sell her hometown's land. Can music, magic and memories change her mind?"/>
    <x v="1"/>
    <n v="1"/>
    <n v="2020"/>
    <s v="November"/>
    <s v="Recent"/>
    <s v="Medium"/>
  </r>
  <r>
    <s v="s7289P"/>
    <x v="0"/>
    <x v="1015"/>
    <s v="Tim Ritter"/>
    <s v="Unknown"/>
    <s v="Unknown"/>
    <m/>
    <s v="Unknown"/>
    <x v="0"/>
    <x v="3"/>
    <s v="71 min"/>
    <n v="71"/>
    <n v="0"/>
    <x v="15"/>
    <s v="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
    <x v="0"/>
    <n v="2"/>
    <s v=""/>
    <s v=""/>
    <s v="Recent"/>
    <s v="Short"/>
  </r>
  <r>
    <s v="s5386N"/>
    <x v="0"/>
    <x v="1016"/>
    <s v="Pat Healy"/>
    <s v="Taylor Schilling, Pat Healy, Alycia Delmore, Jim O'Heir, Brooke Dillman, Mark Kelly, Toby Huss, Alejandro Patiño"/>
    <s v="United States"/>
    <d v="2017-07-07T00:00:00"/>
    <s v="Available"/>
    <x v="12"/>
    <x v="1"/>
    <s v="84 min"/>
    <n v="84"/>
    <n v="0"/>
    <x v="4"/>
    <s v="With his simulated kidnapping business flagging, an entrepreneur jumps at a weekend abduction opportunity – only to find the job isn't what it seems."/>
    <x v="1"/>
    <n v="1"/>
    <n v="2017"/>
    <s v="July"/>
    <s v="Modern"/>
    <s v="Short"/>
  </r>
  <r>
    <s v="s8182P"/>
    <x v="0"/>
    <x v="1017"/>
    <s v="J.T. Petty"/>
    <s v="William Mapother, Sean Patrick Thomas, Doug Hutchison, Karl Geary, Laura Leighton, Jocelin Donahue, Clancy Brown"/>
    <s v="Unknown"/>
    <m/>
    <s v="Unknown"/>
    <x v="14"/>
    <x v="6"/>
    <s v="96 min"/>
    <n v="96"/>
    <n v="0"/>
    <x v="15"/>
    <s v="In the Wild West a rescue party sets out to find a family of settlers that has vanished from their home under mysterious circumstances."/>
    <x v="0"/>
    <n v="2"/>
    <s v=""/>
    <s v=""/>
    <s v="Older"/>
    <s v="Medium"/>
  </r>
  <r>
    <s v="s821N"/>
    <x v="1"/>
    <x v="1018"/>
    <s v="Unknown"/>
    <s v="Maxim Khalil, Abdulmohsen Alnemr, Samr Ismaiel, Khaled Alkeesh, Samar Sami, Salloum Haddad, Ahmad Aljasmii, Khaled El Sayed, Yaser Alneyadi, Leen Gherra, Dean Cain, Moatasem Alnahar, Mahira Abdelaziz"/>
    <s v="United Arab Emirates"/>
    <d v="2021-06-02T00:00:00"/>
    <s v="Available"/>
    <x v="0"/>
    <x v="7"/>
    <s v="3 Seasons"/>
    <n v="0"/>
    <n v="3"/>
    <x v="29"/>
    <s v="A programming genius builds a fact-finding, truth-seeking internet portal while reckoning with trouble at home."/>
    <x v="1"/>
    <n v="1"/>
    <n v="2021"/>
    <s v="June"/>
    <s v="Recent"/>
    <s v="Not Applicable"/>
  </r>
  <r>
    <s v="s201P"/>
    <x v="0"/>
    <x v="1019"/>
    <s v="Marta Cunningham"/>
    <s v="Dawn Boldrin"/>
    <s v="United States"/>
    <m/>
    <s v="Unknown"/>
    <x v="30"/>
    <x v="0"/>
    <s v="88 min"/>
    <n v="88"/>
    <n v="0"/>
    <x v="2"/>
    <s v="Valentine Road is a feature documentary examining the emotionally devastating earthquake and powerful aftershock that occurred when 14-year-old Brandon McInerney fatally shot 15-year-old Lawrence King during first period English class in the 8th grade."/>
    <x v="0"/>
    <n v="2"/>
    <s v=""/>
    <s v=""/>
    <s v="Modern"/>
    <s v="Short"/>
  </r>
  <r>
    <s v="s8319N"/>
    <x v="0"/>
    <x v="1020"/>
    <s v="Mario Mattei"/>
    <s v="Unknown"/>
    <s v="United States"/>
    <d v="2019-01-31T00:00:00"/>
    <s v="Available"/>
    <x v="6"/>
    <x v="1"/>
    <s v="83 min"/>
    <n v="83"/>
    <n v="0"/>
    <x v="2"/>
    <s v="This documentary follows four tycoons who moonlight as motorsport competitors and examines what fuels them to succeed, both at work and on the track."/>
    <x v="1"/>
    <n v="1"/>
    <n v="2019"/>
    <s v="January"/>
    <s v="Modern"/>
    <s v="Short"/>
  </r>
  <r>
    <s v="s691P"/>
    <x v="0"/>
    <x v="1021"/>
    <s v="Aziz Jindani"/>
    <s v="Kenny Knox, Mark Dohner, Bobbi Hartley, Mike Pollock, Tyler Bunch, Jay Synder, Jason Yudoff, Dave Wills"/>
    <s v="United States"/>
    <m/>
    <s v="Unknown"/>
    <x v="3"/>
    <x v="10"/>
    <s v="99 min"/>
    <n v="99"/>
    <n v="0"/>
    <x v="18"/>
    <s v="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
    <x v="0"/>
    <n v="2"/>
    <s v=""/>
    <s v=""/>
    <s v="Recent"/>
    <s v="Medium"/>
  </r>
  <r>
    <s v="s9332P"/>
    <x v="0"/>
    <x v="1022"/>
    <s v="Sandra L. Martin"/>
    <s v="Maurice Johnson, Meggan Kaiser, Scot Cooper"/>
    <s v="United Kingdom"/>
    <m/>
    <s v="Unknown"/>
    <x v="0"/>
    <x v="3"/>
    <s v="85 min"/>
    <n v="85"/>
    <n v="0"/>
    <x v="30"/>
    <s v="Focused chef, ALICE (Meggan Kaiser), works at one of the top restaurants in New York. After a disastrous night serving a food critic, she receives an invitation to judge the notorious food competition in honor of the annual fundraiser for the St. Andrew's Kids's Hospital. Alice decides to go, and among the judges is the handsome chef CHRISTIAN (Scot Kooper), who attended school with Alice."/>
    <x v="0"/>
    <n v="2"/>
    <s v=""/>
    <s v=""/>
    <s v="Recent"/>
    <s v="Short"/>
  </r>
  <r>
    <s v="s8560N"/>
    <x v="0"/>
    <x v="1023"/>
    <s v="Kyle Rankin"/>
    <s v="Holly Taylor, Alice Ziolkoski, Britt Flatmo, Paget Brewster, Tara Robinson, Adrienne Rose White, Greg Finley, Valerie Mahaffey, Jared Boghosian, William Bornkessel"/>
    <s v="United States"/>
    <d v="2019-02-01T00:00:00"/>
    <s v="Available"/>
    <x v="6"/>
    <x v="7"/>
    <s v="88 min"/>
    <n v="88"/>
    <n v="0"/>
    <x v="15"/>
    <s v="A disparate group of teenage girls discovers how to obtain supernatural abilities, but abusing their newfound power has disturbing consequences."/>
    <x v="1"/>
    <n v="1"/>
    <n v="2019"/>
    <s v="February"/>
    <s v="Modern"/>
    <s v="Short"/>
  </r>
  <r>
    <s v="s4922N"/>
    <x v="0"/>
    <x v="1024"/>
    <s v="Mark Raso"/>
    <s v="Ed Harris, Jason Sudeikis, Elizabeth Olsen"/>
    <s v="Canada, United States"/>
    <d v="2018-04-20T00:00:00"/>
    <s v="Available"/>
    <x v="6"/>
    <x v="1"/>
    <s v="105 min"/>
    <n v="105"/>
    <n v="0"/>
    <x v="4"/>
    <s v="A record company exec joins his estranged dad, a famous photographer who's dying, on a road trip to the last lab still developing Kodachrome film."/>
    <x v="1"/>
    <n v="1"/>
    <n v="2018"/>
    <s v="April"/>
    <s v="Modern"/>
    <s v="Medium"/>
  </r>
  <r>
    <s v="s7540N"/>
    <x v="0"/>
    <x v="1025"/>
    <s v="Claude Barras"/>
    <s v="Gaspard Schlatter, Sixtine Murat, Paulin Jaccoud, Michel Vuillermoz, Raul Ribera, Estelle Hennard, Elliot Sanchez, Lou Wick, Brigitte Rosset, Natacha Koutchoumov, Monica Budde, Adrien Barazzone, Will Forte, Nick Offerman, Ellen Page, Amy Sedaris"/>
    <s v="Switzerland, France"/>
    <d v="2017-10-01T00:00:00"/>
    <s v="Available"/>
    <x v="7"/>
    <x v="11"/>
    <s v="68 min"/>
    <n v="68"/>
    <n v="0"/>
    <x v="4"/>
    <s v="A 9-year-old boy finds his life upended when he's sent to live in an orphanage in this stop-motion animated tale of loss, friendship and young love."/>
    <x v="1"/>
    <n v="1"/>
    <n v="2017"/>
    <s v="October"/>
    <s v="Modern"/>
    <s v="Short"/>
  </r>
  <r>
    <s v="s7220N"/>
    <x v="0"/>
    <x v="1026"/>
    <s v="Frank Capra, Joris Ivens"/>
    <s v="Walter Huston, Dana Andrews"/>
    <s v="United States"/>
    <d v="2017-03-31T00:00:00"/>
    <s v="Available"/>
    <x v="26"/>
    <x v="7"/>
    <s v="63 min"/>
    <n v="63"/>
    <n v="0"/>
    <x v="37"/>
    <s v="Though culturally insensitive by modern standards, this propaganda film examines the history of Japan from the 16th century through the 1930s."/>
    <x v="1"/>
    <n v="1"/>
    <n v="2017"/>
    <s v="March"/>
    <s v="Older"/>
    <s v="Short"/>
  </r>
  <r>
    <s v="s3542N"/>
    <x v="1"/>
    <x v="1027"/>
    <s v="Hayato Date"/>
    <s v="Junko Takeuchi, Chie Nakamura, Noriaki Sugiyama, Kazuhiko Inoue, Toshihiko Seki, Hidekatsu Shibata, Masako Katsuki, Nana Mizuki"/>
    <s v="Japan"/>
    <d v="2019-09-01T00:00:00"/>
    <s v="Available"/>
    <x v="24"/>
    <x v="7"/>
    <s v="9 Seasons"/>
    <n v="0"/>
    <n v="9"/>
    <x v="20"/>
    <s v="Guided by the spirit demon within him, orphaned Naruto learns to harness his powers as a ninja in this anime adventure series."/>
    <x v="1"/>
    <n v="1"/>
    <n v="2019"/>
    <s v="September"/>
    <s v="Older"/>
    <s v="Not Applicable"/>
  </r>
  <r>
    <s v="s2433P"/>
    <x v="0"/>
    <x v="1028"/>
    <s v="Randy Korompis"/>
    <s v="Oka Antara, Rio Dewanto, Chicco Jerikho, Mike Lewis, Arifin Putra, Verdi Solaiman, Julie Estelle"/>
    <s v="Unknown"/>
    <m/>
    <s v="Unknown"/>
    <x v="3"/>
    <x v="9"/>
    <s v="115 min"/>
    <n v="115"/>
    <n v="0"/>
    <x v="0"/>
    <s v="A former marine and his friends struggle to save their country from a ruthless party leader."/>
    <x v="0"/>
    <n v="2"/>
    <s v=""/>
    <s v=""/>
    <s v="Recent"/>
    <s v="Medium"/>
  </r>
  <r>
    <s v="s7418P"/>
    <x v="0"/>
    <x v="1029"/>
    <s v="Prashanth Pandiraj"/>
    <s v="G. V. Prakash Kumar, Kriti Kharbanda, Bala Saravanan, Ramdoss, Rajendran, Mansoor Ali Khan, Anandaraj"/>
    <s v="Unknown"/>
    <m/>
    <s v="Unknown"/>
    <x v="12"/>
    <x v="3"/>
    <s v="119 min"/>
    <n v="119"/>
    <n v="0"/>
    <x v="0"/>
    <s v="Bruce Lee and his friends get into a fight with the close aides of Ramdoss, an evil don. When the gangster kidnaps Lee's girlfriend, he plans to rescue her."/>
    <x v="0"/>
    <n v="2"/>
    <s v=""/>
    <s v=""/>
    <s v="Modern"/>
    <s v="Medium"/>
  </r>
  <r>
    <s v="s1509N"/>
    <x v="1"/>
    <x v="1030"/>
    <s v="Unknown"/>
    <s v="Kate Harbour, Justin Fletcher, Louis Jones"/>
    <s v="United Kingdom"/>
    <d v="2020-12-22T00:00:00"/>
    <s v="Available"/>
    <x v="22"/>
    <x v="13"/>
    <s v="1 Season"/>
    <n v="0"/>
    <n v="1"/>
    <x v="1"/>
    <s v="This delightful animated series centers on impish lamb Timmy as he enters nursery school, where he learns about sharing, responsibility and fairness."/>
    <x v="1"/>
    <n v="1"/>
    <n v="2020"/>
    <s v="December"/>
    <s v="Modern"/>
    <s v="Not Applicable"/>
  </r>
  <r>
    <s v="s3916N"/>
    <x v="0"/>
    <x v="1031"/>
    <s v="Anant Balani"/>
    <s v="Rahul Bose, Vijay Raaz, Anusha Dhandekar, Perizaad Zorabian, Saurabh Shukla, Asrani, Shehzad Khan"/>
    <s v="India"/>
    <d v="2019-04-15T00:00:00"/>
    <s v="Available"/>
    <x v="49"/>
    <x v="7"/>
    <s v="116 min"/>
    <n v="116"/>
    <n v="0"/>
    <x v="4"/>
    <s v="Still a virgin at 32 years old, a frustrated advertising agent gets the shock of his life when an unlikely chain of events turns him into a porn star."/>
    <x v="1"/>
    <n v="1"/>
    <n v="2019"/>
    <s v="April"/>
    <s v="Older"/>
    <s v="Medium"/>
  </r>
  <r>
    <s v="s8960P"/>
    <x v="0"/>
    <x v="1032"/>
    <s v="D.J. Viola, Harold P. Warren"/>
    <s v="Cassandra Peterson"/>
    <s v="Unknown"/>
    <m/>
    <s v="Unknown"/>
    <x v="9"/>
    <x v="0"/>
    <s v="81 min"/>
    <n v="81"/>
    <n v="0"/>
    <x v="4"/>
    <s v="A revamping, if you will, of the 1980's classic horror movie showcase, hosted by Elvira, Mistress of the Dark. Elvira tries to elevate the material by hosting Manos as if it were an episode of Masterpiece Theater."/>
    <x v="0"/>
    <n v="2"/>
    <s v=""/>
    <s v=""/>
    <s v="Modern"/>
    <s v="Short"/>
  </r>
  <r>
    <s v="s2058P"/>
    <x v="0"/>
    <x v="1033"/>
    <s v="Karen Thomas"/>
    <s v="Daniel Arbon, Evangelos Alexiou, Penny Fuller, Edward Hibbert"/>
    <s v="Unknown"/>
    <m/>
    <s v="Unknown"/>
    <x v="2"/>
    <x v="12"/>
    <s v="56 min"/>
    <n v="56"/>
    <n v="0"/>
    <x v="2"/>
    <s v="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
    <x v="0"/>
    <n v="2"/>
    <s v=""/>
    <s v=""/>
    <s v="Modern"/>
    <s v="Short"/>
  </r>
  <r>
    <s v="s6099N"/>
    <x v="0"/>
    <x v="1034"/>
    <s v="Nicolás López"/>
    <s v="Eli Roth, Andrea Osvárt, Ariel Levy, Natasha Yarovenko, Nicolás Martínez, Lorenza Izzo, Marcial Tagle, Ramón Llao, Ignacia Allamand, Paz Bascuñán"/>
    <s v="United States, Chile"/>
    <d v="2018-03-07T00:00:00"/>
    <s v="Available"/>
    <x v="5"/>
    <x v="6"/>
    <s v="89 min"/>
    <n v="89"/>
    <n v="0"/>
    <x v="7"/>
    <s v="An American tourist and his friends are partying in Chile, but a major earthquake devastates the area and forces them to scramble for survival."/>
    <x v="1"/>
    <n v="1"/>
    <n v="2018"/>
    <s v="March"/>
    <s v="Modern"/>
    <s v="Short"/>
  </r>
  <r>
    <s v="s8861P"/>
    <x v="0"/>
    <x v="1035"/>
    <s v="Ameer"/>
    <s v="Suriya, Trisha, Nandha, Laila"/>
    <s v="Unknown"/>
    <m/>
    <s v="Unknown"/>
    <x v="15"/>
    <x v="5"/>
    <s v="144 min"/>
    <n v="144"/>
    <n v="0"/>
    <x v="30"/>
    <s v="Gautham, who runs a restaurant, falls in love with his friend Kannan's cousin, Sandhya. Problems arise when Gautham learns that Kannan's parents want Kannan to marry Sandhya."/>
    <x v="0"/>
    <n v="2"/>
    <s v=""/>
    <s v=""/>
    <s v="Older"/>
    <s v="Long"/>
  </r>
  <r>
    <s v="s2560N"/>
    <x v="0"/>
    <x v="1036"/>
    <s v="Nadia Hallgren"/>
    <s v="Michelle Obama"/>
    <s v="United States"/>
    <d v="2020-05-06T00:00:00"/>
    <s v="Available"/>
    <x v="3"/>
    <x v="8"/>
    <s v="89 min"/>
    <n v="89"/>
    <n v="0"/>
    <x v="2"/>
    <s v="Join former first lady Michelle Obama in an intimate documentary looking at her life, hopes and connection with others as she tours with &quot;Becoming.&quot;"/>
    <x v="1"/>
    <n v="1"/>
    <n v="2020"/>
    <s v="May"/>
    <s v="Recent"/>
    <s v="Short"/>
  </r>
  <r>
    <s v="s2236P"/>
    <x v="0"/>
    <x v="1037"/>
    <s v="Lew Ayres"/>
    <s v="James Dunn, Mae Clarke, David Manners, Charlotte Henry, George Irving, George &quot;Gabby&quot; Hayes, Fritz Leiber"/>
    <s v="Unknown"/>
    <m/>
    <s v="Unknown"/>
    <x v="32"/>
    <x v="12"/>
    <s v="99 min"/>
    <n v="99"/>
    <n v="0"/>
    <x v="0"/>
    <s v="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
    <x v="0"/>
    <n v="2"/>
    <s v=""/>
    <s v=""/>
    <s v="Older"/>
    <s v="Medium"/>
  </r>
  <r>
    <s v="s3372P"/>
    <x v="0"/>
    <x v="1038"/>
    <s v="Sudha Kongara"/>
    <s v="Suriya, Paresh Rawal, Mohan Babu, Aparna Balamurali, Urvashi, Karunas, Vivek Prasanna, Krishna Kumar. B, Kaali Venkat, Poo Ramu, Achyuth Kumar, Prakash Belawadi, Hans Kaushik, Dan Dhanoa"/>
    <s v="Unknown"/>
    <m/>
    <s v="Unknown"/>
    <x v="3"/>
    <x v="0"/>
    <s v="150 min"/>
    <n v="150"/>
    <n v="0"/>
    <x v="0"/>
    <s v="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
    <x v="0"/>
    <n v="2"/>
    <s v=""/>
    <s v=""/>
    <s v="Recent"/>
    <s v="Long"/>
  </r>
  <r>
    <s v="s9280P"/>
    <x v="0"/>
    <x v="1039"/>
    <s v="Shiva Nirvana"/>
    <s v="Nani, Ritu Varma, Aishwarya Rajesh, Jagapathi Babu, Daniel Balaji, Nasser, Parvathi T, Rohini, Rao Ramesh, Naresh"/>
    <s v="Colombia"/>
    <m/>
    <s v="Unknown"/>
    <x v="0"/>
    <x v="3"/>
    <s v="145 min"/>
    <n v="145"/>
    <n v="0"/>
    <x v="8"/>
    <s v="When a doting elder brother has a dispute with the younger one over the inheritance, the latter tries to establish peace and keep the family together."/>
    <x v="0"/>
    <n v="2"/>
    <s v=""/>
    <s v=""/>
    <s v="Recent"/>
    <s v="Long"/>
  </r>
  <r>
    <s v="s5990P"/>
    <x v="0"/>
    <x v="1040"/>
    <s v="Nadeem Baig"/>
    <s v="Humayun Saeed, Mehwish Hayat"/>
    <s v="Unknown"/>
    <m/>
    <s v="Unknown"/>
    <x v="3"/>
    <x v="0"/>
    <s v="156 min"/>
    <n v="156"/>
    <n v="0"/>
    <x v="4"/>
    <s v="Three childhood friends have settled down in married life but are afraid of their wives. Their friend, a divorce lawyer, returns to Pakistan from the United States and finds that all his friends are in miserable marriages."/>
    <x v="0"/>
    <n v="2"/>
    <s v=""/>
    <s v=""/>
    <s v="Recent"/>
    <s v="Long"/>
  </r>
  <r>
    <s v="s7523N"/>
    <x v="0"/>
    <x v="1041"/>
    <s v="Wael Ihsan"/>
    <s v="Yasmin Abdulaziz, Hassan El Raddad, Ahmed Fouad Selim, Entessar, Hesham Ismail, Badria Tolba, Ghassan Mattar, Eman El-Sayed, Saad El Soghayar, Soleiman Eid, Youssef Eid, Hassan Abdulfattah, Mohamed Lotfy, Hala Fakher"/>
    <s v="Egypt"/>
    <d v="2019-06-06T00:00:00"/>
    <s v="Available"/>
    <x v="5"/>
    <x v="7"/>
    <s v="90 min"/>
    <n v="90"/>
    <n v="0"/>
    <x v="4"/>
    <s v="A successful advertising agency executive falls asleep on an airplane and wakes up in an alternate universe as a stay-at-home mom with three kids."/>
    <x v="1"/>
    <n v="1"/>
    <n v="2019"/>
    <s v="June"/>
    <s v="Modern"/>
    <s v="Medium"/>
  </r>
  <r>
    <s v="s6207P"/>
    <x v="0"/>
    <x v="1042"/>
    <s v="Michael McDonald"/>
    <s v="Anthony Michael Hall, Justine Bateman, David Cross, Will Ferrell"/>
    <s v="Unknown"/>
    <m/>
    <s v="Unknown"/>
    <x v="42"/>
    <x v="6"/>
    <s v="79 min"/>
    <n v="79"/>
    <n v="0"/>
    <x v="4"/>
    <s v="Walter Paisley, a busboy at a cappuccino bar called the Jabberjaw, is praised as a genius after he kills his landlady's cat and covers it in plaster. Pressured to produce more work, he goes after bigger subjects."/>
    <x v="0"/>
    <n v="2"/>
    <s v=""/>
    <s v=""/>
    <s v="Older"/>
    <s v="Short"/>
  </r>
  <r>
    <s v="s8332N"/>
    <x v="1"/>
    <x v="1043"/>
    <s v="Unknown"/>
    <s v="Mary Berry, Paul Hollywood"/>
    <s v="United Kingdom"/>
    <d v="2018-12-01T00:00:00"/>
    <s v="Available"/>
    <x v="6"/>
    <x v="2"/>
    <s v="4 Seasons"/>
    <n v="0"/>
    <n v="4"/>
    <x v="1"/>
    <s v="Hosts Mary Berry and Paul Hollywood leave the tent and go into the kitchen to put their professional spin on baking techniques used in the show."/>
    <x v="1"/>
    <n v="1"/>
    <n v="2018"/>
    <s v="December"/>
    <s v="Modern"/>
    <s v="Not Applicable"/>
  </r>
  <r>
    <s v="s9329P"/>
    <x v="0"/>
    <x v="1044"/>
    <s v="Hans Albin"/>
    <s v="Ingrid Thulin, Paul Hubschmid"/>
    <s v="Unknown"/>
    <m/>
    <s v="Unknown"/>
    <x v="58"/>
    <x v="0"/>
    <s v="91 min"/>
    <n v="91"/>
    <n v="0"/>
    <x v="30"/>
    <s v="The wife of the Swedish Ambassador of Greece becomes involved in a romantic triangle, but the man who comes between husband and wife has a preference for the husband."/>
    <x v="0"/>
    <n v="2"/>
    <s v=""/>
    <s v=""/>
    <s v="Older"/>
    <s v="Medium"/>
  </r>
  <r>
    <s v="s6156N"/>
    <x v="0"/>
    <x v="1045"/>
    <s v="Wael Ehsan"/>
    <s v="Eyad Nassar, Ahmed Bedir, Fathy Abdel Wahab, Sawsan Badr, Maged El Kedwany, Tarek Abdel Aziz, Karima Mokhtar, Yousra El Lozy, Somaya El Khashab, Mohamed Emam"/>
    <s v="Egypt"/>
    <d v="2019-04-26T00:00:00"/>
    <s v="Available"/>
    <x v="5"/>
    <x v="7"/>
    <s v="87 min"/>
    <n v="87"/>
    <n v="0"/>
    <x v="8"/>
    <s v="Based on the 2002 El Ayyat train accident, this drama begins 90 minutes before the explosion, following the lives of riders in the third-class cars."/>
    <x v="1"/>
    <n v="1"/>
    <n v="2019"/>
    <s v="April"/>
    <s v="Modern"/>
    <s v="Short"/>
  </r>
  <r>
    <s v="s6616P"/>
    <x v="0"/>
    <x v="1046"/>
    <s v="Mahesh Narayanan"/>
    <s v="Fahadh Faasil, Nimisha Sajayan, Joju George, Vinay Fort, Dilesh Pothan, Jalaja, Salim Kumar, Indrans, Sanal Aman, Dinesh Prabhakar, Divya Prabha, Parvathy Krishna"/>
    <s v="Unknown"/>
    <m/>
    <s v="Unknown"/>
    <x v="0"/>
    <x v="0"/>
    <s v="161 min"/>
    <n v="161"/>
    <n v="0"/>
    <x v="8"/>
    <s v="A past ridden with crime, death and pain is recounted to Freddy, a juvenile criminal, who has been assigned to eliminate his estranged uncle Sulaiman, an aging patriarch, while behind bars."/>
    <x v="0"/>
    <n v="2"/>
    <s v=""/>
    <s v=""/>
    <s v="Recent"/>
    <s v="Long"/>
  </r>
  <r>
    <s v="s7897N"/>
    <x v="1"/>
    <x v="1047"/>
    <s v="Jay Chandrasekhar"/>
    <s v="Mark Feuerstein, Paulo Costanzo, Reshma Shetty, Jill Flint, Campbell Scott, Brooke D'Orsay, Dieter Riesle"/>
    <s v="United States"/>
    <d v="2017-05-18T00:00:00"/>
    <s v="Available"/>
    <x v="7"/>
    <x v="2"/>
    <s v="8 Seasons"/>
    <n v="0"/>
    <n v="8"/>
    <x v="4"/>
    <s v="Dr. Hank Lawson unexpectedly gets a career upgrade as a freelance physician treating New York's aristocratic upper crust in their posh Hamptons homes."/>
    <x v="1"/>
    <n v="1"/>
    <n v="2017"/>
    <s v="May"/>
    <s v="Modern"/>
    <s v="Not Applicable"/>
  </r>
  <r>
    <s v="s2051P"/>
    <x v="0"/>
    <x v="1048"/>
    <s v="Ryan Polito"/>
    <s v="Jay Pharoah"/>
    <s v="Unknown"/>
    <m/>
    <s v="Unknown"/>
    <x v="18"/>
    <x v="9"/>
    <s v="63 min"/>
    <n v="63"/>
    <n v="0"/>
    <x v="10"/>
    <s v="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
    <x v="0"/>
    <n v="2"/>
    <s v=""/>
    <s v=""/>
    <s v="Modern"/>
    <s v="Short"/>
  </r>
  <r>
    <s v="s6681P"/>
    <x v="0"/>
    <x v="1049"/>
    <s v="Alex Steyermark"/>
    <s v="Michael Angarano, Cynthia Nixon, Sunny Mabrey"/>
    <s v="Unknown"/>
    <m/>
    <s v="Unknown"/>
    <x v="24"/>
    <x v="6"/>
    <s v="96 min"/>
    <n v="96"/>
    <n v="0"/>
    <x v="28"/>
    <s v="A young man with a terminal illness makes an unconventional request on local television."/>
    <x v="0"/>
    <n v="2"/>
    <s v=""/>
    <s v=""/>
    <s v="Older"/>
    <s v="Medium"/>
  </r>
  <r>
    <s v="s8295P"/>
    <x v="0"/>
    <x v="1050"/>
    <s v="Bramma"/>
    <s v="Jyothika, Urvashi, Bhanupriya, Saranya Ponvannan, Nassar, Livingston"/>
    <s v="Unknown"/>
    <m/>
    <s v="Unknown"/>
    <x v="12"/>
    <x v="5"/>
    <s v="129 min"/>
    <n v="129"/>
    <n v="0"/>
    <x v="4"/>
    <s v="Prabhavati, an independent documentary filmmaker, with the help of her friends takes her mother-in-law, Gomatha, on a surprise trip to reunite her with her school friends."/>
    <x v="0"/>
    <n v="2"/>
    <s v=""/>
    <s v=""/>
    <s v="Modern"/>
    <s v="Long"/>
  </r>
  <r>
    <s v="s6587N"/>
    <x v="1"/>
    <x v="1051"/>
    <s v="Unknown"/>
    <s v="Dave B. Mitchell"/>
    <s v="United States"/>
    <d v="2018-07-20T00:00:00"/>
    <s v="Available"/>
    <x v="12"/>
    <x v="1"/>
    <s v="3 Seasons"/>
    <n v="0"/>
    <n v="3"/>
    <x v="14"/>
    <s v="Former FBI agent Joe Pistone, the real-life &quot;Donnie Brasco,&quot; hosts this series that reveals the true stories of undercover crime-fighting operations."/>
    <x v="1"/>
    <n v="1"/>
    <n v="2018"/>
    <s v="July"/>
    <s v="Modern"/>
    <s v="Not Applicable"/>
  </r>
  <r>
    <s v="s2053P"/>
    <x v="0"/>
    <x v="1052"/>
    <s v="Spencer Gordon Bennet"/>
    <s v="Kazan the Wonder Dog, Jack Perrin, Ruth Sullivan, Gene Toler, Robert Walker"/>
    <s v="Unknown"/>
    <m/>
    <s v="Unknown"/>
    <x v="76"/>
    <x v="5"/>
    <s v="54 min"/>
    <n v="54"/>
    <n v="0"/>
    <x v="0"/>
    <s v="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
    <x v="0"/>
    <n v="2"/>
    <s v=""/>
    <s v=""/>
    <s v="Older"/>
    <s v="Short"/>
  </r>
  <r>
    <s v="s3701P"/>
    <x v="0"/>
    <x v="1053"/>
    <s v="Peter Miller, Carlos Sandoval"/>
    <s v="Norma CantÃº, Ramiro Casso, James DeAnda"/>
    <s v="Unknown"/>
    <m/>
    <s v="Unknown"/>
    <x v="14"/>
    <x v="12"/>
    <s v="50 min"/>
    <n v="50"/>
    <n v="0"/>
    <x v="2"/>
    <s v="From a small-town Texas murder emerged a landmark civil rights case. The little-known story of the Mexican American lawyers who took Hernandez v. Texas to the Supreme Court, challenging Jim Crow-style discrimination."/>
    <x v="0"/>
    <n v="2"/>
    <s v=""/>
    <s v=""/>
    <s v="Older"/>
    <s v="Short"/>
  </r>
  <r>
    <s v="s6214N"/>
    <x v="1"/>
    <x v="1054"/>
    <s v="Unknown"/>
    <s v="Jack Whitehall, Mathew Horne, Sarah Solemani, Michelle Gomez, Nikki Runeckles, Kae Alexander, Layton Williams, Ethan Lawrence, Charlie Wernham, Jack Binstead, Jack Bence, Harry Enfield"/>
    <s v="United Kingdom"/>
    <d v="2018-12-15T00:00:00"/>
    <s v="Available"/>
    <x v="2"/>
    <x v="1"/>
    <s v="3 Seasons"/>
    <n v="0"/>
    <n v="3"/>
    <x v="1"/>
    <s v="A history teacher at the posh Abbey Grove, Alfie Wickers is something truly special: He's his school's, if not England's, single worst educator."/>
    <x v="1"/>
    <n v="1"/>
    <n v="2018"/>
    <s v="December"/>
    <s v="Modern"/>
    <s v="Not Applicable"/>
  </r>
  <r>
    <s v="s5586P"/>
    <x v="0"/>
    <x v="1055"/>
    <s v="ShÃ»suke Kaneko"/>
    <s v="Shinobu Nakayama, Ai Maeda, YukijirÃ´ Hotaru"/>
    <s v="Unknown"/>
    <m/>
    <s v="Unknown"/>
    <x v="57"/>
    <x v="3"/>
    <s v="108 min"/>
    <n v="108"/>
    <n v="0"/>
    <x v="0"/>
    <s v="As Gyaos monsters begin to attack Japan again, a young girl - whose parents died during a previous monster conflict - discovers a new creature called Iris. After merging with the girl, the trauma-powered Iris seeks revenge on Gamera, who seems to be losing his patience with humankind."/>
    <x v="0"/>
    <n v="2"/>
    <s v=""/>
    <s v=""/>
    <s v="Older"/>
    <s v="Medium"/>
  </r>
  <r>
    <s v="s6248N"/>
    <x v="0"/>
    <x v="1056"/>
    <s v="David Zucker"/>
    <s v="Trey Parker, Matt Stone, Dian Bachar, Yasmine Bleeth, Jenny McCarthy, Ernest Borgnine, Robert Vaughn, Trevor Einhorn"/>
    <s v="United States"/>
    <d v="2018-11-01T00:00:00"/>
    <s v="Available"/>
    <x v="44"/>
    <x v="6"/>
    <s v="103 min"/>
    <n v="103"/>
    <n v="0"/>
    <x v="4"/>
    <s v="When two slackers' made-up sport, BASEketball, becomes a national craze, they hope to cash in on the basketball/baseball hybrid's popularity."/>
    <x v="1"/>
    <n v="1"/>
    <n v="2018"/>
    <s v="November"/>
    <s v="Older"/>
    <s v="Medium"/>
  </r>
  <r>
    <s v="s4818P"/>
    <x v="0"/>
    <x v="1057"/>
    <s v="Meer"/>
    <s v="Bhushan, Karuna Bhushan"/>
    <s v="Unknown"/>
    <m/>
    <s v="Unknown"/>
    <x v="0"/>
    <x v="3"/>
    <s v="104 min"/>
    <n v="104"/>
    <n v="0"/>
    <x v="8"/>
    <s v="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
    <x v="0"/>
    <n v="2"/>
    <s v=""/>
    <s v=""/>
    <s v="Recent"/>
    <s v="Medium"/>
  </r>
  <r>
    <s v="s1167P"/>
    <x v="0"/>
    <x v="1058"/>
    <s v="Nigel Simpkiss"/>
    <s v="Richard Hammond"/>
    <s v="Unknown"/>
    <m/>
    <s v="Unknown"/>
    <x v="10"/>
    <x v="12"/>
    <s v="59 min"/>
    <n v="59"/>
    <n v="0"/>
    <x v="2"/>
    <s v="Top Gear star Richard Hammond travels to Butte, Montana, to interview his childhood hero, 70s stuntman Evel Knievel. But will the sick and aging icon warm to his fan?"/>
    <x v="0"/>
    <n v="2"/>
    <s v=""/>
    <s v=""/>
    <s v="Older"/>
    <s v="Short"/>
  </r>
  <r>
    <s v="s5085P"/>
    <x v="0"/>
    <x v="1059"/>
    <s v="James W. Horne, Buster Keaton"/>
    <s v="Anne Cornwall, Flora Bramley, Harold Goodwin, Snitz Edwards"/>
    <s v="Unknown"/>
    <m/>
    <s v="Unknown"/>
    <x v="77"/>
    <x v="10"/>
    <s v="65 min"/>
    <n v="65"/>
    <n v="0"/>
    <x v="4"/>
    <s v="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
    <x v="0"/>
    <n v="2"/>
    <s v=""/>
    <s v=""/>
    <s v="Older"/>
    <s v="Short"/>
  </r>
  <r>
    <s v="s1986N"/>
    <x v="0"/>
    <x v="1060"/>
    <s v="Gary Andrews"/>
    <s v="Lizzie Waterworth-Santo, Emma Tate, Sue Elliot Nicholls, Tamsin Heatley, Wayne Forester, Aidan Cook, Philip Pope"/>
    <s v="United Kingdom"/>
    <d v="2020-09-17T00:00:00"/>
    <s v="Available"/>
    <x v="3"/>
    <x v="13"/>
    <s v="61 min"/>
    <n v="61"/>
    <n v="0"/>
    <x v="11"/>
    <s v="Worlds collide when Henry makes plans to spend Saturday on the sofa watching a &quot;Gross Class Zero&quot; marathon — and his favorite characters come to life!"/>
    <x v="1"/>
    <n v="1"/>
    <n v="2020"/>
    <s v="September"/>
    <s v="Recent"/>
    <s v="Short"/>
  </r>
  <r>
    <s v="s4214N"/>
    <x v="0"/>
    <x v="1061"/>
    <s v="Lorena Munoz"/>
    <s v="Jimena Barón, Rodrigo Romero, Diego Cremonesi, Daniel Aráoz, Malena Sánchez, Julieta Vallina, Florencia Peña, Simja Dujov, Adan Otero, Fernán Mirás"/>
    <s v="Unknown"/>
    <d v="2019-01-04T00:00:00"/>
    <s v="Available"/>
    <x v="6"/>
    <x v="1"/>
    <s v="122 min"/>
    <n v="122"/>
    <n v="0"/>
    <x v="8"/>
    <s v="Argentine cuarteto singer Rodrigo &quot;El Potro&quot; Bueno rises to fame amid personal struggles in this dramatization of the charismatic superstar's life."/>
    <x v="1"/>
    <n v="1"/>
    <n v="2019"/>
    <s v="January"/>
    <s v="Modern"/>
    <s v="Long"/>
  </r>
  <r>
    <s v="s2671N"/>
    <x v="1"/>
    <x v="1062"/>
    <s v="Unknown"/>
    <s v="Vir Das, Ranvir Shorey, Manoj Pahwa, Ravi Kishan, Raza Murad, Inaamulhaq, Suhail Nayyar, Amrita Bagchi"/>
    <s v="India"/>
    <d v="2020-04-17T00:00:00"/>
    <s v="Available"/>
    <x v="3"/>
    <x v="1"/>
    <s v="1 Season"/>
    <n v="0"/>
    <n v="1"/>
    <x v="4"/>
    <s v="A timid, small-town comedian's long-awaited big break takes a dark turn when he realizes committing murder is the only way to keep his onstage mojo."/>
    <x v="1"/>
    <n v="1"/>
    <n v="2020"/>
    <s v="April"/>
    <s v="Recent"/>
    <s v="Not Applicable"/>
  </r>
  <r>
    <s v="s4696P"/>
    <x v="0"/>
    <x v="1063"/>
    <s v="Johnny K. Wu"/>
    <s v="Benjamin Zgorecki, Crystle Paynther, Keith Collins II, Matt Kane, Jerry Sur, Ben Gardon, Y Chan, Leland Leger, Lisa Wong, Wayne Wong"/>
    <s v="Unknown"/>
    <m/>
    <s v="Unknown"/>
    <x v="3"/>
    <x v="0"/>
    <s v="80 min"/>
    <n v="80"/>
    <n v="0"/>
    <x v="0"/>
    <s v="When a code that could save the world is secretly injected into a member of the 5 Elements clan, the fate of humanity and the world become intertwined with his fight for survival."/>
    <x v="0"/>
    <n v="2"/>
    <s v=""/>
    <s v=""/>
    <s v="Recent"/>
    <s v="Short"/>
  </r>
  <r>
    <s v="s47P"/>
    <x v="0"/>
    <x v="1064"/>
    <s v="Mark Knight"/>
    <s v="Anne-Marie Newland"/>
    <s v="United States"/>
    <m/>
    <s v="Unknown"/>
    <x v="2"/>
    <x v="5"/>
    <s v="20 min"/>
    <n v="20"/>
    <n v="0"/>
    <x v="33"/>
    <s v="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
    <x v="0"/>
    <n v="2"/>
    <s v=""/>
    <s v=""/>
    <s v="Modern"/>
    <s v="Short"/>
  </r>
  <r>
    <s v="s5243P"/>
    <x v="0"/>
    <x v="1065"/>
    <s v="Sankalp"/>
    <s v="Rana Daggubati, Kay Kay Menon, Atul Kulkarni, Tapsee Pannu (in a Special Appearance), Late Om Puri, Nassar, Rahul Singh, Milind Gunaji"/>
    <s v="Unknown"/>
    <m/>
    <s v="Unknown"/>
    <x v="12"/>
    <x v="3"/>
    <s v="123 min"/>
    <n v="123"/>
    <n v="0"/>
    <x v="8"/>
    <s v="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
    <x v="0"/>
    <n v="2"/>
    <s v=""/>
    <s v=""/>
    <s v="Modern"/>
    <s v="Long"/>
  </r>
  <r>
    <s v="s2060P"/>
    <x v="1"/>
    <x v="1066"/>
    <s v="Unknown"/>
    <s v="James May"/>
    <s v="United Kingdom"/>
    <m/>
    <s v="Unknown"/>
    <x v="3"/>
    <x v="3"/>
    <s v="1 Season"/>
    <n v="0"/>
    <n v="1"/>
    <x v="26"/>
    <s v="James May embarks on a remarkable journey across Japan, from its icy north to its balmy south. Heâ€™ll see the sights, meet the locals, and eat the noodles in a bid to truly understand the Land of the Rising Sun."/>
    <x v="0"/>
    <n v="2"/>
    <s v=""/>
    <s v=""/>
    <s v="Recent"/>
    <s v="Not Applicable"/>
  </r>
  <r>
    <s v="s7748P"/>
    <x v="0"/>
    <x v="1067"/>
    <s v="Robi Michael"/>
    <s v="Drew Fontiero, Marc Menchaca, Michelle Macedo, Tyler White, Melissa Macedo"/>
    <s v="Unknown"/>
    <m/>
    <s v="Unknown"/>
    <x v="1"/>
    <x v="9"/>
    <s v="98 min"/>
    <n v="98"/>
    <n v="0"/>
    <x v="15"/>
    <s v="After Sam is murdered, his consciousness travels through the bodies of his friends to protect them from his killer. This dark journey leads Sam on a path of self-discovery to save his friends and find out why he is doomed to never let go of his life."/>
    <x v="0"/>
    <n v="2"/>
    <s v=""/>
    <s v=""/>
    <s v="Modern"/>
    <s v="Medium"/>
  </r>
  <r>
    <s v="s900N"/>
    <x v="0"/>
    <x v="1068"/>
    <s v="Ramon Térmens"/>
    <s v="Daniel Faraldo, Isak Férriz, Yolanda Sey, Raquel Camón, Adeline Flaun, Klaudia Dudová, Boris Ruiz, Àngels Bassas, Ahmad Alhamsho, Abdel Aziz El Mountassir"/>
    <s v="Spain"/>
    <d v="2021-05-11T00:00:00"/>
    <s v="Available"/>
    <x v="3"/>
    <x v="1"/>
    <s v="119 min"/>
    <n v="119"/>
    <n v="0"/>
    <x v="8"/>
    <s v="An immigration lawyer and a Nigerian woman caught in a ring of corruption team up to uncover the truth behind a suspicious death in a detention center."/>
    <x v="1"/>
    <n v="1"/>
    <n v="2021"/>
    <s v="May"/>
    <s v="Recent"/>
    <s v="Medium"/>
  </r>
  <r>
    <s v="s2429P"/>
    <x v="0"/>
    <x v="1069"/>
    <s v="Saurabh Shrivastava"/>
    <s v="Arshad Warsi, Saurabh Shukla"/>
    <s v="Unknown"/>
    <m/>
    <s v="Unknown"/>
    <x v="1"/>
    <x v="3"/>
    <s v="117 min"/>
    <n v="117"/>
    <n v="0"/>
    <x v="4"/>
    <s v="Fraud Saiyyan is the story of a con artist in North India who convinces women to marry him just so he can live off their money."/>
    <x v="0"/>
    <n v="2"/>
    <s v=""/>
    <s v=""/>
    <s v="Modern"/>
    <s v="Medium"/>
  </r>
  <r>
    <s v="s2577N"/>
    <x v="0"/>
    <x v="1070"/>
    <s v="Joe Robert Cole"/>
    <s v="Jeffrey Wright, Ashton Sanders, Regina Taylor, Yahya Abdul-Mateen II, Isaiah John, Kelly Jenrette, Shakira Ja-nai Paye"/>
    <s v="United States"/>
    <d v="2020-05-01T00:00:00"/>
    <s v="Available"/>
    <x v="3"/>
    <x v="6"/>
    <s v="122 min"/>
    <n v="122"/>
    <n v="0"/>
    <x v="8"/>
    <s v="While serving life in prison, a young man looks back at the people, the circumstances and the system that set him on the path toward his crime."/>
    <x v="1"/>
    <n v="1"/>
    <n v="2020"/>
    <s v="May"/>
    <s v="Recent"/>
    <s v="Long"/>
  </r>
  <r>
    <s v="s1396N"/>
    <x v="1"/>
    <x v="1071"/>
    <s v="Unknown"/>
    <s v="Lukas Engel, Zoey Siewert, Sam Vincent, Mayumi Yoshida"/>
    <s v="United States"/>
    <d v="2021-01-19T00:00:00"/>
    <s v="Available"/>
    <x v="0"/>
    <x v="13"/>
    <s v="4 Seasons"/>
    <n v="0"/>
    <n v="4"/>
    <x v="6"/>
    <s v="BFFs Wesley and Georgie and their silly cat sidekick Pretzel transform into ninjas and enter a magic world, where they solve problems and save the day."/>
    <x v="1"/>
    <n v="1"/>
    <n v="2021"/>
    <s v="January"/>
    <s v="Recent"/>
    <s v="Not Applicable"/>
  </r>
  <r>
    <s v="s4545N"/>
    <x v="0"/>
    <x v="1072"/>
    <s v="Eric Idle"/>
    <s v="John Cleese, Terry Gilliam, Eric Idle, Terry Jones, Michael Palin"/>
    <s v="United Kingdom"/>
    <d v="2018-10-02T00:00:00"/>
    <s v="Available"/>
    <x v="2"/>
    <x v="1"/>
    <s v="137 min"/>
    <n v="137"/>
    <n v="0"/>
    <x v="4"/>
    <s v="Live from London in a sold-out final show, surviving members of the British comedy troupe reprise old roles and break out in irreverent song and dance."/>
    <x v="1"/>
    <n v="1"/>
    <n v="2018"/>
    <s v="October"/>
    <s v="Modern"/>
    <s v="Long"/>
  </r>
  <r>
    <s v="s4757P"/>
    <x v="0"/>
    <x v="1073"/>
    <s v="Frank McDonald"/>
    <s v="Gene Autry, Champion, Elena Verdugo"/>
    <s v="Unknown"/>
    <m/>
    <s v="Unknown"/>
    <x v="78"/>
    <x v="3"/>
    <s v="78 min"/>
    <n v="78"/>
    <n v="0"/>
    <x v="25"/>
    <s v="Gene heads South in a fiesta of melody and a jamboree of romance. He fights for the right of rancheros to live on their rancho. Outlaws fear him and senoritas cheer him, and his famous horse Champion."/>
    <x v="0"/>
    <n v="2"/>
    <s v=""/>
    <s v=""/>
    <s v="Older"/>
    <s v="Short"/>
  </r>
  <r>
    <s v="s1628N"/>
    <x v="1"/>
    <x v="1074"/>
    <s v="Unknown"/>
    <s v="Unknown"/>
    <s v="United States"/>
    <d v="2020-12-01T00:00:00"/>
    <s v="Available"/>
    <x v="3"/>
    <x v="2"/>
    <s v="1 Season"/>
    <n v="0"/>
    <n v="1"/>
    <x v="5"/>
    <s v="Unwrap the real stories behind these iconic Christmas blockbusters, thanks to insider interviews and behind-the-scenes peeks."/>
    <x v="1"/>
    <n v="1"/>
    <n v="2020"/>
    <s v="December"/>
    <s v="Recent"/>
    <s v="Not Applicable"/>
  </r>
  <r>
    <s v="s5475N"/>
    <x v="0"/>
    <x v="1075"/>
    <s v="Jean-Patrick Benes"/>
    <s v="Ola Rapace, Micha Lescot, Thierry Hancisse, Hélène Fillières, Ruth Vega Fernandez, Louis-Do de Lencquesaing, Eva Lallier, Emilie Gavois-Kahn"/>
    <s v="France"/>
    <d v="2017-05-23T00:00:00"/>
    <s v="Available"/>
    <x v="7"/>
    <x v="1"/>
    <s v="80 min"/>
    <n v="80"/>
    <n v="0"/>
    <x v="7"/>
    <s v="A futuristic France tries to keep its people from despair and rebellion over crippling poverty by engaging them with a violent TV competition show."/>
    <x v="1"/>
    <n v="1"/>
    <n v="2017"/>
    <s v="May"/>
    <s v="Modern"/>
    <s v="Short"/>
  </r>
  <r>
    <s v="s719P"/>
    <x v="0"/>
    <x v="1076"/>
    <s v="Diane Paloma Eskenazi"/>
    <s v="Unknown"/>
    <s v="Unknown"/>
    <m/>
    <s v="Unknown"/>
    <x v="7"/>
    <x v="5"/>
    <s v="52 min"/>
    <n v="52"/>
    <n v="0"/>
    <x v="18"/>
    <s v="Catch this whimsical holiday film bursting with comical elfin escapades! Based on the classic tale of the Shoemaker and the Elves, Hans the shoemaker is helped by a group of mismatched elves who want to work for Santa Claus. Produced by Golden Films."/>
    <x v="0"/>
    <n v="2"/>
    <s v=""/>
    <s v=""/>
    <s v="Modern"/>
    <s v="Short"/>
  </r>
  <r>
    <s v="s1129N"/>
    <x v="0"/>
    <x v="1077"/>
    <s v="Tony Giglio"/>
    <s v="Sam Jaeger, Michael Jai White, Adrianne Palicki, Ty Olsson, Kyra Zagorsky, Olivia Cheng, Lisa Chandler, Monique Ganderton, Matthew Marsden, Chris Gauthier"/>
    <s v="United States"/>
    <d v="2021-04-01T00:00:00"/>
    <s v="Available"/>
    <x v="12"/>
    <x v="6"/>
    <s v="89 min"/>
    <n v="89"/>
    <n v="0"/>
    <x v="7"/>
    <s v="When a S.W.A.T. team takes in a mysterious, high-profile prisoner, international threats unleash a barrage of attacks on their compound to retrieve him."/>
    <x v="1"/>
    <n v="1"/>
    <n v="2021"/>
    <s v="April"/>
    <s v="Modern"/>
    <s v="Short"/>
  </r>
  <r>
    <s v="s8799N"/>
    <x v="0"/>
    <x v="1078"/>
    <s v="Chandra Prakash Dwivedi"/>
    <s v="Adil Hussain, Mona Singh, K.K. Raina, Sanjay Mishra, Anil Rastogi, Ravi Jhankal, Kulbhushan Kharbanda, Ekavali Khanna, Mukesh Tiwari, Vinod Acharya"/>
    <s v="India"/>
    <d v="2019-12-31T00:00:00"/>
    <s v="Available"/>
    <x v="2"/>
    <x v="1"/>
    <s v="131 min"/>
    <n v="131"/>
    <n v="0"/>
    <x v="4"/>
    <s v="A philandering small-town mechanic's political ambitions are sparked when the visiting prime minister mistakenly grants him special security clearance."/>
    <x v="1"/>
    <n v="1"/>
    <n v="2019"/>
    <s v="December"/>
    <s v="Modern"/>
    <s v="Long"/>
  </r>
  <r>
    <s v="s6968P"/>
    <x v="0"/>
    <x v="1079"/>
    <s v="Derrick C. Mullen"/>
    <s v="Keyona Bledsoe, Freddie T. Cole Jr., Tamika Foggie, Benjamin J. Jones, Lauren Cowan, Kanisha Gross"/>
    <s v="Unknown"/>
    <m/>
    <s v="Unknown"/>
    <x v="3"/>
    <x v="3"/>
    <s v="104 min"/>
    <n v="104"/>
    <n v="0"/>
    <x v="4"/>
    <s v="Stan and Kelly Stevenson seem to be more committed to growing apart rather than growing together. Their friends are caught in the middle of divorce conversations during one of the most joyous seasons of the year."/>
    <x v="0"/>
    <n v="2"/>
    <s v=""/>
    <s v=""/>
    <s v="Recent"/>
    <s v="Medium"/>
  </r>
  <r>
    <s v="s5770N"/>
    <x v="1"/>
    <x v="1080"/>
    <s v="Unknown"/>
    <s v="Unknown"/>
    <s v="United States, Russia"/>
    <d v="2016-10-01T00:00:00"/>
    <s v="Available"/>
    <x v="5"/>
    <x v="13"/>
    <s v="1 Season"/>
    <n v="0"/>
    <n v="1"/>
    <x v="24"/>
    <s v="Masha explains why there's no need to be scared of things like monsters, the dark, going to a new school, thunder and other common childhood fears."/>
    <x v="1"/>
    <n v="1"/>
    <n v="2016"/>
    <s v="October"/>
    <s v="Modern"/>
    <s v="Not Applicable"/>
  </r>
  <r>
    <s v="s344N"/>
    <x v="0"/>
    <x v="1081"/>
    <s v="Howard Zieff"/>
    <s v="Dan Aykroyd, Jamie Lee Curtis, Macaulay Culkin, Anna Chlumsky, Richard Masur, Griffin Dunne, Ann Nelson, Peter Michael Goetz, Jane Hallaren, Anthony R. Jones"/>
    <s v="United States"/>
    <d v="2021-08-01T00:00:00"/>
    <s v="Available"/>
    <x v="28"/>
    <x v="11"/>
    <s v="102 min"/>
    <n v="102"/>
    <n v="0"/>
    <x v="8"/>
    <s v="This coming-of-age charmer follows a summer in the life of an 11-year-old girl who learns about love and loss as she grapples with profound changes."/>
    <x v="1"/>
    <n v="1"/>
    <n v="2021"/>
    <s v="August"/>
    <s v="Older"/>
    <s v="Medium"/>
  </r>
  <r>
    <s v="s3010N"/>
    <x v="0"/>
    <x v="1082"/>
    <s v="Tyler Perry"/>
    <s v="Crystal Fox, Phylicia Rashad, Cicely Tyson, Bresha Webb, Mehcad Brooks, Adrian Pasdar, Tyler Perry"/>
    <s v="United States"/>
    <d v="2020-01-17T00:00:00"/>
    <s v="Available"/>
    <x v="3"/>
    <x v="1"/>
    <s v="121 min"/>
    <n v="121"/>
    <n v="0"/>
    <x v="8"/>
    <s v="When gentle, law-abiding Grace confesses to killing her new husband, her skeptical young lawyer sets out to uncover the truth. A film by Tyler Perry."/>
    <x v="1"/>
    <n v="1"/>
    <n v="2020"/>
    <s v="January"/>
    <s v="Recent"/>
    <s v="Long"/>
  </r>
  <r>
    <s v="s6738P"/>
    <x v="0"/>
    <x v="1083"/>
    <s v="Paul Shoulberg"/>
    <s v="Roberta Colindrez, Zachary Spicer, John Ortiz, Judith Light"/>
    <s v="Unknown"/>
    <m/>
    <s v="Unknown"/>
    <x v="3"/>
    <x v="0"/>
    <s v="95 min"/>
    <n v="95"/>
    <n v="0"/>
    <x v="4"/>
    <s v="Lex Cordova, is a young woman who counsels terminally ill clients that have trouble letting go. While proving uniquely talented in her ability to connect with the dying, Lex is at a total loss when it comes to dealing with everyone else."/>
    <x v="0"/>
    <n v="2"/>
    <s v=""/>
    <s v=""/>
    <s v="Recent"/>
    <s v="Medium"/>
  </r>
  <r>
    <s v="s2448P"/>
    <x v="1"/>
    <x v="1084"/>
    <s v="Unknown"/>
    <s v="Unknown"/>
    <s v="Unknown"/>
    <m/>
    <s v="Unknown"/>
    <x v="30"/>
    <x v="2"/>
    <s v="1 Season"/>
    <n v="0"/>
    <n v="1"/>
    <x v="26"/>
    <s v="FOCUS FORWARD is an unprecedented new series of 30 three-minute stories about innovative people who are reshaping the world through act or invention, directed by the world's most celebrated documentary filmmakers."/>
    <x v="0"/>
    <n v="2"/>
    <s v=""/>
    <s v=""/>
    <s v="Modern"/>
    <s v="Not Applicable"/>
  </r>
  <r>
    <s v="s9222P"/>
    <x v="0"/>
    <x v="1085"/>
    <s v="Isaac Halasima"/>
    <s v="Corey Rodrigues"/>
    <s v="Argentina, Chile"/>
    <m/>
    <s v="Unknown"/>
    <x v="6"/>
    <x v="10"/>
    <s v="45 min"/>
    <n v="45"/>
    <n v="0"/>
    <x v="10"/>
    <s v="Corey is a highly sought after national touring college, club and corporate and cruise ship performer. He was the winner of The Catch a New Rising Star, The Funniest Comic in New England and the 2017 Big Sky Comedy Festivals."/>
    <x v="0"/>
    <n v="2"/>
    <s v=""/>
    <s v=""/>
    <s v="Modern"/>
    <s v="Short"/>
  </r>
  <r>
    <s v="s2966N"/>
    <x v="1"/>
    <x v="1086"/>
    <s v="Unknown"/>
    <s v="Yoshitsugu Matsuoka, Ai Kayano, Yoko Hikasa, Yukari Tamura, Yuka Iguchi, Mamiko Noto, Miyuki Sawashiro, Rie Kugimiya, Mugihito, Naomi Shindo"/>
    <s v="Japan"/>
    <d v="2020-02-01T00:00:00"/>
    <s v="Available"/>
    <x v="2"/>
    <x v="1"/>
    <s v="1 Season"/>
    <n v="0"/>
    <n v="1"/>
    <x v="20"/>
    <s v="Legendary gamer siblings Sora and Shiro are transported to a world where life is a series of games and humanity is in grave danger of extinction."/>
    <x v="1"/>
    <n v="1"/>
    <n v="2020"/>
    <s v="February"/>
    <s v="Modern"/>
    <s v="Not Applicable"/>
  </r>
  <r>
    <s v="s1725N"/>
    <x v="1"/>
    <x v="1087"/>
    <s v="Unknown"/>
    <s v="Jonah Wineberg, Deven Christian Mack, Margarita Valderrama, Ticoon Kim, Jason Deline, Will Bowes"/>
    <s v="Japan, Canada, United States"/>
    <d v="2020-11-06T00:00:00"/>
    <s v="Available"/>
    <x v="6"/>
    <x v="2"/>
    <s v="1 Season"/>
    <n v="0"/>
    <n v="1"/>
    <x v="20"/>
    <s v="Dan Kouzo and his pals bond with mysterious creatures known as Bakugan while fighting sinister forces out to control the world."/>
    <x v="1"/>
    <n v="1"/>
    <n v="2020"/>
    <s v="November"/>
    <s v="Modern"/>
    <s v="Not Applicable"/>
  </r>
  <r>
    <s v="s7565N"/>
    <x v="0"/>
    <x v="1088"/>
    <s v="Jon Turteltaub"/>
    <s v="Nicolas Cage, Diane Kruger, Justin Bartha, Sean Bean, Jon Voight, Harvey Keitel, Christopher Plummer"/>
    <s v="United States"/>
    <d v="2018-06-01T00:00:00"/>
    <s v="Available"/>
    <x v="4"/>
    <x v="8"/>
    <s v="131 min"/>
    <n v="131"/>
    <n v="0"/>
    <x v="7"/>
    <s v="Modern treasure hunters search for a chest of riches rumored to have been stashed away by George Washington, Thomas Jefferson and Benjamin Franklin."/>
    <x v="1"/>
    <n v="1"/>
    <n v="2018"/>
    <s v="June"/>
    <s v="Older"/>
    <s v="Long"/>
  </r>
  <r>
    <s v="s1596N"/>
    <x v="0"/>
    <x v="1089"/>
    <s v="David Fincher"/>
    <s v="Gary Oldman, Amanda Seyfried, Charles Dance, Lily Collins, Arliss Howard, Tom Pelphrey, Sam Troughton, Ferdinand Kingsley, Tuppence Middleton, Tom Burke, Joseph Cross, Jamie McShane, Toby Leonard Moore, Monika Gossmann"/>
    <s v="United States"/>
    <d v="2020-12-04T00:00:00"/>
    <s v="Available"/>
    <x v="3"/>
    <x v="6"/>
    <s v="133 min"/>
    <n v="133"/>
    <n v="0"/>
    <x v="8"/>
    <s v="1930s Hollywood is reevaluated through the eyes of scathing wit and alcoholic screenwriter Herman J. Mankiewicz as he races to finish “Citizen Kane.”"/>
    <x v="1"/>
    <n v="1"/>
    <n v="2020"/>
    <s v="December"/>
    <s v="Recent"/>
    <s v="Long"/>
  </r>
  <r>
    <s v="s278P"/>
    <x v="0"/>
    <x v="1090"/>
    <s v="Carlos SÃ¡nchez"/>
    <s v="Unknown"/>
    <s v="Spain"/>
    <m/>
    <s v="Unknown"/>
    <x v="0"/>
    <x v="14"/>
    <s v="116 min"/>
    <n v="116"/>
    <n v="0"/>
    <x v="34"/>
    <s v="TOUR_BALAS_PERDIDAS_EN_MADRID offered an unforgettable concert on December 15th at Wizink Center in Madrid as a final clasp of its mythical â€œBalas Perdidas Tourâ€."/>
    <x v="0"/>
    <n v="2"/>
    <s v=""/>
    <s v=""/>
    <s v="Recent"/>
    <s v="Medium"/>
  </r>
  <r>
    <s v="s756N"/>
    <x v="0"/>
    <x v="1091"/>
    <s v="Unknown"/>
    <s v="Nicolette Kluijver"/>
    <s v="Netherlands"/>
    <d v="2021-06-05T00:00:00"/>
    <s v="Available"/>
    <x v="0"/>
    <x v="4"/>
    <s v="61 min"/>
    <n v="61"/>
    <n v="0"/>
    <x v="11"/>
    <s v="Famous feline Abatutu presents this charming celebration of cats, showcasing their finest and friskiest moments with a collection of home videos."/>
    <x v="1"/>
    <n v="1"/>
    <n v="2021"/>
    <s v="June"/>
    <s v="Recent"/>
    <s v="Short"/>
  </r>
  <r>
    <s v="s4199P"/>
    <x v="0"/>
    <x v="1092"/>
    <s v="Prince Jagrit Kiriti"/>
    <s v="Jagrit Kiriti, Vishika, Sampath, Shruthi"/>
    <s v="Unknown"/>
    <m/>
    <s v="Unknown"/>
    <x v="0"/>
    <x v="9"/>
    <s v="47 min"/>
    <n v="47"/>
    <n v="0"/>
    <x v="8"/>
    <s v="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
    <x v="0"/>
    <n v="2"/>
    <s v=""/>
    <s v=""/>
    <s v="Recent"/>
    <s v="Short"/>
  </r>
  <r>
    <s v="s9030P"/>
    <x v="0"/>
    <x v="1093"/>
    <s v="Stuart Paul"/>
    <s v="Alix Villaret, Tim Dax, Lindsey Sirera, Casey Graf, Jeremiah Benjamin"/>
    <s v="Unknown"/>
    <m/>
    <s v="Unknown"/>
    <x v="0"/>
    <x v="9"/>
    <s v="92 min"/>
    <n v="92"/>
    <n v="0"/>
    <x v="15"/>
    <s v="A blind young woman receives an experimental surgery to restore her vision which also conjures dark spirits."/>
    <x v="0"/>
    <n v="2"/>
    <s v=""/>
    <s v=""/>
    <s v="Recent"/>
    <s v="Medium"/>
  </r>
  <r>
    <s v="s3275N"/>
    <x v="1"/>
    <x v="1094"/>
    <s v="Unknown"/>
    <s v="Cyndi Wang, Leon Jay Williams, Chu Chung-heng, Michael Tao, Ming Dao, Jacky Chu, Ehlo Huang, Terri Kwan"/>
    <s v="Taiwan"/>
    <d v="2019-11-15T00:00:00"/>
    <s v="Available"/>
    <x v="4"/>
    <x v="1"/>
    <s v="1 Season"/>
    <n v="0"/>
    <n v="1"/>
    <x v="9"/>
    <s v="After a chance encounter that ends on bad terms, two clashing strangers soon cross paths again as their fates become inevitably intertwined."/>
    <x v="1"/>
    <n v="1"/>
    <n v="2019"/>
    <s v="November"/>
    <s v="Older"/>
    <s v="Not Applicable"/>
  </r>
  <r>
    <s v="s9451P"/>
    <x v="0"/>
    <x v="1095"/>
    <s v="Brett Bentman"/>
    <s v="Elizabeth Tabish, Thom Hallum, Jordan Walker Ross, Robert Keith, Tom Zembrod, Andy Arrasmith"/>
    <s v="China"/>
    <m/>
    <s v="Unknown"/>
    <x v="0"/>
    <x v="0"/>
    <s v="84 min"/>
    <n v="84"/>
    <n v="0"/>
    <x v="0"/>
    <s v="After being injured at war, a civil war veteran returns home to Texas to find he's now enlisted in a new battle, one for his life."/>
    <x v="0"/>
    <n v="2"/>
    <s v=""/>
    <s v=""/>
    <s v="Recent"/>
    <s v="Short"/>
  </r>
  <r>
    <s v="s8095P"/>
    <x v="0"/>
    <x v="1096"/>
    <s v="Julian Grant"/>
    <s v="Alex J. Murphy, John Terrence Cable, Sara Cable"/>
    <s v="Unknown"/>
    <m/>
    <s v="Unknown"/>
    <x v="8"/>
    <x v="6"/>
    <s v="95 min"/>
    <n v="95"/>
    <n v="0"/>
    <x v="0"/>
    <s v="Part three. Robocop is living as a fugitive with his cybernetic former partner, John Cable. Allies have restored his strength and made him robo-human again but now John has been programmed by a bioterrorist to kill Robocop."/>
    <x v="0"/>
    <n v="2"/>
    <s v=""/>
    <s v=""/>
    <s v="Older"/>
    <s v="Medium"/>
  </r>
  <r>
    <s v="s7764N"/>
    <x v="1"/>
    <x v="1097"/>
    <s v="Unknown"/>
    <s v="James Napier, Kevin Duhaney, Emma Lahana, Jason David Frank, Jeffrey Parazzo, Katrina Devine, Tom Hern, Miriama Smith, Latham Gaines, James Gaylyn"/>
    <s v="United States"/>
    <d v="2016-01-01T00:00:00"/>
    <s v="Available"/>
    <x v="4"/>
    <x v="15"/>
    <s v="1 Season"/>
    <n v="0"/>
    <n v="1"/>
    <x v="24"/>
    <s v="Dr. Tommy Oliver returns when his students discover the Dino Gems that morph them into the Dino Power Rangers, enabling them to stop the evil Mesogog."/>
    <x v="1"/>
    <n v="1"/>
    <n v="2016"/>
    <s v="January"/>
    <s v="Older"/>
    <s v="Not Applicable"/>
  </r>
  <r>
    <s v="s5922N"/>
    <x v="0"/>
    <x v="1098"/>
    <s v="Jay Karas"/>
    <s v="Bill Burr"/>
    <s v="United States"/>
    <d v="2014-12-05T00:00:00"/>
    <s v="Available"/>
    <x v="2"/>
    <x v="1"/>
    <s v="81 min"/>
    <n v="81"/>
    <n v="0"/>
    <x v="13"/>
    <s v="Bill Burr escapes the zombie apocalypse, explores how rom-coms ruin great sex and explains how too many childhood hugs may be the downfall of man."/>
    <x v="1"/>
    <n v="1"/>
    <n v="2014"/>
    <s v="December"/>
    <s v="Modern"/>
    <s v="Short"/>
  </r>
  <r>
    <s v="s4472P"/>
    <x v="0"/>
    <x v="1099"/>
    <s v="Marilyn Ness"/>
    <s v="Unknown"/>
    <s v="Unknown"/>
    <m/>
    <s v="Unknown"/>
    <x v="22"/>
    <x v="12"/>
    <s v="82 min"/>
    <n v="82"/>
    <n v="0"/>
    <x v="33"/>
    <s v="Bad Blood chronicles how a &quot;miracle&quot;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
    <x v="0"/>
    <n v="2"/>
    <s v=""/>
    <s v=""/>
    <s v="Modern"/>
    <s v="Short"/>
  </r>
  <r>
    <s v="s7582P"/>
    <x v="0"/>
    <x v="1100"/>
    <s v="Don E. FauntLeRoy"/>
    <s v="Crystal Allen, Linden Ashby, Danny Midwinter, Calin Stanciu Jr., John Rhys-Davies"/>
    <s v="Unknown"/>
    <m/>
    <s v="Unknown"/>
    <x v="24"/>
    <x v="6"/>
    <s v="89 min"/>
    <n v="89"/>
    <n v="0"/>
    <x v="0"/>
    <s v="Even though the two monster snakes from Anaconda: Offspring are dead, a trail of victim's blood confirms that a new generation of snakes has reached adulthood and is preying upon?EVERYTHING. John Rhys-Davies and Crystal Allen return in the fourth installment of the popular franchise."/>
    <x v="0"/>
    <n v="2"/>
    <s v=""/>
    <s v=""/>
    <s v="Older"/>
    <s v="Short"/>
  </r>
  <r>
    <s v="s5447N"/>
    <x v="0"/>
    <x v="1101"/>
    <s v="Jun-seong Kim"/>
    <s v="Ko Soo, Kyung-gu Seol, Yu-chun Park, Hye-jung Kang, In-hwan Park, Ho-jin Chun"/>
    <s v="South Korea"/>
    <d v="2017-06-02T00:00:00"/>
    <s v="Available"/>
    <x v="12"/>
    <x v="1"/>
    <s v="102 min"/>
    <n v="102"/>
    <n v="0"/>
    <x v="3"/>
    <s v="After searching for his abducted son for three years, a devastated father attempts to track down his missing child through lucid dreams."/>
    <x v="1"/>
    <n v="1"/>
    <n v="2017"/>
    <s v="June"/>
    <s v="Modern"/>
    <s v="Medium"/>
  </r>
  <r>
    <s v="s1628P"/>
    <x v="1"/>
    <x v="1102"/>
    <s v="Unknown"/>
    <s v="Unknown"/>
    <s v="Unknown"/>
    <m/>
    <s v="Unknown"/>
    <x v="18"/>
    <x v="13"/>
    <s v="1 Season"/>
    <n v="0"/>
    <n v="1"/>
    <x v="18"/>
    <s v="Listen to wonderful Kids's stories and tales that entertain and educate at the same time."/>
    <x v="0"/>
    <n v="2"/>
    <s v=""/>
    <s v=""/>
    <s v="Modern"/>
    <s v="Not Applicable"/>
  </r>
  <r>
    <s v="s5428P"/>
    <x v="0"/>
    <x v="1103"/>
    <s v="Shivang Shukla"/>
    <s v="Garima Chouhan, Vishal Hansrajani"/>
    <s v="Unknown"/>
    <m/>
    <s v="Unknown"/>
    <x v="0"/>
    <x v="3"/>
    <s v="10 min"/>
    <n v="10"/>
    <n v="0"/>
    <x v="30"/>
    <s v="Trisha is just done with her shoot for the day. She is in the green room and a lot is happening. This is where she is caught by her someone special. The conversation grows intense before it ends in realization for her."/>
    <x v="0"/>
    <n v="2"/>
    <s v=""/>
    <s v=""/>
    <s v="Recent"/>
    <s v="Short"/>
  </r>
  <r>
    <s v="s879P"/>
    <x v="1"/>
    <x v="1104"/>
    <s v="Unknown"/>
    <s v="Flavor Flav, Brigitte Nielsen"/>
    <s v="Unknown"/>
    <m/>
    <s v="Unknown"/>
    <x v="41"/>
    <x v="0"/>
    <s v="1 Season"/>
    <n v="0"/>
    <n v="1"/>
    <x v="19"/>
    <s v="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quot;Fuffy-Fuffy.&quot; Was it just a fling?"/>
    <x v="0"/>
    <n v="2"/>
    <s v=""/>
    <s v=""/>
    <s v="Older"/>
    <s v="Not Applicable"/>
  </r>
  <r>
    <s v="s86P"/>
    <x v="1"/>
    <x v="1105"/>
    <s v="Unknown"/>
    <s v="Michael Butt"/>
    <s v="United States"/>
    <m/>
    <s v="Unknown"/>
    <x v="6"/>
    <x v="0"/>
    <s v="1 Season"/>
    <n v="0"/>
    <n v="1"/>
    <x v="19"/>
    <s v="Wisconsin is home to the Strange and unusual. UFO's Aliens, Ghosts, Spiritual encounters, demons, monsters. Wisconsin is a land of all of these legends. Wisconsin unexplained will share the stories of eye witnesses who lived through the unexplained."/>
    <x v="0"/>
    <n v="2"/>
    <s v=""/>
    <s v=""/>
    <s v="Modern"/>
    <s v="Not Applicable"/>
  </r>
  <r>
    <s v="s4150N"/>
    <x v="1"/>
    <x v="1106"/>
    <s v="Unknown"/>
    <s v="Kaycie Chase, David Gasman, Tom Morton, Lee Delong, Barbara Weber-Scaff"/>
    <s v="Unknown"/>
    <d v="2019-01-31T00:00:00"/>
    <s v="Available"/>
    <x v="6"/>
    <x v="13"/>
    <s v="1 Season"/>
    <n v="0"/>
    <n v="1"/>
    <x v="24"/>
    <s v="Stan and Olivia – the amazingly different Paprika twins – use their boundless enthusiasm to turn everyday life into an extraordinary adventure."/>
    <x v="1"/>
    <n v="1"/>
    <n v="2019"/>
    <s v="January"/>
    <s v="Modern"/>
    <s v="Not Applicable"/>
  </r>
  <r>
    <s v="s2341P"/>
    <x v="0"/>
    <x v="1107"/>
    <s v="Edgar G. Ulmer"/>
    <s v="Unknown"/>
    <s v="Unknown"/>
    <m/>
    <s v="Unknown"/>
    <x v="34"/>
    <x v="12"/>
    <s v="70 min"/>
    <n v="70"/>
    <n v="0"/>
    <x v="0"/>
    <s v="When a teacher loses her job because her brother-in-law is a racketeer, she takes a position at a girls' reformatory."/>
    <x v="0"/>
    <n v="2"/>
    <s v=""/>
    <s v=""/>
    <s v="Older"/>
    <s v="Short"/>
  </r>
  <r>
    <s v="s5874P"/>
    <x v="0"/>
    <x v="1108"/>
    <s v="Stephen Gyllenhaal"/>
    <s v="Dana Delany, Sada Thompson, Clancy Brown, Ellen Burstyn, Maggie Gyllenhaal, Marissa Ribisi, Jill Gascoine"/>
    <s v="Unknown"/>
    <m/>
    <s v="Unknown"/>
    <x v="44"/>
    <x v="3"/>
    <s v="92 min"/>
    <n v="92"/>
    <n v="0"/>
    <x v="8"/>
    <s v="A woman runs away from her husband when she discovers she is pregnant, going to a Catholic school for girls, where she meets and marries another man, who raises the child as his own. Meanwhile, the first husband spends 15 years searching for his wife."/>
    <x v="0"/>
    <n v="2"/>
    <s v=""/>
    <s v=""/>
    <s v="Older"/>
    <s v="Medium"/>
  </r>
  <r>
    <s v="s8505N"/>
    <x v="0"/>
    <x v="1109"/>
    <s v="Abhishek Sharma"/>
    <s v="Akshay Kumar, Annu Kapoor, Piyush Mishra, Lisa Haydon, Anupam Kher"/>
    <s v="India"/>
    <d v="2018-03-01T00:00:00"/>
    <s v="Available"/>
    <x v="2"/>
    <x v="1"/>
    <s v="123 min"/>
    <n v="123"/>
    <n v="0"/>
    <x v="4"/>
    <s v="Three sexually frustrated men in their 60s have the adventure of a lifetime after meeting an intriguing young woman during a holiday in Mauritius."/>
    <x v="1"/>
    <n v="1"/>
    <n v="2018"/>
    <s v="March"/>
    <s v="Modern"/>
    <s v="Long"/>
  </r>
  <r>
    <s v="s2582P"/>
    <x v="0"/>
    <x v="1110"/>
    <s v="Dustin Jacobs"/>
    <s v="Eddie Pence"/>
    <s v="Unknown"/>
    <m/>
    <s v="Unknown"/>
    <x v="3"/>
    <x v="9"/>
    <s v="59 min"/>
    <n v="59"/>
    <n v="0"/>
    <x v="10"/>
    <s v="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
    <x v="0"/>
    <n v="2"/>
    <s v=""/>
    <s v=""/>
    <s v="Recent"/>
    <s v="Short"/>
  </r>
  <r>
    <s v="s683N"/>
    <x v="1"/>
    <x v="1111"/>
    <s v="Unknown"/>
    <s v="Naomi Higgins, Olivia Junkeer, Wil King"/>
    <s v="Australia"/>
    <d v="2021-06-19T00:00:00"/>
    <s v="Available"/>
    <x v="0"/>
    <x v="1"/>
    <s v="1 Season"/>
    <n v="0"/>
    <n v="1"/>
    <x v="4"/>
    <s v="Three best friends negotiate work, fun, identity politics, hookups and wild nights out in this razor-sharp satire of 20-something life in Melbourne."/>
    <x v="1"/>
    <n v="1"/>
    <n v="2021"/>
    <s v="June"/>
    <s v="Recent"/>
    <s v="Not Applicable"/>
  </r>
  <r>
    <s v="s617P"/>
    <x v="0"/>
    <x v="1112"/>
    <s v="David Attwood"/>
    <s v="Richard Roxburgh, Ian Hart, Richard E Grant, Matt Day"/>
    <s v="United Kingdom, United States, India"/>
    <m/>
    <s v="Unknown"/>
    <x v="15"/>
    <x v="12"/>
    <s v="91 min"/>
    <n v="91"/>
    <n v="0"/>
    <x v="8"/>
    <s v="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
    <x v="0"/>
    <n v="2"/>
    <s v=""/>
    <s v=""/>
    <s v="Older"/>
    <s v="Medium"/>
  </r>
  <r>
    <s v="s7738N"/>
    <x v="0"/>
    <x v="1113"/>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s v="Thailand"/>
    <d v="2018-09-05T00:00:00"/>
    <s v="Available"/>
    <x v="14"/>
    <x v="1"/>
    <s v="125 min"/>
    <n v="125"/>
    <n v="0"/>
    <x v="15"/>
    <s v="From disfiguring punishments to festering souls, Thai horror masters present five supernatural tales of karma in this sequel to the 4bia anthology."/>
    <x v="1"/>
    <n v="1"/>
    <n v="2018"/>
    <s v="September"/>
    <s v="Older"/>
    <s v="Long"/>
  </r>
  <r>
    <s v="s5482P"/>
    <x v="0"/>
    <x v="1114"/>
    <s v="Felicia Rivers"/>
    <s v="Shakeela Scott, Shayla Anderson, MJ Myers, Mahogany Darkberry"/>
    <s v="Unknown"/>
    <m/>
    <s v="Unknown"/>
    <x v="0"/>
    <x v="0"/>
    <s v="92 min"/>
    <n v="92"/>
    <n v="0"/>
    <x v="8"/>
    <s v="Four friends, four stories, one movie full of thrills, chills, a doll and African prince. Come join the party."/>
    <x v="0"/>
    <n v="2"/>
    <s v=""/>
    <s v=""/>
    <s v="Recent"/>
    <s v="Medium"/>
  </r>
  <r>
    <s v="s3176P"/>
    <x v="1"/>
    <x v="1115"/>
    <s v="Unknown"/>
    <s v="Yuichi Nakamura, Takahiro Sakurai, Kensho Ono, Mãƒ»Aãƒ»O, Kenyu Horiuchi"/>
    <s v="Unknown"/>
    <m/>
    <s v="Unknown"/>
    <x v="3"/>
    <x v="16"/>
    <s v="1 Season"/>
    <n v="0"/>
    <n v="1"/>
    <x v="19"/>
    <s v="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
    <x v="0"/>
    <n v="2"/>
    <s v=""/>
    <s v=""/>
    <s v="Recent"/>
    <s v="Not Applicable"/>
  </r>
  <r>
    <s v="s5743P"/>
    <x v="0"/>
    <x v="1116"/>
    <s v="Sandra Goldbacher"/>
    <s v="Anna Friel, Michelle Williams, Kyle MacLachlan, Oliver Milburn"/>
    <s v="Unknown"/>
    <m/>
    <s v="Unknown"/>
    <x v="15"/>
    <x v="6"/>
    <s v="100 min"/>
    <n v="100"/>
    <n v="0"/>
    <x v="28"/>
    <s v="Two best friends (Anna Friel and Michelle Williams) grow up on the Isle of Wight and in Brighton in the 1970s and 1980s."/>
    <x v="0"/>
    <n v="2"/>
    <s v=""/>
    <s v=""/>
    <s v="Older"/>
    <s v="Medium"/>
  </r>
  <r>
    <s v="s5934N"/>
    <x v="1"/>
    <x v="1117"/>
    <s v="Unknown"/>
    <s v="Jeremy Irons, François Arnaud, Holliday Grainger, Peter Sullivan, Sean Harris, Joanne Whalley, Lotte Verbeek, Colm Feore, Vernon Dobtcheff, David Oakes"/>
    <s v="United States, Hungary, Ireland, Canada"/>
    <d v="2014-02-01T00:00:00"/>
    <s v="Available"/>
    <x v="30"/>
    <x v="1"/>
    <s v="3 Seasons"/>
    <n v="0"/>
    <n v="3"/>
    <x v="8"/>
    <s v="Follow the lives of the notorious Borgia family, a clan headed by plotting patriarch Rodrigo and his beautiful but treacherous daughter, Lucrezia."/>
    <x v="1"/>
    <n v="1"/>
    <n v="2014"/>
    <s v="February"/>
    <s v="Modern"/>
    <s v="Not Applicable"/>
  </r>
  <r>
    <s v="s1640P"/>
    <x v="0"/>
    <x v="1118"/>
    <s v="Harold Trompetero"/>
    <s v="Maleja Restrepo, TatÃ¡n MejÃ­a, Biassini Segura, MarÃ­a Elvira RamÃ­rez, Juan Esteban Aponte, Carlos Hurtado, Gustavo Bernate"/>
    <s v="Unknown"/>
    <m/>
    <s v="Unknown"/>
    <x v="1"/>
    <x v="5"/>
    <s v="88 min"/>
    <n v="88"/>
    <n v="0"/>
    <x v="4"/>
    <s v="A young mother must work as a taxi driver while her sick husband is in charge of the house chores."/>
    <x v="0"/>
    <n v="2"/>
    <s v=""/>
    <s v=""/>
    <s v="Modern"/>
    <s v="Short"/>
  </r>
  <r>
    <s v="s4460N"/>
    <x v="0"/>
    <x v="1119"/>
    <s v="Gaurav Narayanan"/>
    <s v="Vikram Prabhu, Sathyaraj, Monal Gajjar, Sathish, Erode Mahesh, Gaurav Narayanan"/>
    <s v="India"/>
    <d v="2018-11-01T00:00:00"/>
    <s v="Available"/>
    <x v="2"/>
    <x v="7"/>
    <s v="141 min"/>
    <n v="141"/>
    <n v="0"/>
    <x v="8"/>
    <s v="A policeman's son overcomes his reluctance to join the force following a brutal attack on his father and ends up in the middle of a robbery case."/>
    <x v="1"/>
    <n v="1"/>
    <n v="2018"/>
    <s v="November"/>
    <s v="Modern"/>
    <s v="Long"/>
  </r>
  <r>
    <s v="s9413P"/>
    <x v="1"/>
    <x v="1120"/>
    <s v="Unknown"/>
    <s v="Jung Hwa Yang, Sang Hyun Uhm, So Young Lee"/>
    <s v="Costa Rica"/>
    <m/>
    <s v="Unknown"/>
    <x v="12"/>
    <x v="5"/>
    <s v="1 Season"/>
    <n v="0"/>
    <n v="1"/>
    <x v="18"/>
    <s v="Vroomiz is a high-octane series that features a cast of funny and lovable talking vehicles shaped like adorable animals. In Zippy City every adventure is a high-speed race filled with learning, leaning to the curves, swoop through the loop-de-loops and put the pedal to the metal."/>
    <x v="0"/>
    <n v="2"/>
    <s v=""/>
    <s v=""/>
    <s v="Modern"/>
    <s v="Not Applicable"/>
  </r>
  <r>
    <s v="s1032N"/>
    <x v="0"/>
    <x v="1121"/>
    <s v="Stefan Westerwelle"/>
    <s v="Alexandra Pfeifer, Yalany Marschner, Trystan Pütter, Helen Schneider, Julius Nitschkoff, Dennis Kyere, Ina Geraldine Guy, Katrin Pollitt, Julia Strowski, Anton Wichers"/>
    <s v="Germany"/>
    <d v="2021-04-16T00:00:00"/>
    <s v="Available"/>
    <x v="3"/>
    <x v="7"/>
    <s v="102 min"/>
    <n v="102"/>
    <n v="0"/>
    <x v="8"/>
    <s v="A teen ballerina discovers hip-hop by chance and is faced with an impossible choice: Does she follow her parents’ footsteps... or her newfound passion?"/>
    <x v="1"/>
    <n v="1"/>
    <n v="2021"/>
    <s v="April"/>
    <s v="Recent"/>
    <s v="Medium"/>
  </r>
  <r>
    <s v="s7169N"/>
    <x v="0"/>
    <x v="1122"/>
    <s v="Not Available"/>
    <s v="Sharad Ponkshe, Smita Shewale"/>
    <s v="India"/>
    <d v="2018-03-01T00:00:00"/>
    <s v="Available"/>
    <x v="12"/>
    <x v="7"/>
    <s v="110 min"/>
    <n v="110"/>
    <n v="0"/>
    <x v="15"/>
    <s v="A doctor and his colleagues who use sex-determination testing for unethical ends face retribution from a supernatural victim who seeks vengeance."/>
    <x v="1"/>
    <n v="1"/>
    <n v="2018"/>
    <s v="March"/>
    <s v="Modern"/>
    <s v="Medium"/>
  </r>
  <r>
    <s v="s6869N"/>
    <x v="1"/>
    <x v="1123"/>
    <s v="Unknown"/>
    <s v="Natalie Lander, Georgie Kidder"/>
    <s v="United States"/>
    <d v="2018-10-31T00:00:00"/>
    <s v="Available"/>
    <x v="12"/>
    <x v="13"/>
    <s v="2 Seasons"/>
    <n v="0"/>
    <n v="2"/>
    <x v="24"/>
    <s v="Best pals Goldie and Bear, from &quot;Goldilocks and the Three Bears,&quot; join other characters from beloved stories for adventures in the Fairy Tale Forest."/>
    <x v="1"/>
    <n v="1"/>
    <n v="2018"/>
    <s v="October"/>
    <s v="Modern"/>
    <s v="Not Applicable"/>
  </r>
  <r>
    <s v="s3713N"/>
    <x v="0"/>
    <x v="1124"/>
    <s v="Concert Film"/>
    <s v="Hikaru Utada"/>
    <s v="Japan"/>
    <d v="2019-06-26T00:00:00"/>
    <s v="Available"/>
    <x v="6"/>
    <x v="2"/>
    <s v="141 min"/>
    <n v="141"/>
    <n v="0"/>
    <x v="3"/>
    <s v="Celebrating twenty years since her debut, Hikaru Utada takes the stage at Makuhari Messe for the final performance of her Laughter in the Dark Tour."/>
    <x v="1"/>
    <n v="1"/>
    <n v="2019"/>
    <s v="June"/>
    <s v="Modern"/>
    <s v="Long"/>
  </r>
  <r>
    <s v="s7710P"/>
    <x v="0"/>
    <x v="1125"/>
    <s v="C. V. Sasikumar"/>
    <s v="Arjun, Meena, Rambha, Vijayakumar"/>
    <s v="Unknown"/>
    <m/>
    <s v="Unknown"/>
    <x v="17"/>
    <x v="5"/>
    <s v="152 min"/>
    <n v="152"/>
    <n v="0"/>
    <x v="0"/>
    <s v="Thirumoorthy is a corrupt politician who plans to kill the prime minister as he lusts after his position. However, Sekhar, a young police officer, creates hurdles in his path."/>
    <x v="0"/>
    <n v="2"/>
    <s v=""/>
    <s v=""/>
    <s v="Older"/>
    <s v="Long"/>
  </r>
  <r>
    <s v="s8527N"/>
    <x v="0"/>
    <x v="1126"/>
    <s v="Anthony Minghella"/>
    <s v="Matt Damon, Gwyneth Paltrow, Jude Law, Cate Blanchett, Philip Seymour Hoffman, Jack Davenport, James Rebhorn, Sergio Rubini, Philip Baker Hall, Celia Weston"/>
    <s v="United States"/>
    <d v="2020-01-01T00:00:00"/>
    <s v="Available"/>
    <x v="20"/>
    <x v="6"/>
    <s v="139 min"/>
    <n v="139"/>
    <n v="0"/>
    <x v="8"/>
    <s v="A charming sociopath maneuvers into the lush life of a young heir. But as he embraces the posh lifestyle, he'll stop at nothing to hold onto it."/>
    <x v="1"/>
    <n v="1"/>
    <n v="2020"/>
    <s v="January"/>
    <s v="Older"/>
    <s v="Long"/>
  </r>
  <r>
    <s v="s4416P"/>
    <x v="0"/>
    <x v="1127"/>
    <s v="Shaji Kailas"/>
    <s v="Ajith Kumar, Sneha, Raghuvaran, Manivannan"/>
    <s v="Unknown"/>
    <m/>
    <s v="Unknown"/>
    <x v="4"/>
    <x v="5"/>
    <s v="161 min"/>
    <n v="161"/>
    <n v="0"/>
    <x v="0"/>
    <s v="Jana always stands for his villagers, against the atrocities committed by Veerapandi. Manimegalai, Veerapandi's daughter, falls in love with Jana, but is stunned when she learns about his past life."/>
    <x v="0"/>
    <n v="2"/>
    <s v=""/>
    <s v=""/>
    <s v="Older"/>
    <s v="Long"/>
  </r>
  <r>
    <s v="s3007P"/>
    <x v="0"/>
    <x v="1128"/>
    <s v="Wells Root"/>
    <s v="Robert Livingston, Heather Angel, Sig Ruman, Ian Wolfe, Robert Warwick, Emily Fitzroy"/>
    <s v="Unknown"/>
    <m/>
    <s v="Unknown"/>
    <x v="32"/>
    <x v="3"/>
    <s v="69 min"/>
    <n v="69"/>
    <n v="0"/>
    <x v="25"/>
    <s v="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
    <x v="0"/>
    <n v="2"/>
    <s v=""/>
    <s v=""/>
    <s v="Older"/>
    <s v="Short"/>
  </r>
  <r>
    <s v="s8143N"/>
    <x v="0"/>
    <x v="1129"/>
    <s v="Cheh Chang"/>
    <s v="Meng Lo, Sheng Chiang, Li Wang, Siu-Ho Chin, Feng Lu, Chien Sun, Hsueh-erh Wen, Tai-Ping Yu"/>
    <s v="Hong Kong"/>
    <d v="2018-08-16T00:00:00"/>
    <s v="Available"/>
    <x v="61"/>
    <x v="6"/>
    <s v="101 min"/>
    <n v="101"/>
    <n v="0"/>
    <x v="7"/>
    <s v="Shaolin warrior Tung Chien-chen is injured in battle against the hated Wu Tang clan, and nursed back to health by a knife-throwing master. As he recovers, Tung learns this deadly art, and also falls in love with his teacher's daughter."/>
    <x v="1"/>
    <n v="1"/>
    <n v="2018"/>
    <s v="August"/>
    <s v="Older"/>
    <s v="Medium"/>
  </r>
  <r>
    <s v="s4150P"/>
    <x v="0"/>
    <x v="1130"/>
    <s v="Danny A. Abeckaser"/>
    <s v="Harvey Keitel, Charlotte McKinney, AnnaLynne McCord"/>
    <s v="Unknown"/>
    <m/>
    <s v="Unknown"/>
    <x v="6"/>
    <x v="12"/>
    <s v="90 min"/>
    <n v="90"/>
    <n v="0"/>
    <x v="0"/>
    <s v="A Violent Criminal, recently released for a murder he committed at just 17-years old, travels overseas and moves to Brooklyn and immerses himself in a dangerous gangster under-world."/>
    <x v="0"/>
    <n v="2"/>
    <s v=""/>
    <s v=""/>
    <s v="Modern"/>
    <s v="Medium"/>
  </r>
  <r>
    <s v="s4617N"/>
    <x v="0"/>
    <x v="1131"/>
    <s v="Ken Kwapis"/>
    <s v="Drew Barrymore, John Krasinski, Kristen Bell, Dermot Mulroney, Tim Blake Nelson, Vinessa Shaw, Ted Danson, Stephen Root, Rob Riggle, Michael Gaston"/>
    <s v="United States, United Kingdom"/>
    <d v="2018-09-30T00:00:00"/>
    <s v="Available"/>
    <x v="5"/>
    <x v="8"/>
    <s v="107 min"/>
    <n v="107"/>
    <n v="0"/>
    <x v="11"/>
    <s v="After a reporter writes about whales trapped in the Arctic Circle, the U.S. and U.S.S.R. team up to rescue them in this tale inspired by true events."/>
    <x v="1"/>
    <n v="1"/>
    <n v="2018"/>
    <s v="September"/>
    <s v="Modern"/>
    <s v="Medium"/>
  </r>
  <r>
    <s v="s3217P"/>
    <x v="0"/>
    <x v="1132"/>
    <s v="Not Available"/>
    <s v="Unknown"/>
    <s v="Unknown"/>
    <m/>
    <s v="Unknown"/>
    <x v="3"/>
    <x v="5"/>
    <s v="21 min"/>
    <n v="21"/>
    <n v="0"/>
    <x v="18"/>
    <s v="Arpo was designed as a commando robot, built as a fierce fighting machine. But, with world peace achieved Arpo has been re-equipped for caregiving, re-coded for cuddling, and officially reassigned as a nanny robot! Arpo helps Kids age 4-8 build an understanding of non-verbal communication like body language and facial expressions. Enjoy Arpo's hilarious, slapstick funny cartoons for kids!"/>
    <x v="0"/>
    <n v="2"/>
    <s v=""/>
    <s v=""/>
    <s v="Recent"/>
    <s v="Short"/>
  </r>
  <r>
    <s v="s6955P"/>
    <x v="0"/>
    <x v="1133"/>
    <s v="Daniel Calparsoro"/>
    <s v="Najwa Nimri, Roberto Chalu"/>
    <s v="Unknown"/>
    <m/>
    <s v="Unknown"/>
    <x v="42"/>
    <x v="9"/>
    <s v="83 min"/>
    <n v="83"/>
    <n v="0"/>
    <x v="0"/>
    <s v="Alex is a 20 year old girl that keeps financially all her family through illegal arms trafficking, always with the risk of dying or killing. She's the only girl on a men's group, torn between his need to love and a life based on violence."/>
    <x v="0"/>
    <n v="2"/>
    <s v=""/>
    <s v=""/>
    <s v="Older"/>
    <s v="Short"/>
  </r>
  <r>
    <s v="s3415N"/>
    <x v="1"/>
    <x v="1134"/>
    <s v="Unknown"/>
    <s v="Lan Cheng-Lung, Deng JiaJia, Han Pengyi, Sam Hayden-Smith, Jenny Zhou, Paul He, Nathaniel Kelly"/>
    <s v="China"/>
    <d v="2019-10-17T00:00:00"/>
    <s v="Available"/>
    <x v="1"/>
    <x v="7"/>
    <s v="2 Seasons"/>
    <n v="0"/>
    <n v="2"/>
    <x v="14"/>
    <s v="When a mysterious box arrives at his door, a doctor and father is forced to participate in a twisted killing game, or risk losing everything."/>
    <x v="1"/>
    <n v="1"/>
    <n v="2019"/>
    <s v="October"/>
    <s v="Modern"/>
    <s v="Not Applicable"/>
  </r>
  <r>
    <s v="s2724N"/>
    <x v="0"/>
    <x v="1135"/>
    <s v="Raj Khosla"/>
    <s v="Amitabh Bachchan, Shatrughan Sinha, Zeenat Aman, Prem Chopra, Amrish Puri, Helen, Pran, Gajanan Jagirdar, Sajjan, Iftekhar"/>
    <s v="India"/>
    <d v="2020-04-01T00:00:00"/>
    <s v="Available"/>
    <x v="61"/>
    <x v="7"/>
    <s v="161 min"/>
    <n v="161"/>
    <n v="0"/>
    <x v="7"/>
    <s v="Best friends since childhood, a righteous cop and a lawyer who represents criminals in court become rivals when they fall for the same woman."/>
    <x v="1"/>
    <n v="1"/>
    <n v="2020"/>
    <s v="April"/>
    <s v="Older"/>
    <s v="Long"/>
  </r>
  <r>
    <s v="s1210N"/>
    <x v="0"/>
    <x v="1136"/>
    <s v="Dolapo Adeleke"/>
    <s v="Sarah Hassan, Stycie Waweru, Mawuli Gavor, Pierra Makena, Eve D'Souza, Christabel Jazz Mistri, Martin Githinji, Lydia Gitachu, Kagwe Mungai, Blessing Lung'Aho"/>
    <s v="Kenya"/>
    <d v="2021-03-12T00:00:00"/>
    <s v="Available"/>
    <x v="3"/>
    <x v="4"/>
    <s v="92 min"/>
    <n v="92"/>
    <n v="0"/>
    <x v="4"/>
    <s v="A meticulous clerk for a bookstore that has just been shuttered suddenly finds herself taking care of her cousin's witty 11-year-old daughter."/>
    <x v="1"/>
    <n v="1"/>
    <n v="2021"/>
    <s v="March"/>
    <s v="Recent"/>
    <s v="Medium"/>
  </r>
  <r>
    <s v="s3328P"/>
    <x v="0"/>
    <x v="1137"/>
    <s v="Phil Morrison"/>
    <s v="Paul Rudd, Paul Giamatti, Peter Hermann, Sally Hawkins, Halley Feiffer, Curtiss Cook, Amy Landecker"/>
    <s v="Unknown"/>
    <m/>
    <s v="Unknown"/>
    <x v="30"/>
    <x v="6"/>
    <s v="107 min"/>
    <n v="107"/>
    <n v="0"/>
    <x v="4"/>
    <s v="Starring Paul Rudd and Oscar-nominee Paul Giamatti. Two low-level con men attemp to pull off one last job: selling Christmas trees in New York City."/>
    <x v="0"/>
    <n v="2"/>
    <s v=""/>
    <s v=""/>
    <s v="Modern"/>
    <s v="Medium"/>
  </r>
  <r>
    <s v="s727N"/>
    <x v="1"/>
    <x v="1138"/>
    <s v="Joe Berlinger, Bruce Sinofsky"/>
    <s v="James Hetfield, Lars Ulrich, Kirk Hammett, Robert Trujillo"/>
    <s v="United States"/>
    <d v="2021-06-13T00:00:00"/>
    <s v="Available"/>
    <x v="2"/>
    <x v="1"/>
    <s v="1 Season"/>
    <n v="0"/>
    <n v="1"/>
    <x v="26"/>
    <s v="This collection includes the acclaimed rock documentary about Metallica, plus a film checking in with the still-thriving group 10 years later."/>
    <x v="1"/>
    <n v="1"/>
    <n v="2021"/>
    <s v="June"/>
    <s v="Modern"/>
    <s v="Not Applicable"/>
  </r>
  <r>
    <s v="s8218P"/>
    <x v="0"/>
    <x v="1139"/>
    <s v="Kevin O'Neill"/>
    <s v="Sean Young, Ryan Merriman, Treat Williams, John Landis, Jena Sims, Sasha Jackson, Ted Raimi"/>
    <s v="Unknown"/>
    <m/>
    <s v="Unknown"/>
    <x v="5"/>
    <x v="6"/>
    <s v="83 min"/>
    <n v="83"/>
    <n v="0"/>
    <x v="4"/>
    <s v="Cheerleader Cassie Stratford downs an experimental drug that's supposed to enhance her looks and athletic abilities. But instead, it makes her grow into a 50-foot giant!"/>
    <x v="0"/>
    <n v="2"/>
    <s v=""/>
    <s v=""/>
    <s v="Modern"/>
    <s v="Short"/>
  </r>
  <r>
    <s v="s6866P"/>
    <x v="0"/>
    <x v="1140"/>
    <s v="Dharani Dharan"/>
    <s v="Michael Thangadurai, Reshmi Menon, Sampath Raj, Atul Kulkarni"/>
    <s v="Unknown"/>
    <m/>
    <s v="Unknown"/>
    <x v="2"/>
    <x v="3"/>
    <s v="94 min"/>
    <n v="94"/>
    <n v="0"/>
    <x v="4"/>
    <s v="Burma, who seizes high-priced cars to earn a living, must race against time to steal cars for a gangster or end up losing his life."/>
    <x v="0"/>
    <n v="2"/>
    <s v=""/>
    <s v=""/>
    <s v="Modern"/>
    <s v="Medium"/>
  </r>
  <r>
    <s v="s6417N"/>
    <x v="1"/>
    <x v="1141"/>
    <s v="Unknown"/>
    <s v="Jean-Michel Correia, Yasin Houicha, Pedro Casablanc, Christophe Paou, Kate Moran, Santi Pons"/>
    <s v="France"/>
    <d v="2016-12-15T00:00:00"/>
    <s v="Available"/>
    <x v="7"/>
    <x v="1"/>
    <s v="1 Season"/>
    <n v="0"/>
    <n v="1"/>
    <x v="14"/>
    <s v="When a huge marijuana shipment falls prey to thieves, the aftermath touches players from all ranks of the drug trade between Morocco and Europe."/>
    <x v="1"/>
    <n v="1"/>
    <n v="2016"/>
    <s v="December"/>
    <s v="Modern"/>
    <s v="Not Applicable"/>
  </r>
  <r>
    <s v="s1220N"/>
    <x v="0"/>
    <x v="1142"/>
    <s v="Tolga Örnek"/>
    <s v="Tolga Çevik, Cengiz Bozkurt, Melis Birkan, Tuna Çevik"/>
    <s v="Turkey"/>
    <d v="2021-03-12T00:00:00"/>
    <s v="Available"/>
    <x v="7"/>
    <x v="2"/>
    <s v="107 min"/>
    <n v="107"/>
    <n v="0"/>
    <x v="4"/>
    <s v="When an old fling shows up with their infant child, a dallying man-child must take on the role of father and create a fairytale world for his daughter."/>
    <x v="1"/>
    <n v="1"/>
    <n v="2021"/>
    <s v="March"/>
    <s v="Modern"/>
    <s v="Medium"/>
  </r>
  <r>
    <s v="s9437P"/>
    <x v="0"/>
    <x v="1143"/>
    <s v="Ramesh Kadumula"/>
    <s v="Laksh, Digangana Suryavanshi, Noel Sean, Ravi Prakash, Ravi Varma, Kireeti"/>
    <s v="Denmark"/>
    <m/>
    <s v="Unknown"/>
    <x v="0"/>
    <x v="3"/>
    <s v="139 min"/>
    <n v="139"/>
    <n v="0"/>
    <x v="8"/>
    <s v="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
    <x v="0"/>
    <n v="2"/>
    <s v=""/>
    <s v=""/>
    <s v="Recent"/>
    <s v="Long"/>
  </r>
  <r>
    <s v="s8238N"/>
    <x v="0"/>
    <x v="1144"/>
    <s v="Elliot Silverstein"/>
    <s v="James Brolin, Kathleen Lloyd, John Marley, R.G. Armstrong, John Rubinstein, Elizabeth Thompson, Roy Jenson, Kim Richards, Kyle Richards"/>
    <s v="United States"/>
    <d v="2020-06-01T00:00:00"/>
    <s v="Available"/>
    <x v="79"/>
    <x v="8"/>
    <s v="96 min"/>
    <n v="96"/>
    <n v="0"/>
    <x v="45"/>
    <s v="In his small Southwestern town, sheriff Wade Parent must find out who — or what — is running people down via a mysterious, driverless black sedan."/>
    <x v="1"/>
    <n v="1"/>
    <n v="2020"/>
    <s v="June"/>
    <s v="Older"/>
    <s v="Medium"/>
  </r>
  <r>
    <s v="s2808N"/>
    <x v="1"/>
    <x v="1145"/>
    <s v="Unknown"/>
    <s v="John Sparkes, Justin Fletcher, Marcus Brigstocke, Simon Greenall, Kate Harbour, Emma Tate, Andy Nyman, Richard Webber"/>
    <s v="United Kingdom, United States, Ireland"/>
    <d v="2020-03-17T00:00:00"/>
    <s v="Available"/>
    <x v="3"/>
    <x v="15"/>
    <s v="1 Season"/>
    <n v="0"/>
    <n v="1"/>
    <x v="1"/>
    <s v="Clever sheep Shaun, loyal dog Bitzer and the rest of the Mossy Bottom gang cook up oodles of fun and mischief on the farm."/>
    <x v="1"/>
    <n v="1"/>
    <n v="2020"/>
    <s v="March"/>
    <s v="Recent"/>
    <s v="Not Applicable"/>
  </r>
  <r>
    <s v="s3344P"/>
    <x v="0"/>
    <x v="1146"/>
    <s v="Alon Schwarz, Shaul Schwarz"/>
    <s v="Izak Szewelewicz, Shep Shell, Aida Zasadsinska"/>
    <s v="Unknown"/>
    <m/>
    <s v="Unknown"/>
    <x v="12"/>
    <x v="3"/>
    <s v="95 min"/>
    <n v="95"/>
    <n v="0"/>
    <x v="2"/>
    <s v="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
    <x v="0"/>
    <n v="2"/>
    <s v=""/>
    <s v=""/>
    <s v="Modern"/>
    <s v="Medium"/>
  </r>
  <r>
    <s v="s2673P"/>
    <x v="0"/>
    <x v="1147"/>
    <s v="R.S Durai Senthilkumar"/>
    <s v="Dhanush, Sneha, Mehreen Pirzada, Naveen Chandra, Naser, Munishkanth, Sathish"/>
    <s v="Unknown"/>
    <m/>
    <s v="Unknown"/>
    <x v="3"/>
    <x v="5"/>
    <s v="140 min"/>
    <n v="140"/>
    <n v="0"/>
    <x v="0"/>
    <s v="An ancient Martial art form of Tamilnadu is in the verge of extinction. The hero wants to make it popular yet again among the current generation showcasing it's rich values &amp; merits. Will the hero be able to accomplish his desire ?"/>
    <x v="0"/>
    <n v="2"/>
    <s v=""/>
    <s v=""/>
    <s v="Recent"/>
    <s v="Long"/>
  </r>
  <r>
    <s v="s6420P"/>
    <x v="0"/>
    <x v="1148"/>
    <s v="Rohit Jugraj"/>
    <s v="Diljit Dosanjh, Sonam Bajwa, Monica Gill, Yashpal Sharma, Jaswinder Bhalla, Amritpal Chotu, Dev Gill, Anjana Sukhani, Mandy Takhar"/>
    <s v="Unknown"/>
    <m/>
    <s v="Unknown"/>
    <x v="7"/>
    <x v="5"/>
    <s v="131 min"/>
    <n v="131"/>
    <n v="0"/>
    <x v="4"/>
    <s v="Jaggi, a farmer, travels to Australia in order to save his village. Once there, he is chased by a few goons and ultimately kidnaps a girl from her own wedding."/>
    <x v="0"/>
    <n v="2"/>
    <s v=""/>
    <s v=""/>
    <s v="Modern"/>
    <s v="Long"/>
  </r>
  <r>
    <s v="s5308P"/>
    <x v="0"/>
    <x v="1149"/>
    <s v="Pratima Joshi"/>
    <s v="Priya Bapat, Mukta Barve, Krutik Mazire, Bhushan Pradhan"/>
    <s v="India"/>
    <m/>
    <s v="Unknown"/>
    <x v="6"/>
    <x v="5"/>
    <s v="138 min"/>
    <n v="138"/>
    <n v="0"/>
    <x v="8"/>
    <s v="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
    <x v="0"/>
    <n v="2"/>
    <s v=""/>
    <s v=""/>
    <s v="Modern"/>
    <s v="Long"/>
  </r>
  <r>
    <s v="s5329N"/>
    <x v="0"/>
    <x v="1150"/>
    <s v="Peter Hutchings"/>
    <s v="Victoria Justice, Eden Sher, Ashley Rickards, Claudia Lee, Katie Chang, Peyton List, Jazmyn Richardson, Avan Jogia, Will Peltz"/>
    <s v="United States"/>
    <d v="2017-08-14T00:00:00"/>
    <s v="Available"/>
    <x v="12"/>
    <x v="7"/>
    <s v="94 min"/>
    <n v="94"/>
    <n v="0"/>
    <x v="4"/>
    <s v="After failing to strike a truce with their school's queen bee, two misfit best friends lead a nerd uprising that turns social hierarchy on its head."/>
    <x v="1"/>
    <n v="1"/>
    <n v="2017"/>
    <s v="August"/>
    <s v="Modern"/>
    <s v="Medium"/>
  </r>
  <r>
    <s v="s1603N"/>
    <x v="0"/>
    <x v="1151"/>
    <s v="Dado C. Lumibao"/>
    <s v="Kathryn Bernardo, Daniel Padilla, Liza Soberano, John Estrada, John Lapus"/>
    <s v="Philippines"/>
    <d v="2020-12-03T00:00:00"/>
    <s v="Available"/>
    <x v="30"/>
    <x v="7"/>
    <s v="106 min"/>
    <n v="106"/>
    <n v="0"/>
    <x v="4"/>
    <s v="When a teenage girl develops romantic feelings for her childhood best friend, she finds herself changing her ways to win him over."/>
    <x v="1"/>
    <n v="1"/>
    <n v="2020"/>
    <s v="December"/>
    <s v="Modern"/>
    <s v="Medium"/>
  </r>
  <r>
    <s v="s2070P"/>
    <x v="0"/>
    <x v="1152"/>
    <s v="Al Carter"/>
    <s v="Melissa Hansen, Spencer Strickland, Giselle Cidserrano, Tiona Hill, Joshua Roux, Zulma Sandchez"/>
    <s v="Unknown"/>
    <m/>
    <s v="Unknown"/>
    <x v="12"/>
    <x v="0"/>
    <s v="80 min"/>
    <n v="80"/>
    <n v="0"/>
    <x v="15"/>
    <s v="It's dark terror under the blazing sun in this horrifying body count epic about a group of campers on a remote Florida island who accidentally resurrect Jack Logan, an undead sorcerer who was buried alive ninety years earlier."/>
    <x v="0"/>
    <n v="2"/>
    <s v=""/>
    <s v=""/>
    <s v="Modern"/>
    <s v="Short"/>
  </r>
  <r>
    <s v="s8196N"/>
    <x v="0"/>
    <x v="1153"/>
    <s v="Jonathan Sobol"/>
    <s v="Kurt Russell, Jay Baruchel, Katheryn Winnick, Chris Diamantopoulos, Kenneth Welsh, Jason Jones, Terence Stamp, Matt Dillon, Devon Bostick"/>
    <s v="Canada, United States"/>
    <d v="2018-12-08T00:00:00"/>
    <s v="Available"/>
    <x v="30"/>
    <x v="6"/>
    <s v="90 min"/>
    <n v="90"/>
    <n v="0"/>
    <x v="7"/>
    <s v="Crunch Calhoun, a daredevil motorcyclist and mostly reformed con artist, agrees to do one last job: helping his brother Nicky steal a priceless book."/>
    <x v="1"/>
    <n v="1"/>
    <n v="2018"/>
    <s v="December"/>
    <s v="Modern"/>
    <s v="Medium"/>
  </r>
  <r>
    <s v="s5390N"/>
    <x v="0"/>
    <x v="1154"/>
    <s v="Clay Glen"/>
    <s v="Nina Pearce, Adam Tuominen, Emily Morris, Amy Handley, Carmel Johnson, Alanah Gilbert, Hapi Murphy, Lilly Blacker, Julie Kay Lumasag, Elysia Markou"/>
    <s v="Australia"/>
    <d v="2017-07-01T00:00:00"/>
    <s v="Available"/>
    <x v="9"/>
    <x v="8"/>
    <s v="95 min"/>
    <n v="95"/>
    <n v="0"/>
    <x v="11"/>
    <s v="A gymnast lacks the confidence she needs to reach the top. But with the help of her new coach, she has the chance to win a spot on the national team."/>
    <x v="1"/>
    <n v="1"/>
    <n v="2017"/>
    <s v="July"/>
    <s v="Modern"/>
    <s v="Medium"/>
  </r>
  <r>
    <s v="s1122P"/>
    <x v="0"/>
    <x v="1155"/>
    <s v="David L. Cunningham"/>
    <s v="Matt Dillon, Jim Caviezel, Ryan Potter, Olivia Ritchie, Juliet Mills, Nick Boraine, Stelio Savante, Sara Naby Kim, Peyton Dilweg"/>
    <s v="Unknown"/>
    <m/>
    <s v="Unknown"/>
    <x v="6"/>
    <x v="12"/>
    <s v="111 min"/>
    <n v="111"/>
    <n v="0"/>
    <x v="32"/>
    <s v="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quot;Kona Snow&quot; of the surrounding coffee trees."/>
    <x v="0"/>
    <n v="2"/>
    <s v=""/>
    <s v=""/>
    <s v="Modern"/>
    <s v="Medium"/>
  </r>
  <r>
    <s v="s1777N"/>
    <x v="0"/>
    <x v="1156"/>
    <s v="Tope Oshin"/>
    <s v="Chris Attoh, Adesua Etomi, Uzor Arukwe, Sika Osei, Leonora Okien, Shawn Faqua, Tina Mba"/>
    <s v="Nigeria"/>
    <d v="2020-10-30T00:00:00"/>
    <s v="Available"/>
    <x v="12"/>
    <x v="7"/>
    <s v="114 min"/>
    <n v="114"/>
    <n v="0"/>
    <x v="8"/>
    <s v="A convicted murderer gets out of prison and reunites with his wife, who is plotting revenge against him after years of physical and emotional abuse."/>
    <x v="1"/>
    <n v="1"/>
    <n v="2020"/>
    <s v="October"/>
    <s v="Modern"/>
    <s v="Medium"/>
  </r>
  <r>
    <s v="s1070N"/>
    <x v="0"/>
    <x v="1157"/>
    <s v="Buchi Babu Sana"/>
    <s v="Panja Vaisshnav Tej, Krithi Shetty, Vijay Sethupathi"/>
    <s v="India"/>
    <d v="2021-04-14T00:00:00"/>
    <s v="Available"/>
    <x v="3"/>
    <x v="7"/>
    <s v="145 min"/>
    <n v="145"/>
    <n v="0"/>
    <x v="8"/>
    <s v="The son of a fishing community falls for a village head's daughter, but they face violent opposition from the girl’s doggedly old-fashioned father."/>
    <x v="1"/>
    <n v="1"/>
    <n v="2021"/>
    <s v="April"/>
    <s v="Recent"/>
    <s v="Long"/>
  </r>
  <r>
    <s v="s7321N"/>
    <x v="0"/>
    <x v="1158"/>
    <s v="Zach Clark"/>
    <s v="Addison Timlin, Ally Sheedy, Keith Poulson, Peter Hedges, Barbara Crampton, Kristin Slaysman, Molly Plunk"/>
    <s v="United States"/>
    <d v="2017-01-14T00:00:00"/>
    <s v="Available"/>
    <x v="7"/>
    <x v="12"/>
    <s v="91 min"/>
    <n v="91"/>
    <n v="0"/>
    <x v="4"/>
    <s v="A former Goth studying to become a nun finds her faith tested when she returns home to visit her brother, who has been disfigured in the Iraq War."/>
    <x v="1"/>
    <n v="1"/>
    <n v="2017"/>
    <s v="January"/>
    <s v="Modern"/>
    <s v="Medium"/>
  </r>
  <r>
    <s v="s6891N"/>
    <x v="1"/>
    <x v="1159"/>
    <s v="Unknown"/>
    <s v="Yon González, Amaia Salamanca, Adriana Ozores, Pedro Alonso, Concha Velasco, Llorenç González, Pep Anton Muñoz, Eloy Azorín, Fele Martínez, Luz Valdenebro, Marta Larralde, Antonio Reyes, Iván Morales, Dion Córdoba, Raquel Sierra"/>
    <s v="Spain"/>
    <d v="2017-11-01T00:00:00"/>
    <s v="Available"/>
    <x v="30"/>
    <x v="2"/>
    <s v="3 Seasons"/>
    <n v="0"/>
    <n v="3"/>
    <x v="9"/>
    <s v="To learn the truth about his sister's mysterious disappearance, a young man infiltrates a hotel in the guise of a footman and begins an investigation."/>
    <x v="1"/>
    <n v="1"/>
    <n v="2017"/>
    <s v="November"/>
    <s v="Modern"/>
    <s v="Not Applicable"/>
  </r>
  <r>
    <s v="s8656P"/>
    <x v="0"/>
    <x v="1160"/>
    <s v="Salifu Zakari"/>
    <s v="Frank Artus Qwasi Blay Jessica Williams"/>
    <s v="Unknown"/>
    <m/>
    <s v="Unknown"/>
    <x v="0"/>
    <x v="0"/>
    <s v="105 min"/>
    <n v="105"/>
    <n v="0"/>
    <x v="8"/>
    <s v="When the world they live in was against them, two lovers must face all the obstacles or let death unite them"/>
    <x v="0"/>
    <n v="2"/>
    <s v=""/>
    <s v=""/>
    <s v="Recent"/>
    <s v="Medium"/>
  </r>
  <r>
    <s v="s8365N"/>
    <x v="0"/>
    <x v="1161"/>
    <s v="Femi Oyeniran, Nicky Slimting Walker"/>
    <s v="Justin Clarke Samuel, Ashley Chin, Nicky Slimting Walker, Femi Oyeniran, Dylan Duffus, Shone Romulus, Adam Deacon, Karen Bryson, Selva Rasalingam, Jay Brown"/>
    <s v="United Kingdom"/>
    <d v="2019-02-21T00:00:00"/>
    <s v="Available"/>
    <x v="6"/>
    <x v="1"/>
    <s v="103 min"/>
    <n v="103"/>
    <n v="0"/>
    <x v="8"/>
    <s v="During a trip to Jamaica, a London gang targets a disloyal member who has been meeting with rivals. Meanwhile, an undercover cop stands among them."/>
    <x v="1"/>
    <n v="1"/>
    <n v="2019"/>
    <s v="February"/>
    <s v="Modern"/>
    <s v="Medium"/>
  </r>
  <r>
    <s v="s1322N"/>
    <x v="1"/>
    <x v="1162"/>
    <s v="Unknown"/>
    <s v="Mauricio Ochmann, Mariana Seoane, Julio Bracho, Sergio Basañez, Itatí Cantoral, Jorge Luis Vázquez"/>
    <s v="Mexico"/>
    <d v="2021-02-11T00:00:00"/>
    <s v="Available"/>
    <x v="7"/>
    <x v="1"/>
    <s v="1 Season"/>
    <n v="0"/>
    <n v="1"/>
    <x v="14"/>
    <s v="Follow one man's epic journey as he transforms from wily underage drug smuggler to one of the world's most infamous cartel leaders."/>
    <x v="1"/>
    <n v="1"/>
    <n v="2021"/>
    <s v="February"/>
    <s v="Modern"/>
    <s v="Not Applicable"/>
  </r>
  <r>
    <s v="s1860P"/>
    <x v="0"/>
    <x v="1163"/>
    <s v="John Kastner"/>
    <s v="Unknown"/>
    <s v="Unknown"/>
    <m/>
    <s v="Unknown"/>
    <x v="22"/>
    <x v="3"/>
    <s v="95 min"/>
    <n v="95"/>
    <n v="0"/>
    <x v="2"/>
    <s v="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
    <x v="0"/>
    <n v="2"/>
    <s v=""/>
    <s v=""/>
    <s v="Modern"/>
    <s v="Medium"/>
  </r>
  <r>
    <s v="s1697P"/>
    <x v="0"/>
    <x v="1164"/>
    <s v="Mark Knight"/>
    <s v="Ben Leinbach"/>
    <s v="Unknown"/>
    <m/>
    <s v="Unknown"/>
    <x v="2"/>
    <x v="5"/>
    <s v="101 min"/>
    <n v="101"/>
    <n v="0"/>
    <x v="23"/>
    <s v="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
    <x v="0"/>
    <n v="2"/>
    <s v=""/>
    <s v=""/>
    <s v="Modern"/>
    <s v="Medium"/>
  </r>
  <r>
    <s v="s751P"/>
    <x v="0"/>
    <x v="1165"/>
    <s v="Malcolm Leo"/>
    <s v="Brian Wilson, Dennis Wilson, Carl Wilson, Mike Love, Al Jardine"/>
    <s v="Unknown"/>
    <m/>
    <s v="Unknown"/>
    <x v="38"/>
    <x v="11"/>
    <s v="103 min"/>
    <n v="103"/>
    <n v="0"/>
    <x v="2"/>
    <s v="An authorized biography of the Beach Boys by the band themselves which tracks the band from their early days to the mid-1980s."/>
    <x v="0"/>
    <n v="2"/>
    <s v=""/>
    <s v=""/>
    <s v="Older"/>
    <s v="Medium"/>
  </r>
  <r>
    <s v="s9508P"/>
    <x v="0"/>
    <x v="1166"/>
    <s v="Todd Verow"/>
    <s v="Chris Rehmann, Ken Kaissar, Andrew Cawley, James Kleinmann, Justin Ivan Brown"/>
    <s v="Unknown"/>
    <m/>
    <s v="Unknown"/>
    <x v="0"/>
    <x v="9"/>
    <s v="91 min"/>
    <n v="91"/>
    <n v="0"/>
    <x v="8"/>
    <s v="In the 1970s, the golden age of gay pornography in New York City, a promising chorus boy is injured and told he will never dance again. Distraught and unimpressed with the &quot;art&quot; films playing seedy Times Square theaters, he gets his friends together to make their own hardcore movies. Against all odds the films are successful until drugs, AIDS and cheap video technology bring it all crashing down."/>
    <x v="0"/>
    <n v="2"/>
    <s v=""/>
    <s v=""/>
    <s v="Recent"/>
    <s v="Medium"/>
  </r>
  <r>
    <s v="s2537N"/>
    <x v="0"/>
    <x v="1167"/>
    <s v="Julián Hernández"/>
    <s v="Diana Lein, Irving Peña, César Romero, César Ramos, Giovanna Zacarías, Mónica Del Carmen, Rocío Verdejo, Itatí Cantoral"/>
    <s v="Mexico"/>
    <d v="2020-05-14T00:00:00"/>
    <s v="Available"/>
    <x v="6"/>
    <x v="1"/>
    <s v="152 min"/>
    <n v="152"/>
    <n v="0"/>
    <x v="8"/>
    <s v="Armed with a thirst for revenge, a vigilante makes justice her business after being hired by various women to seduce and humiliate their rapists."/>
    <x v="1"/>
    <n v="1"/>
    <n v="2020"/>
    <s v="May"/>
    <s v="Modern"/>
    <s v="Long"/>
  </r>
  <r>
    <s v="s5080P"/>
    <x v="1"/>
    <x v="1168"/>
    <s v="Unknown"/>
    <s v="Chris Murphy Smith, Christopher Brian, Philip Kramer, Jason Lake"/>
    <s v="Unknown"/>
    <m/>
    <s v="Unknown"/>
    <x v="0"/>
    <x v="1"/>
    <s v="1 Season"/>
    <n v="0"/>
    <n v="1"/>
    <x v="42"/>
    <s v="Shane (Smith) and Jonathan (Brian) seem to be stuck in toxic relationships until a chance encounter brings them together with a possibility of hope for happiness."/>
    <x v="0"/>
    <n v="2"/>
    <s v=""/>
    <s v=""/>
    <s v="Recent"/>
    <s v="Not Applicable"/>
  </r>
  <r>
    <s v="s4645N"/>
    <x v="0"/>
    <x v="1169"/>
    <s v="Ricki Stern, Anne Sundberg"/>
    <s v="Ricki Stern, Annie Sundberg"/>
    <s v="United States"/>
    <d v="2018-09-13T00:00:00"/>
    <s v="Available"/>
    <x v="6"/>
    <x v="7"/>
    <s v="100 min"/>
    <n v="100"/>
    <n v="0"/>
    <x v="2"/>
    <s v="Through interviews with abortion rights supporters and opponents, this film lifts the lid on a decades-long political campaign to overturn Roe v. Wade."/>
    <x v="1"/>
    <n v="1"/>
    <n v="2018"/>
    <s v="September"/>
    <s v="Modern"/>
    <s v="Medium"/>
  </r>
  <r>
    <s v="s6319N"/>
    <x v="1"/>
    <x v="1170"/>
    <s v="Unknown"/>
    <s v="Laura Vandervoort, Greyston Holt, Greg Bryk, Steve Lund, Paul Greene, Michael Xavier, Genelle Williams"/>
    <s v="Canada"/>
    <d v="2016-05-26T00:00:00"/>
    <s v="Available"/>
    <x v="7"/>
    <x v="1"/>
    <s v="3 Seasons"/>
    <n v="0"/>
    <n v="3"/>
    <x v="9"/>
    <s v="Elena Michaels tries to stray from the pack of werewolves that turned her into a monster, but her efforts are thwarted by a string of grisly murders."/>
    <x v="1"/>
    <n v="1"/>
    <n v="2016"/>
    <s v="May"/>
    <s v="Modern"/>
    <s v="Not Applicable"/>
  </r>
  <r>
    <s v="s8936P"/>
    <x v="0"/>
    <x v="1171"/>
    <s v="David Burton Morris"/>
    <s v="Eve Gordon, Rodney Scott, Kathy Wagner"/>
    <s v="Unknown"/>
    <m/>
    <s v="Unknown"/>
    <x v="20"/>
    <x v="3"/>
    <s v="88 min"/>
    <n v="88"/>
    <n v="0"/>
    <x v="4"/>
    <s v="Danny Bonaduce is a consulting producer on this telefilm that tells the story of how he and his fellow actors of the 1970s CTIT television show The Partridge Family were changed by the series' success."/>
    <x v="0"/>
    <n v="2"/>
    <s v=""/>
    <s v=""/>
    <s v="Older"/>
    <s v="Short"/>
  </r>
  <r>
    <s v="s6574N"/>
    <x v="0"/>
    <x v="1172"/>
    <s v="Amman Abbasi"/>
    <s v="Devin Blackmon, Dontrell Bright, Kordell &quot;KD&quot; Johnson, Lachion Buckingham, Chasity Moore, Marquell Manning, Shavidee Trotter, Maurice Everett"/>
    <s v="United States"/>
    <d v="2018-01-11T00:00:00"/>
    <s v="Available"/>
    <x v="12"/>
    <x v="1"/>
    <s v="76 min"/>
    <n v="76"/>
    <n v="0"/>
    <x v="8"/>
    <s v="Following the shooting death of his older brother, a depressed and aimless 13-year-old boy falls in with a gang in rural Arkansas."/>
    <x v="1"/>
    <n v="1"/>
    <n v="2018"/>
    <s v="January"/>
    <s v="Modern"/>
    <s v="Short"/>
  </r>
  <r>
    <s v="s1283N"/>
    <x v="1"/>
    <x v="1173"/>
    <s v="Unknown"/>
    <s v="Unknown"/>
    <s v="India"/>
    <d v="2021-02-22T00:00:00"/>
    <s v="Available"/>
    <x v="3"/>
    <x v="1"/>
    <s v="1 Season"/>
    <n v="0"/>
    <n v="1"/>
    <x v="4"/>
    <s v="Complicated marriages, digital romances, domestic dilemmas and schoolyard bullies get the spotlight in these seven, slice-of-life short films."/>
    <x v="1"/>
    <n v="1"/>
    <n v="2021"/>
    <s v="February"/>
    <s v="Recent"/>
    <s v="Not Applicable"/>
  </r>
  <r>
    <s v="s5898P"/>
    <x v="0"/>
    <x v="1174"/>
    <s v="Fernando AyllÃ³n"/>
    <s v="IvÃ¡n MarÃ­n"/>
    <s v="Unknown"/>
    <m/>
    <s v="Unknown"/>
    <x v="3"/>
    <x v="0"/>
    <s v="70 min"/>
    <n v="70"/>
    <n v="0"/>
    <x v="4"/>
    <s v="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
    <x v="0"/>
    <n v="2"/>
    <s v=""/>
    <s v=""/>
    <s v="Recent"/>
    <s v="Short"/>
  </r>
  <r>
    <s v="s6633P"/>
    <x v="1"/>
    <x v="1175"/>
    <s v="Unknown"/>
    <s v="Unknown"/>
    <s v="Unknown"/>
    <m/>
    <s v="Unknown"/>
    <x v="0"/>
    <x v="4"/>
    <s v="1 Season"/>
    <n v="0"/>
    <n v="1"/>
    <x v="18"/>
    <s v="What do you want to be when you grow up? Follow Pinkfong and meet the different workers! From heroes of the night to astronauts from outer space, come explore the diverse jobs!"/>
    <x v="0"/>
    <n v="2"/>
    <s v=""/>
    <s v=""/>
    <s v="Recent"/>
    <s v="Not Applicable"/>
  </r>
  <r>
    <s v="s4966N"/>
    <x v="0"/>
    <x v="1176"/>
    <s v="Mike Clattenburg"/>
    <s v="Robb Wells, John Paul Tremblay, Mike Smith, John Dunsworth, Jonathan Torrens, Patrick Roach, Lucy Decoutere, Sarah Dunsworth, Barrie Dunn, Tyrone Parsons"/>
    <s v="Canada"/>
    <d v="2018-03-30T00:00:00"/>
    <s v="Available"/>
    <x v="14"/>
    <x v="6"/>
    <s v="102 min"/>
    <n v="102"/>
    <n v="0"/>
    <x v="4"/>
    <s v="After their latest jail stint, boozy pals Julian, Bubbles and Ricky plan to go legit but learn trailer park manager Jim aims to demolish their homes."/>
    <x v="1"/>
    <n v="1"/>
    <n v="2018"/>
    <s v="March"/>
    <s v="Older"/>
    <s v="Medium"/>
  </r>
  <r>
    <s v="s1333P"/>
    <x v="1"/>
    <x v="1177"/>
    <s v="Unknown"/>
    <s v="Marcello Magni, David Sant"/>
    <s v="Unknown"/>
    <m/>
    <s v="Unknown"/>
    <x v="41"/>
    <x v="13"/>
    <s v="6 Seasons"/>
    <n v="0"/>
    <n v="6"/>
    <x v="18"/>
    <s v="Go fishing with Pingu! Catch up with this cool penguin as he drives a snowmobile, goes to Sled Academy, pogos up and down, and meets the Abominable Snowman!"/>
    <x v="0"/>
    <n v="2"/>
    <s v=""/>
    <s v=""/>
    <s v="Older"/>
    <s v="Not Applicable"/>
  </r>
  <r>
    <s v="s8717N"/>
    <x v="0"/>
    <x v="1178"/>
    <s v="Trevor Ryan"/>
    <s v="Bill Sage, Sabina Gadecki, Anastasia Baranova, Dolph Lundgren, Thomas Dekker, Karrueche Tran, Chris Zylka, Keelin Woodell, Garrett Clayton, Shad Gaspard, Rory Culkin"/>
    <s v="United States"/>
    <d v="2018-02-06T00:00:00"/>
    <s v="Available"/>
    <x v="12"/>
    <x v="1"/>
    <s v="84 min"/>
    <n v="84"/>
    <n v="0"/>
    <x v="4"/>
    <s v="A marijuana farmer's extraterrestrial paranoia creates trouble for a group of young campers who pitch their tent on his land in Northern California."/>
    <x v="1"/>
    <n v="1"/>
    <n v="2018"/>
    <s v="February"/>
    <s v="Modern"/>
    <s v="Short"/>
  </r>
  <r>
    <s v="s645N"/>
    <x v="0"/>
    <x v="1179"/>
    <s v="Kimmy Gatewood"/>
    <s v="Iliza Shlesinger, Ryan Hansen, Margaret Cho, Rebecca Rittenhouse, Matt McGorry, Tyler Cameron, Taylor Hill, Kimia Behpoornia, Rebecca Delgado Smith, Beth Dover"/>
    <s v="Unknown"/>
    <d v="2021-06-23T00:00:00"/>
    <s v="Available"/>
    <x v="0"/>
    <x v="1"/>
    <s v="94 min"/>
    <n v="94"/>
    <n v="0"/>
    <x v="4"/>
    <s v="After years of putting her career first, a stand-up comic meets a guy who seems perfect: smart, nice, successful... and possibly too good to be true."/>
    <x v="1"/>
    <n v="1"/>
    <n v="2021"/>
    <s v="June"/>
    <s v="Recent"/>
    <s v="Medium"/>
  </r>
  <r>
    <s v="s7789N"/>
    <x v="0"/>
    <x v="1180"/>
    <s v="James Barr"/>
    <s v="Andrew M. Gray, Ciara Hanna, John Mark Loudermilk, Christina Masterson, Azim Rizk, Shailesh Prajapati, Ian Harcourt"/>
    <s v="United States"/>
    <d v="2016-01-01T00:00:00"/>
    <s v="Available"/>
    <x v="30"/>
    <x v="15"/>
    <s v="24 min"/>
    <n v="24"/>
    <n v="0"/>
    <x v="11"/>
    <s v="Robo Knight learns the meaning of Christmas from a group of Kids when he is mistaken for a donated Christmas toy and is shipped to a foreign land."/>
    <x v="1"/>
    <n v="1"/>
    <n v="2016"/>
    <s v="January"/>
    <s v="Modern"/>
    <s v="Short"/>
  </r>
  <r>
    <s v="s5151P"/>
    <x v="0"/>
    <x v="1181"/>
    <s v="Natalia Leite"/>
    <s v="Francesca Eastwood, Clifton Collins Jr., Leah McKendrick, Peter Vack"/>
    <s v="Unknown"/>
    <m/>
    <s v="Unknown"/>
    <x v="12"/>
    <x v="17"/>
    <s v="92 min"/>
    <n v="92"/>
    <n v="0"/>
    <x v="8"/>
    <s v="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
    <x v="0"/>
    <n v="2"/>
    <s v=""/>
    <s v=""/>
    <s v="Modern"/>
    <s v="Medium"/>
  </r>
  <r>
    <s v="s4466P"/>
    <x v="1"/>
    <x v="1182"/>
    <s v="Unknown"/>
    <s v="Unknown"/>
    <s v="Unknown"/>
    <m/>
    <s v="Unknown"/>
    <x v="2"/>
    <x v="4"/>
    <s v="1 Season"/>
    <n v="0"/>
    <n v="1"/>
    <x v="19"/>
    <s v="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
    <x v="0"/>
    <n v="2"/>
    <s v=""/>
    <s v=""/>
    <s v="Modern"/>
    <s v="Not Applicable"/>
  </r>
  <r>
    <s v="s965N"/>
    <x v="0"/>
    <x v="1183"/>
    <s v="Robert Pulcini, Shari Springer Berman"/>
    <s v="Amanda Seyfried, James Norton, Natalia Dyer, Alex Neustaedter, F. Murray Abraham, Rhea Seehorn, Michael O'Keefe, Karen Allen, Jack Gore, James Urbaniak, Ana Sophia Heger"/>
    <s v="Unknown"/>
    <d v="2021-04-29T00:00:00"/>
    <s v="Available"/>
    <x v="0"/>
    <x v="1"/>
    <s v="121 min"/>
    <n v="121"/>
    <n v="0"/>
    <x v="15"/>
    <s v="A young woman discovers that both her husband and their new home harbor sinister secrets after they leave Manhattan for small-town life."/>
    <x v="1"/>
    <n v="1"/>
    <n v="2021"/>
    <s v="April"/>
    <s v="Recent"/>
    <s v="Long"/>
  </r>
  <r>
    <s v="s2195P"/>
    <x v="1"/>
    <x v="1184"/>
    <s v="Unknown"/>
    <s v="Unknown"/>
    <s v="Unknown"/>
    <m/>
    <s v="Unknown"/>
    <x v="14"/>
    <x v="5"/>
    <s v="1 Season"/>
    <n v="0"/>
    <n v="1"/>
    <x v="26"/>
    <s v="HomeMADE is the biggest renovation competition ever attempted on television. Ten talented designers from around Australia will compete for a $100,000 cash prize when they take on the biggest challenge of their lives - to completely makeover two suburban family homes every week."/>
    <x v="0"/>
    <n v="2"/>
    <s v=""/>
    <s v=""/>
    <s v="Older"/>
    <s v="Not Applicable"/>
  </r>
  <r>
    <s v="s933N"/>
    <x v="0"/>
    <x v="1185"/>
    <s v="Paul Greengrass"/>
    <s v="Matt Damon, Greg Kinnear, Brendan Gleeson, Amy Ryan, Khalid Abdalla, Jason Isaacs, Said Faraj, Michael O'Neill, Igal Naor, Raad Rawi"/>
    <s v="United Kingdom, France, Spain, United States"/>
    <d v="2021-05-01T00:00:00"/>
    <s v="Available"/>
    <x v="22"/>
    <x v="6"/>
    <s v="115 min"/>
    <n v="115"/>
    <n v="0"/>
    <x v="7"/>
    <s v="A US Army officer uncovers a conspiracy about weapons of mass destruction in Iraq, launching a crusade that creates enemies within his own military."/>
    <x v="1"/>
    <n v="1"/>
    <n v="2021"/>
    <s v="May"/>
    <s v="Modern"/>
    <s v="Medium"/>
  </r>
  <r>
    <s v="s2322N"/>
    <x v="0"/>
    <x v="1186"/>
    <s v="Troy Miller"/>
    <s v="George Lopez"/>
    <s v="United States"/>
    <d v="2020-06-30T00:00:00"/>
    <s v="Available"/>
    <x v="3"/>
    <x v="1"/>
    <s v="52 min"/>
    <n v="52"/>
    <n v="0"/>
    <x v="13"/>
    <s v="Comedian George Lopez tackles the future and the past of Latinx culture in America, touching on immigration, his tough relatives, aging and much more."/>
    <x v="1"/>
    <n v="1"/>
    <n v="2020"/>
    <s v="June"/>
    <s v="Recent"/>
    <s v="Short"/>
  </r>
  <r>
    <s v="s6819P"/>
    <x v="1"/>
    <x v="1187"/>
    <s v="Unknown"/>
    <s v="Eden Gamliel, Al Mukadam, Dan Chameroy"/>
    <s v="Unknown"/>
    <d v="2021-07-26T00:00:00"/>
    <s v="Available"/>
    <x v="30"/>
    <x v="4"/>
    <s v="3 Seasons"/>
    <n v="0"/>
    <n v="3"/>
    <x v="18"/>
    <s v="Follow Nate and his underground resistance group, Super Wicked Extreme Emergency Team (S.W.E.E.T)."/>
    <x v="0"/>
    <n v="2"/>
    <n v="2021"/>
    <s v="July"/>
    <s v="Modern"/>
    <s v="Not Applicable"/>
  </r>
  <r>
    <s v="s4834P"/>
    <x v="0"/>
    <x v="1188"/>
    <s v="David Li"/>
    <s v="Jeff Gonek, Lei Wang, Yin He, Corey Woods"/>
    <s v="Unknown"/>
    <m/>
    <s v="Unknown"/>
    <x v="1"/>
    <x v="12"/>
    <s v="85 min"/>
    <n v="85"/>
    <n v="0"/>
    <x v="15"/>
    <s v="A young man, Jason, decides to go to a remote village in Asia to meet Kate, whom he has been chatting with online for a while. But he becomes increasingly disturbed as he starts to find out Kate's secrets."/>
    <x v="0"/>
    <n v="2"/>
    <s v=""/>
    <s v=""/>
    <s v="Modern"/>
    <s v="Short"/>
  </r>
  <r>
    <s v="s5973N"/>
    <x v="0"/>
    <x v="1189"/>
    <s v="Michael Margolis"/>
    <s v="Unknown"/>
    <s v="Canada"/>
    <d v="2020-02-05T00:00:00"/>
    <s v="Available"/>
    <x v="3"/>
    <x v="7"/>
    <s v="90 min"/>
    <n v="90"/>
    <n v="0"/>
    <x v="2"/>
    <s v="This pawesome documentary explores how our feline friends became online icons, from the earliest text memes to the rise of celebrity cat influencers."/>
    <x v="1"/>
    <n v="1"/>
    <n v="2020"/>
    <s v="February"/>
    <s v="Recent"/>
    <s v="Medium"/>
  </r>
  <r>
    <s v="s3510N"/>
    <x v="0"/>
    <x v="1190"/>
    <s v="Sandeep Reddy Vanga"/>
    <s v="Shahid Kapoor, Kiara Advani, Suresh Oberoi, Arjan Bajwa, Adil Hussain, Nikita Dutta, Kamini Kaushal, Anurag Arora"/>
    <s v="India"/>
    <d v="2019-09-19T00:00:00"/>
    <s v="Available"/>
    <x v="1"/>
    <x v="1"/>
    <s v="171 min"/>
    <n v="171"/>
    <n v="0"/>
    <x v="8"/>
    <s v="An exalted but short-fused surgeon plunges into a spiral of drugs, alcohol and rage after his intense relationship with his girlfriend turbulently ends."/>
    <x v="1"/>
    <n v="1"/>
    <n v="2019"/>
    <s v="September"/>
    <s v="Modern"/>
    <s v="Long"/>
  </r>
  <r>
    <s v="s3659P"/>
    <x v="0"/>
    <x v="1191"/>
    <s v="Sudha Kongara"/>
    <s v="Suriya, Paresh Rawal, Mohan Babu, Aparna Balamurali, Urvashi, Karunas, Vivek Prasanna, Krishna Kumar. B, Kaali Venkat, Poo Ramu, Achyuth Kumar, Prakash Belawadi, Hans Kaushik, Dan Dhanoa"/>
    <s v="Unknown"/>
    <m/>
    <s v="Unknown"/>
    <x v="0"/>
    <x v="3"/>
    <s v="142 min"/>
    <n v="142"/>
    <n v="0"/>
    <x v="0"/>
    <s v="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
    <x v="0"/>
    <n v="2"/>
    <s v=""/>
    <s v=""/>
    <s v="Recent"/>
    <s v="Long"/>
  </r>
  <r>
    <s v="s7387P"/>
    <x v="0"/>
    <x v="1192"/>
    <s v="Bharathiraja"/>
    <s v="Pandiyan, Revathi, Pratap Pothen, Dr. Rajasekhar, Y. G. Mahendran"/>
    <s v="Unknown"/>
    <m/>
    <s v="Unknown"/>
    <x v="69"/>
    <x v="3"/>
    <s v="144 min"/>
    <n v="144"/>
    <n v="0"/>
    <x v="8"/>
    <s v="A middle class home- maker woman gets rid of the social handcuffs and stands tall in the male- chauvinist society."/>
    <x v="0"/>
    <n v="2"/>
    <s v=""/>
    <s v=""/>
    <s v="Older"/>
    <s v="Long"/>
  </r>
  <r>
    <s v="s3313N"/>
    <x v="0"/>
    <x v="1193"/>
    <s v="Parthiban"/>
    <s v="Parthiban"/>
    <s v="India"/>
    <d v="2019-11-04T00:00:00"/>
    <s v="Available"/>
    <x v="1"/>
    <x v="1"/>
    <s v="103 min"/>
    <n v="103"/>
    <n v="0"/>
    <x v="8"/>
    <s v="Taken into custody, a murder suspect's theatrical explanations of his peculiar modus operandi unearth truths far beyond the crime he’s accused of."/>
    <x v="1"/>
    <n v="1"/>
    <n v="2019"/>
    <s v="November"/>
    <s v="Modern"/>
    <s v="Medium"/>
  </r>
  <r>
    <s v="s7094N"/>
    <x v="0"/>
    <x v="1194"/>
    <s v="John Trengove"/>
    <s v="Nakhane Touré, Bongile Mantsai, Niza Jay, Thobani Mseleni, Gamelihle Bovana, Halalisani Bradley Cebekhulu, Inga Qwede, Sibabalwe Ngqayana, Siphosethu Ngcetane, Zwelakhe Mtsaka"/>
    <s v="South Africa, Germany, Netherlands, France"/>
    <d v="2018-02-01T00:00:00"/>
    <s v="Available"/>
    <x v="12"/>
    <x v="1"/>
    <s v="88 min"/>
    <n v="88"/>
    <n v="0"/>
    <x v="8"/>
    <s v="At an initiation ritual for the young men of his Xhosa community, a closeted factory hand meets a Johannesburg teen who discovers his best-kept secret."/>
    <x v="1"/>
    <n v="1"/>
    <n v="2018"/>
    <s v="February"/>
    <s v="Modern"/>
    <s v="Short"/>
  </r>
  <r>
    <s v="s453N"/>
    <x v="0"/>
    <x v="1195"/>
    <s v="Hadrah Daeng Ratu"/>
    <s v="Nadya Arina, Refal Hady, Giorgino Abraham, Anggika Bolsterli, Laura Theux, Christine Hakim, Unique Priscilla, Karina Suwandi, Mathias Muchus, Ayu Laksmi, I Made Sidia, Dominique Sanda, Bryan Domani, Wafda Saifan, Yayu Unru, Dave Hendrik"/>
    <s v="Indonesia"/>
    <d v="2021-07-15T00:00:00"/>
    <s v="Available"/>
    <x v="0"/>
    <x v="2"/>
    <s v="113 min"/>
    <n v="113"/>
    <n v="0"/>
    <x v="4"/>
    <s v="Sparks fly when a fashion blogger in Bali meets a gifted shoemaker, leading her to question her commitment to her fiancé."/>
    <x v="1"/>
    <n v="1"/>
    <n v="2021"/>
    <s v="July"/>
    <s v="Recent"/>
    <s v="Medium"/>
  </r>
  <r>
    <s v="s1382N"/>
    <x v="0"/>
    <x v="1196"/>
    <s v="Ifeanyi Ikpoenyi"/>
    <s v="Alexx Ekubo, Nancy Isime, Mike Godson, Belinda Effah, Ifu Ennada, Uzor Arukwe, Uche Nwaefuna, Erica Nlewedim"/>
    <s v="Unknown"/>
    <d v="2021-01-26T00:00:00"/>
    <s v="Available"/>
    <x v="1"/>
    <x v="7"/>
    <s v="108 min"/>
    <n v="108"/>
    <n v="0"/>
    <x v="4"/>
    <s v="An uptight man attempts to make his ex-girlfriend jealous when he pays his co-worker to act as his lover at a university reunion."/>
    <x v="1"/>
    <n v="1"/>
    <n v="2021"/>
    <s v="January"/>
    <s v="Modern"/>
    <s v="Medium"/>
  </r>
  <r>
    <s v="s8240P"/>
    <x v="0"/>
    <x v="1197"/>
    <s v="Scott Hester"/>
    <s v="Dennis Cole, Wendy Cole, Rich Henrich"/>
    <s v="Unknown"/>
    <m/>
    <s v="Unknown"/>
    <x v="30"/>
    <x v="3"/>
    <s v="79 min"/>
    <n v="79"/>
    <n v="0"/>
    <x v="25"/>
    <s v="As they find out the Railroad will be bypassing their town, Stephen and his wife find themselves along with everyone else in town struggling with the forces of greed and their own faith to overcome fear even to the point of death."/>
    <x v="0"/>
    <n v="2"/>
    <s v=""/>
    <s v=""/>
    <s v="Modern"/>
    <s v="Short"/>
  </r>
  <r>
    <s v="s2556N"/>
    <x v="0"/>
    <x v="1198"/>
    <s v="S.A. Zaidi"/>
    <s v="Saga Alyasery, Ana Druzhynina, Mansour Al Felei, Mohammad Abu Diak, Pascale Matar, Luke Coutts, Abeer Mohammed"/>
    <s v="United Arab Emirates"/>
    <d v="2020-05-07T00:00:00"/>
    <s v="Available"/>
    <x v="7"/>
    <x v="7"/>
    <s v="90 min"/>
    <n v="90"/>
    <n v="0"/>
    <x v="3"/>
    <s v="Dubai residents struggle to figure out why a fleet of alien spaceships are hovering over their city when all contact with the outside world is cut off."/>
    <x v="1"/>
    <n v="1"/>
    <n v="2020"/>
    <s v="May"/>
    <s v="Modern"/>
    <s v="Medium"/>
  </r>
  <r>
    <s v="s1419P"/>
    <x v="1"/>
    <x v="1199"/>
    <s v="Unknown"/>
    <s v="Flex Alexander, Kyla Pratt, Robert Ri'chard, Jonathan Chase, Camille Mana, Ray J, Nicole Paggi, Kelly Perine, Sicily"/>
    <s v="Unknown"/>
    <m/>
    <s v="Unknown"/>
    <x v="24"/>
    <x v="4"/>
    <s v="5 Seasons"/>
    <n v="0"/>
    <n v="5"/>
    <x v="4"/>
    <s v="A sportscaster must take on the responsibility of being a full-time dad when his teenage daughter moves in with him."/>
    <x v="0"/>
    <n v="2"/>
    <s v=""/>
    <s v=""/>
    <s v="Older"/>
    <s v="Not Applicable"/>
  </r>
  <r>
    <s v="s3985N"/>
    <x v="1"/>
    <x v="1200"/>
    <s v="Unknown"/>
    <s v="Abdul Mohsen Alnimer, Haifa Hussien, Qahtan Alqahtani, Mohammed Sefer, Abdulla Bu Shehri"/>
    <s v="Unknown"/>
    <d v="2019-03-22T00:00:00"/>
    <s v="Available"/>
    <x v="6"/>
    <x v="7"/>
    <s v="1 Season"/>
    <n v="0"/>
    <n v="1"/>
    <x v="9"/>
    <s v="In this social drama of sin and remorse, a man reels at the discovery that his wife has been unfaithful, and gives her an ultimatum."/>
    <x v="1"/>
    <n v="1"/>
    <n v="2019"/>
    <s v="March"/>
    <s v="Modern"/>
    <s v="Not Applicable"/>
  </r>
  <r>
    <s v="s8014N"/>
    <x v="0"/>
    <x v="1201"/>
    <s v="Banjong Pisanthanakun, Parkpoom Wongpoom"/>
    <s v="Ananda Everingham, Natthaweeranuch Thongmee, Achita Sikamana, Unnop Chanpaibool, Titikarn Tongprasearth, Sivagorn Muttamara, Chachchaya Chalemphol, Kachormsak Naruepatr"/>
    <s v="Thailand"/>
    <d v="2018-09-05T00:00:00"/>
    <s v="Available"/>
    <x v="4"/>
    <x v="1"/>
    <s v="96 min"/>
    <n v="96"/>
    <n v="0"/>
    <x v="15"/>
    <s v="After killing a young girl in a hit-and-run accident, a couple is haunted by more than just the memory of their deadly choice."/>
    <x v="1"/>
    <n v="1"/>
    <n v="2018"/>
    <s v="September"/>
    <s v="Older"/>
    <s v="Medium"/>
  </r>
  <r>
    <s v="s5221P"/>
    <x v="0"/>
    <x v="1202"/>
    <s v="Maceo Greenberg"/>
    <s v="Andrew Creer, Samantha Robinson, Jonathan Bennett, Maria Conchita Alonso, Christopher Coppola, Kahyun Kim, Owen Harn, Oliver Cooper, Bob Wiltfong, Desiree Staples, Betsy Hume, Emanuel Hernandez, Ricky Faust, Cathy Le, Airial Le, Kent Shocknek, Denny Nolan, Elle Vernee"/>
    <s v="Unknown"/>
    <m/>
    <s v="Unknown"/>
    <x v="0"/>
    <x v="9"/>
    <s v="107 min"/>
    <n v="107"/>
    <n v="0"/>
    <x v="4"/>
    <s v="After learning their company has been illicitly spying, collecting and selling data on them, three unlikely friends band together to fight back against a lecherous boss and the company's maniacal, Tarzan-obsessed CEO."/>
    <x v="0"/>
    <n v="2"/>
    <s v=""/>
    <s v=""/>
    <s v="Recent"/>
    <s v="Medium"/>
  </r>
  <r>
    <s v="s6263P"/>
    <x v="0"/>
    <x v="1203"/>
    <s v="Dominic Burns"/>
    <s v="Julian Ovenden, Chris Reilly, Matt Willis, Edmund Kingsley, Leon Vickers"/>
    <s v="Unknown"/>
    <m/>
    <s v="Unknown"/>
    <x v="2"/>
    <x v="0"/>
    <s v="94 min"/>
    <n v="94"/>
    <n v="0"/>
    <x v="0"/>
    <s v="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
    <x v="0"/>
    <n v="2"/>
    <s v=""/>
    <s v=""/>
    <s v="Modern"/>
    <s v="Medium"/>
  </r>
  <r>
    <s v="s297N"/>
    <x v="1"/>
    <x v="1204"/>
    <s v="Mike Barker, Neasa Hardiman, Lior Raz, Rotem Shamir"/>
    <s v="Lior Raz, Kaelen Ohm, Sanaa Lathan, Moran Rosenblatt, Lior Ashkenazi, Gregg Henry, Gal Toren"/>
    <s v="Israel, United States"/>
    <d v="2021-08-06T00:00:00"/>
    <s v="Available"/>
    <x v="0"/>
    <x v="1"/>
    <s v="1 Season"/>
    <n v="0"/>
    <n v="1"/>
    <x v="40"/>
    <s v="A man searching for the truth behind his wife's death becomes caught up in a dangerous web of secrets and intrigue stretching from New York to Tel Aviv."/>
    <x v="1"/>
    <n v="1"/>
    <n v="2021"/>
    <s v="August"/>
    <s v="Recent"/>
    <s v="Not Applicable"/>
  </r>
  <r>
    <s v="s5411P"/>
    <x v="0"/>
    <x v="1205"/>
    <s v="Jean-Claude Lord"/>
    <s v="Lindsay Price, David Haydn-Jones, Sadie Leblanc, Niall Matter"/>
    <s v="Unknown"/>
    <m/>
    <s v="Unknown"/>
    <x v="19"/>
    <x v="3"/>
    <s v="89 min"/>
    <n v="89"/>
    <n v="0"/>
    <x v="8"/>
    <s v="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
    <x v="0"/>
    <n v="2"/>
    <s v=""/>
    <s v=""/>
    <s v="Older"/>
    <s v="Short"/>
  </r>
  <r>
    <s v="s2368N"/>
    <x v="0"/>
    <x v="1206"/>
    <s v="Youssef Chahine"/>
    <s v="Nour El-Sherif, Magda El-Khatib, Yousra, Mohsen Mohiedine, Oussama Nadir, Layla Hamadah, Mohamed Mounir, Ragaa Hussein"/>
    <s v="Egypt"/>
    <d v="2020-06-18T00:00:00"/>
    <s v="Available"/>
    <x v="52"/>
    <x v="1"/>
    <s v="129 min"/>
    <n v="129"/>
    <n v="0"/>
    <x v="37"/>
    <s v="While undergoing heart surgery in London, Yehia reflects on his life as his heart chamber becomes a courtroom where he's tried for his mistakes."/>
    <x v="1"/>
    <n v="1"/>
    <n v="2020"/>
    <s v="June"/>
    <s v="Older"/>
    <s v="Long"/>
  </r>
  <r>
    <s v="s3784N"/>
    <x v="0"/>
    <x v="1207"/>
    <s v="Sanjib Dey"/>
    <s v="Subrat Dutta, Indraneil Sengupta, Mandakini Goswami, Amrita Chattopadhyay, Nalneesh Neel, Niloy Sankar Gupta, Shiny Gogoi, Siddharth Boro"/>
    <s v="India"/>
    <d v="2019-06-01T00:00:00"/>
    <s v="Available"/>
    <x v="12"/>
    <x v="1"/>
    <s v="128 min"/>
    <n v="128"/>
    <n v="0"/>
    <x v="8"/>
    <s v="In three stories set in Northeast India, a child goes on the run, a young adult falls in with the wrong crowd and a desperate man turns to crime."/>
    <x v="1"/>
    <n v="1"/>
    <n v="2019"/>
    <s v="June"/>
    <s v="Modern"/>
    <s v="Long"/>
  </r>
  <r>
    <s v="s6233N"/>
    <x v="0"/>
    <x v="1208"/>
    <s v="Raja Menon"/>
    <s v="Naseeruddin Shah, Arjun Mathur, Vijay Raaz, Tannishtha Chatterjee, Violante Placido, Benjamin Gilani"/>
    <s v="India"/>
    <d v="2019-12-31T00:00:00"/>
    <s v="Available"/>
    <x v="14"/>
    <x v="7"/>
    <s v="95 min"/>
    <n v="95"/>
    <n v="0"/>
    <x v="8"/>
    <s v="After futile attempts to better their lives with honest work, three broke friends opt for a more dubious means of making money: kidnapping for ransom."/>
    <x v="1"/>
    <n v="1"/>
    <n v="2019"/>
    <s v="December"/>
    <s v="Older"/>
    <s v="Medium"/>
  </r>
  <r>
    <s v="s7924N"/>
    <x v="0"/>
    <x v="1209"/>
    <s v="Sanjay Soorkar"/>
    <s v="Ashok Saraf, Sonali Kulkarni, Subodh Bhave, Usha Nadkarni, Raghavendra Kadkol, Pushkar Shrotri, Lokesh Gupte, Santosh Juvekar, Jyoti Joshi, Kishor Mahabole"/>
    <s v="India"/>
    <d v="2018-02-15T00:00:00"/>
    <s v="Available"/>
    <x v="10"/>
    <x v="2"/>
    <s v="152 min"/>
    <n v="152"/>
    <n v="0"/>
    <x v="8"/>
    <s v="Caught in a downward spiral of failed career moves, misguided ambitions and bad relations, a pair of lost souls find hope in an unexpected friendship."/>
    <x v="1"/>
    <n v="1"/>
    <n v="2018"/>
    <s v="February"/>
    <s v="Older"/>
    <s v="Long"/>
  </r>
  <r>
    <s v="s8034P"/>
    <x v="0"/>
    <x v="1210"/>
    <s v="Mat Hodgson"/>
    <s v="Roberto DurÃ¡n, Robert De Niro, Sylvester Stallone, Robin DurÃ¡n, Ricky Hatton, Ken Buchanon, Mauricio Sulaiman, Mike Tyson, Oscar de la Hoya, Sugar Ray Leonard"/>
    <s v="Unknown"/>
    <m/>
    <s v="Unknown"/>
    <x v="1"/>
    <x v="12"/>
    <s v="84 min"/>
    <n v="84"/>
    <n v="0"/>
    <x v="2"/>
    <s v="Roberto DurÃ¡n is a boxing behemoth, a titanic figure straddling five epic decades as a fighter ranked as one of the most entertaining, controversial and finest of all time."/>
    <x v="0"/>
    <n v="2"/>
    <s v=""/>
    <s v=""/>
    <s v="Modern"/>
    <s v="Short"/>
  </r>
  <r>
    <s v="s6744N"/>
    <x v="0"/>
    <x v="1211"/>
    <s v="Terry Gilliam"/>
    <s v="Johnny Depp, Benicio Del Toro, Tobey Maguire, Ellen Barkin, Gary Busey, Christina Ricci, Mark Harmon, Cameron Diaz, Katherine Helmond, Michael Jeter, Craig Bierko, Lyle Lovett, Flea, Christopher Meloni, Harry Dean Stanton, Tim Thomerson"/>
    <s v="United States"/>
    <d v="2019-11-01T00:00:00"/>
    <s v="Available"/>
    <x v="44"/>
    <x v="6"/>
    <s v="118 min"/>
    <n v="118"/>
    <n v="0"/>
    <x v="4"/>
    <s v="A sportswriter and his Samoan lawyer embark on a hallucinogenic three-day romp from Los Angeles to Las Vegas in this counterculture cult favorite."/>
    <x v="1"/>
    <n v="1"/>
    <n v="2019"/>
    <s v="November"/>
    <s v="Older"/>
    <s v="Medium"/>
  </r>
  <r>
    <s v="s2649P"/>
    <x v="0"/>
    <x v="1212"/>
    <s v="Etienne Sauret"/>
    <s v="William Fantegrossi"/>
    <s v="Unknown"/>
    <m/>
    <s v="Unknown"/>
    <x v="22"/>
    <x v="0"/>
    <s v="91 min"/>
    <n v="91"/>
    <n v="0"/>
    <x v="2"/>
    <s v="'Dirty Pictures' delves into the lifework of Dr. Shulgin and scientists alike, explores the world of these scientists; their findings and motivations, their ideas, and their beliefs as to how research in this particular field can aid in unlocking the complexities of the mind."/>
    <x v="0"/>
    <n v="2"/>
    <s v=""/>
    <s v=""/>
    <s v="Modern"/>
    <s v="Medium"/>
  </r>
  <r>
    <s v="s4972N"/>
    <x v="0"/>
    <x v="1213"/>
    <s v="Mijke de Jong"/>
    <s v="Nora El Koussour, Ilias Addab, Mohammed Azaay, Esma Abouzahra, Bilal Wahib, Nezha Karim, Ayisha Siddiqi, Aziz Akazim, Hassan Akkouch, Husam Chadat"/>
    <s v="Netherlands, Belgium, Germany, Jordan"/>
    <d v="2018-03-23T00:00:00"/>
    <s v="Available"/>
    <x v="7"/>
    <x v="1"/>
    <s v="99 min"/>
    <n v="99"/>
    <n v="0"/>
    <x v="8"/>
    <s v="In response to the repeated bigotry she faces, a Muslim teen in Amsterdam tries to find a sense of belonging in the world of fundamentalist Islam."/>
    <x v="1"/>
    <n v="1"/>
    <n v="2018"/>
    <s v="March"/>
    <s v="Modern"/>
    <s v="Medium"/>
  </r>
  <r>
    <s v="s6917P"/>
    <x v="1"/>
    <x v="1214"/>
    <s v="Unknown"/>
    <s v="Rio Sirah, Cherrie Garden, Asylum Klown"/>
    <s v="Unknown"/>
    <m/>
    <s v="Unknown"/>
    <x v="0"/>
    <x v="1"/>
    <s v="1 Season"/>
    <n v="0"/>
    <n v="1"/>
    <x v="8"/>
    <s v="A charismatic Atlanta resident discovers his calling as a director, creates a motley crew, and takes his films across the US. Staggering difficulties test their loyalty as the movie industry starts to resemble more of the pimp industry instead."/>
    <x v="0"/>
    <n v="2"/>
    <s v=""/>
    <s v=""/>
    <s v="Recent"/>
    <s v="Not Applicable"/>
  </r>
  <r>
    <s v="s1672P"/>
    <x v="0"/>
    <x v="1215"/>
    <s v="Seth Barrish"/>
    <s v="Mike Birbiglia"/>
    <s v="Unknown"/>
    <m/>
    <s v="Unknown"/>
    <x v="30"/>
    <x v="9"/>
    <s v="76 min"/>
    <n v="76"/>
    <n v="0"/>
    <x v="10"/>
    <s v="Mike Birbiglia shares a lifetime of romantic blunders and misunderstandings. On this painfully honest but hilarious journey, Birbiglia struggles to find reason in an area where it may be impossible to find: love."/>
    <x v="0"/>
    <n v="2"/>
    <s v=""/>
    <s v=""/>
    <s v="Modern"/>
    <s v="Short"/>
  </r>
  <r>
    <s v="s2208P"/>
    <x v="1"/>
    <x v="1216"/>
    <s v="Unknown"/>
    <s v="Unknown"/>
    <s v="Unknown"/>
    <m/>
    <s v="Unknown"/>
    <x v="19"/>
    <x v="4"/>
    <s v="1 Season"/>
    <n v="0"/>
    <n v="1"/>
    <x v="26"/>
    <s v="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
    <x v="0"/>
    <n v="2"/>
    <s v=""/>
    <s v=""/>
    <s v="Older"/>
    <s v="Not Applicable"/>
  </r>
  <r>
    <s v="s8491N"/>
    <x v="1"/>
    <x v="1217"/>
    <s v="Unknown"/>
    <s v="Anna Chipovskaya, Yulia Snigir, Leonid Bichevin, Pavel Trubiner"/>
    <s v="Russia"/>
    <d v="2018-09-01T00:00:00"/>
    <s v="Available"/>
    <x v="12"/>
    <x v="7"/>
    <s v="1 Season"/>
    <n v="0"/>
    <n v="1"/>
    <x v="9"/>
    <s v="Swept up in political unrest during World War I, two sisters in St. Petersburg cope with turbulent romances as Russian history is made around them."/>
    <x v="1"/>
    <n v="1"/>
    <n v="2018"/>
    <s v="September"/>
    <s v="Modern"/>
    <s v="Not Applicable"/>
  </r>
  <r>
    <s v="s3257P"/>
    <x v="0"/>
    <x v="1218"/>
    <s v="James Edward Grant"/>
    <s v="John Wayne, Gail Russell, Harry Carey"/>
    <s v="Unknown"/>
    <m/>
    <s v="Unknown"/>
    <x v="47"/>
    <x v="10"/>
    <s v="100 min"/>
    <n v="100"/>
    <n v="0"/>
    <x v="0"/>
    <s v="Quirt Evans, an all round bad guy, is nursed back to health and sought after by Penelope Worth, a Quaker girl. He eventually finds himself having to choose between his world and the world Penelope lives in."/>
    <x v="0"/>
    <n v="2"/>
    <s v=""/>
    <s v=""/>
    <s v="Older"/>
    <s v="Medium"/>
  </r>
  <r>
    <s v="s5791P"/>
    <x v="0"/>
    <x v="1219"/>
    <s v="Not Available"/>
    <s v="The Rolling Stones"/>
    <s v="Unknown"/>
    <m/>
    <s v="Unknown"/>
    <x v="6"/>
    <x v="3"/>
    <s v="118 min"/>
    <n v="118"/>
    <n v="0"/>
    <x v="34"/>
    <s v="Filmed at the San Jose Arena on The Rolling Stones' No Security tour, this concert captures the band in top form playing a set that spans from mid-sixties hit singles up to the then current Bridges To Babylon album."/>
    <x v="0"/>
    <n v="2"/>
    <s v=""/>
    <s v=""/>
    <s v="Modern"/>
    <s v="Medium"/>
  </r>
  <r>
    <s v="s2177N"/>
    <x v="0"/>
    <x v="1220"/>
    <s v="Mike Gunther"/>
    <s v="Will Yun Lee, Jermaine Love, Rory Markham, Bertrand-Xavier Corbi, Katie Keene, Fernando Chien, Gina DeCesare, Michael Blalock, Chris Mulkey, Stephen Lang"/>
    <s v="United States"/>
    <d v="2020-08-01T00:00:00"/>
    <s v="Available"/>
    <x v="3"/>
    <x v="6"/>
    <s v="104 min"/>
    <n v="104"/>
    <n v="0"/>
    <x v="7"/>
    <s v="When their leader is captured by an extremist organization, a special forces team stages a perilous rescue mission as time runs out."/>
    <x v="1"/>
    <n v="1"/>
    <n v="2020"/>
    <s v="August"/>
    <s v="Recent"/>
    <s v="Medium"/>
  </r>
  <r>
    <s v="s2404P"/>
    <x v="0"/>
    <x v="1221"/>
    <s v="Thomas Lucas"/>
    <s v="Unknown"/>
    <s v="Unknown"/>
    <m/>
    <s v="Unknown"/>
    <x v="5"/>
    <x v="5"/>
    <s v="53 min"/>
    <n v="53"/>
    <n v="0"/>
    <x v="2"/>
    <s v="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
    <x v="0"/>
    <n v="2"/>
    <s v=""/>
    <s v=""/>
    <s v="Modern"/>
    <s v="Short"/>
  </r>
  <r>
    <s v="s3710P"/>
    <x v="0"/>
    <x v="1222"/>
    <s v="Boyapati Srinivas"/>
    <s v="Ram Charan, Kiara Advani, Vivek Oberai"/>
    <s v="Unknown"/>
    <m/>
    <s v="Unknown"/>
    <x v="1"/>
    <x v="0"/>
    <s v="145 min"/>
    <n v="145"/>
    <n v="0"/>
    <x v="0"/>
    <s v="When the happiness of his family is held to ransom by a violent crime lord, Ram sets out on a quest to destroy his nemesis and his criminal empire."/>
    <x v="0"/>
    <n v="2"/>
    <s v=""/>
    <s v=""/>
    <s v="Modern"/>
    <s v="Long"/>
  </r>
  <r>
    <s v="s1228P"/>
    <x v="0"/>
    <x v="1223"/>
    <s v="Meghna Gulzar"/>
    <s v="Alia Bhatt, Vicky Kaushal"/>
    <s v="India"/>
    <m/>
    <s v="Unknown"/>
    <x v="6"/>
    <x v="3"/>
    <s v="137 min"/>
    <n v="137"/>
    <n v="0"/>
    <x v="8"/>
    <s v="Set in 1971, when the winds of war were blowing between India and Pakistan, Raazi â€“ an adaptation of Harinder Sikkaâ€™s novel â€œCalling Sehmatâ€ â€“ is a true-life story involving a 20 year old Kashmiri girl."/>
    <x v="0"/>
    <n v="2"/>
    <s v=""/>
    <s v=""/>
    <s v="Modern"/>
    <s v="Long"/>
  </r>
  <r>
    <s v="s3622P"/>
    <x v="1"/>
    <x v="1224"/>
    <s v="Unknown"/>
    <s v="Fedez, Mara Maionchi, Elio, Caterina Guzzanti, Lillo, Angelo Pintus, Frank Matano, Katia Follesa, Ciro e Fru dei The Jackal, Michela Giraud, Luca Ravenna"/>
    <s v="Unknown"/>
    <m/>
    <s v="Unknown"/>
    <x v="0"/>
    <x v="0"/>
    <s v="1 Season"/>
    <n v="0"/>
    <n v="1"/>
    <x v="4"/>
    <s v="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
    <x v="0"/>
    <n v="2"/>
    <s v=""/>
    <s v=""/>
    <s v="Recent"/>
    <s v="Not Applicable"/>
  </r>
  <r>
    <s v="s5757N"/>
    <x v="0"/>
    <x v="1225"/>
    <s v="Jonathan Demme"/>
    <s v="Justin Timberlake"/>
    <s v="United States"/>
    <d v="2016-10-12T00:00:00"/>
    <s v="Available"/>
    <x v="7"/>
    <x v="1"/>
    <s v="90 min"/>
    <n v="90"/>
    <n v="0"/>
    <x v="16"/>
    <s v="On the final nights of a world tour, director Jonathan Demme captures what makes the show soar: gifted musicians, deft dancers and a magnetic star."/>
    <x v="1"/>
    <n v="1"/>
    <n v="2016"/>
    <s v="October"/>
    <s v="Modern"/>
    <s v="Medium"/>
  </r>
  <r>
    <s v="s5773N"/>
    <x v="0"/>
    <x v="1226"/>
    <s v="Álex de la Iglesia"/>
    <s v="Raphael, Mario Casas, Pepón Nieto, Blanca Suárez, Hugo Silva, Carmen Machi, Luis Callejo, Carlos Areces, Enrique Villén, Santiago Segura, Jaime Ordoñez, Tomás Pozzi, Carolina Bang, Ana Polvorosa, Luis Fernández"/>
    <s v="Spain"/>
    <d v="2016-10-01T00:00:00"/>
    <s v="Available"/>
    <x v="18"/>
    <x v="1"/>
    <s v="97 min"/>
    <n v="97"/>
    <n v="0"/>
    <x v="4"/>
    <s v="An unemployed man gets a job as an extra at the shooting of a New Year's Eve TV special that's beset by crises and seems to go on forever."/>
    <x v="1"/>
    <n v="1"/>
    <n v="2016"/>
    <s v="October"/>
    <s v="Modern"/>
    <s v="Medium"/>
  </r>
  <r>
    <s v="s6521N"/>
    <x v="1"/>
    <x v="1227"/>
    <s v="Unknown"/>
    <s v="Ram Kapoor, Gopal Dutt, Paritosh Tripathi, Krishna Bhatt, Jasmeet Bhatia, Deepak Dutta, Parvati Sehgal, Surleen Kaur"/>
    <s v="Unknown"/>
    <d v="2018-07-01T00:00:00"/>
    <s v="Available"/>
    <x v="6"/>
    <x v="7"/>
    <s v="1 Season"/>
    <n v="0"/>
    <n v="1"/>
    <x v="9"/>
    <s v="Featuring goofy sketches and celebrity appearances, this offbeat stage show follows an assortment of oddball characters at an eccentric high school."/>
    <x v="1"/>
    <n v="1"/>
    <n v="2018"/>
    <s v="July"/>
    <s v="Modern"/>
    <s v="Not Applicable"/>
  </r>
  <r>
    <s v="s8454P"/>
    <x v="1"/>
    <x v="1228"/>
    <s v="Unknown"/>
    <s v="Pierre Deladonchamps, Nina Meurisse, Maud Wyler, Anne Le Ny, GÃ©rald Laroche, FranÃ§ois Rollin, LÃ©onie Souchaud, Anouk Villemin, Lula Cotton Frapier, Nathan Parent, Baptiste Masseline, Gaspard Meier-Chaurand, Vassili Schneider"/>
    <s v="France"/>
    <m/>
    <s v="Unknown"/>
    <x v="0"/>
    <x v="9"/>
    <s v="1 Season"/>
    <n v="0"/>
    <n v="1"/>
    <x v="8"/>
    <s v="Itâ€™s the first day of the 1963 school year at Voltaire High! And for the first time, girls and boys will mingle. This first year of coeducation is full of surprises, both for teachers and students."/>
    <x v="0"/>
    <n v="2"/>
    <s v=""/>
    <s v=""/>
    <s v="Recent"/>
    <s v="Not Applicable"/>
  </r>
  <r>
    <s v="s7673N"/>
    <x v="0"/>
    <x v="1229"/>
    <s v="Dante Lam"/>
    <s v="Eddie Peng, Zhang Hanyu, Carl Ng, Ken Lo, Pawarith Monkolpisit, Jonathan Wu"/>
    <s v="China, Hong Kong"/>
    <d v="2017-08-05T00:00:00"/>
    <s v="Available"/>
    <x v="7"/>
    <x v="1"/>
    <s v="124 min"/>
    <n v="124"/>
    <n v="0"/>
    <x v="7"/>
    <s v="In a dangerous area of the Mekong River, a drug raid ending in 13 deaths arouses the suspicions of a narcotics officer who sets out to find the truth."/>
    <x v="1"/>
    <n v="1"/>
    <n v="2017"/>
    <s v="August"/>
    <s v="Modern"/>
    <s v="Long"/>
  </r>
  <r>
    <s v="s1208P"/>
    <x v="0"/>
    <x v="1230"/>
    <s v="Joseph Kane"/>
    <s v="Roy Rogers, George &quot;Gabby&quot; Hayes, Julie Bishop, Harry Woods, Henry Brandon"/>
    <s v="Unknown"/>
    <m/>
    <s v="Unknown"/>
    <x v="65"/>
    <x v="3"/>
    <s v="53 min"/>
    <n v="53"/>
    <n v="0"/>
    <x v="25"/>
    <s v="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
    <x v="0"/>
    <n v="2"/>
    <s v=""/>
    <s v=""/>
    <s v="Older"/>
    <s v="Short"/>
  </r>
  <r>
    <s v="s1763N"/>
    <x v="0"/>
    <x v="1231"/>
    <s v="Peter Berg"/>
    <s v="Mark Wahlberg, Lauren Cohan, Iko Uwais, John Malkovich, Ronda Rousey, Carlo Alban, Sam Medina, Terry Kinney, Nikolai Nikolaeff, Natasha Goubskaya"/>
    <s v="United States, China, Colombia"/>
    <d v="2020-11-01T00:00:00"/>
    <s v="Available"/>
    <x v="6"/>
    <x v="6"/>
    <s v="94 min"/>
    <n v="94"/>
    <n v="0"/>
    <x v="7"/>
    <s v="An officer in a top-secret CIA unit leads his team in escorting a prized intelligence asset to safety, with enemy forces hot on their trail."/>
    <x v="1"/>
    <n v="1"/>
    <n v="2020"/>
    <s v="November"/>
    <s v="Modern"/>
    <s v="Medium"/>
  </r>
  <r>
    <s v="s4149N"/>
    <x v="0"/>
    <x v="1232"/>
    <s v="Pang Ho-cheung"/>
    <s v="Miriam Chin Wah Yeung, Shawn Yue, Paul Chun, Jiang Mengjie, Wang Xiao Chen, Siu Yam Yam, Kwok Cheung Tsang, Toby Lee, Dada Chan, Hugo Ng"/>
    <s v="China, Hong Kong"/>
    <d v="2019-01-31T00:00:00"/>
    <s v="Available"/>
    <x v="12"/>
    <x v="1"/>
    <s v="120 min"/>
    <n v="120"/>
    <n v="0"/>
    <x v="4"/>
    <s v="Cherie and Jimmy's relationship is in a rut – until Cherie's estranged father shows up and a woman from Jimmy's past shows up with a hidden agenda."/>
    <x v="1"/>
    <n v="1"/>
    <n v="2019"/>
    <s v="January"/>
    <s v="Modern"/>
    <s v="Medium"/>
  </r>
  <r>
    <s v="s3069P"/>
    <x v="0"/>
    <x v="1233"/>
    <s v="Chris Bould"/>
    <s v="Bill Hicks"/>
    <s v="Unknown"/>
    <m/>
    <s v="Unknown"/>
    <x v="57"/>
    <x v="9"/>
    <s v="56 min"/>
    <n v="56"/>
    <n v="0"/>
    <x v="10"/>
    <s v="The last special Bill Hicks ever taped in 1992 and features him the height of his genius. Recorded at the Dominion Theatre in London, Bill Hicks opens our eyes and minds to the hypocrisy and ludicrousness of the world around us."/>
    <x v="0"/>
    <n v="2"/>
    <s v=""/>
    <s v=""/>
    <s v="Older"/>
    <s v="Short"/>
  </r>
  <r>
    <s v="s7053N"/>
    <x v="0"/>
    <x v="1234"/>
    <s v="Law Wing-cheong"/>
    <s v="Donnie Yen, Wang Baoqiang, Shengyi Huang, Yu Kang, Simon Yam, Lam Suet, Singh Hartihan Bitto, Mark Wu"/>
    <s v="China, Hong Kong"/>
    <d v="2018-01-23T00:00:00"/>
    <s v="Available"/>
    <x v="2"/>
    <x v="6"/>
    <s v="104 min"/>
    <n v="104"/>
    <n v="0"/>
    <x v="7"/>
    <s v="Four hundred years after they were frozen in time, a Ming Dynasty guard and his three pursuers are defrosted to continue their ancient battle."/>
    <x v="1"/>
    <n v="1"/>
    <n v="2018"/>
    <s v="January"/>
    <s v="Modern"/>
    <s v="Medium"/>
  </r>
  <r>
    <s v="s4923P"/>
    <x v="0"/>
    <x v="1235"/>
    <s v="Les Mahoney"/>
    <s v="Rachel Alig, Bill Oberst Jr., Les Mahoney, Glenda Morgan Brown"/>
    <s v="United States"/>
    <m/>
    <s v="Unknown"/>
    <x v="18"/>
    <x v="9"/>
    <s v="87 min"/>
    <n v="87"/>
    <n v="0"/>
    <x v="15"/>
    <s v="A typical Midwest house. A sweet little old lady. When a caretaker moves in to help out, Granny's House becomes a macabre place of death and love."/>
    <x v="0"/>
    <n v="2"/>
    <s v=""/>
    <s v=""/>
    <s v="Modern"/>
    <s v="Short"/>
  </r>
  <r>
    <s v="s2854N"/>
    <x v="0"/>
    <x v="1236"/>
    <s v="Milton Horowitz"/>
    <s v="David A. Arnold"/>
    <s v="United States"/>
    <d v="2020-03-02T00:00:00"/>
    <s v="Available"/>
    <x v="3"/>
    <x v="1"/>
    <s v="61 min"/>
    <n v="61"/>
    <n v="0"/>
    <x v="13"/>
    <s v="Finally comfortable in his skin, seasoned comic David A. Arnold shares his talent for doing nothing, how he's petty and why divorce saves marriages."/>
    <x v="1"/>
    <n v="1"/>
    <n v="2020"/>
    <s v="March"/>
    <s v="Recent"/>
    <s v="Short"/>
  </r>
  <r>
    <s v="s940N"/>
    <x v="0"/>
    <x v="1237"/>
    <s v="Suhas Kadav"/>
    <s v="Saurav Chakraborty, Omi Sharma, Sankalp, Brian D Costa, Renu Sharda, Chinmey Sharma, Anamay Verma, Parminder Ghumman, Shailendra Pandey, Ravi Rajesh"/>
    <s v="Unknown"/>
    <d v="2021-05-01T00:00:00"/>
    <s v="Available"/>
    <x v="30"/>
    <x v="15"/>
    <s v="76 min"/>
    <n v="76"/>
    <n v="0"/>
    <x v="11"/>
    <s v="When pals Motu and Patlu take a ride in their scientist friend’s newly built plane, a crash-landing on a strange island leads to action and adventure."/>
    <x v="1"/>
    <n v="1"/>
    <n v="2021"/>
    <s v="May"/>
    <s v="Modern"/>
    <s v="Short"/>
  </r>
  <r>
    <s v="s5041P"/>
    <x v="0"/>
    <x v="1238"/>
    <s v="Andy Delaney, Monty Whitebloom"/>
    <s v="Shannon Tarbet, Aidan Turner, Benjamin Walker, Matthew Broderick, Chloe Sevigny"/>
    <s v="Unknown"/>
    <m/>
    <s v="Unknown"/>
    <x v="1"/>
    <x v="3"/>
    <s v="93 min"/>
    <n v="93"/>
    <n v="0"/>
    <x v="4"/>
    <s v="A young woman is unable to see or hear her mother despite living with her in the same house. With the help of an eccentric psychiatrist she learns to grow up and take control of her future despite not being able to see what's in front of her."/>
    <x v="0"/>
    <n v="2"/>
    <s v=""/>
    <s v=""/>
    <s v="Modern"/>
    <s v="Medium"/>
  </r>
  <r>
    <s v="s3145P"/>
    <x v="1"/>
    <x v="1239"/>
    <s v="Unknown"/>
    <s v="Unknown"/>
    <s v="Unknown"/>
    <m/>
    <s v="Unknown"/>
    <x v="30"/>
    <x v="2"/>
    <s v="2 Seasons"/>
    <n v="0"/>
    <n v="2"/>
    <x v="26"/>
    <s v="The series Barter Kings features 2 of the best barterers in the business as they trade up from low-value items to worth thousands more."/>
    <x v="0"/>
    <n v="2"/>
    <s v=""/>
    <s v=""/>
    <s v="Modern"/>
    <s v="Not Applicable"/>
  </r>
  <r>
    <s v="s511N"/>
    <x v="1"/>
    <x v="1240"/>
    <s v="Michael McGowan"/>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s v="Canada"/>
    <d v="2021-07-06T00:00:00"/>
    <s v="Available"/>
    <x v="7"/>
    <x v="7"/>
    <s v="2 Seasons"/>
    <n v="0"/>
    <n v="2"/>
    <x v="29"/>
    <s v="After a mysterious disease kills every resident over 22 years old, survivors of a town must fend for themselves when the government quarantines them."/>
    <x v="1"/>
    <n v="1"/>
    <n v="2021"/>
    <s v="July"/>
    <s v="Modern"/>
    <s v="Not Applicable"/>
  </r>
  <r>
    <s v="s8732P"/>
    <x v="1"/>
    <x v="1241"/>
    <s v="Unknown"/>
    <s v="Freddie De Grate"/>
    <s v="Unknown"/>
    <m/>
    <s v="Unknown"/>
    <x v="12"/>
    <x v="9"/>
    <s v="1 Season"/>
    <n v="0"/>
    <n v="1"/>
    <x v="0"/>
    <s v="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
    <x v="0"/>
    <n v="2"/>
    <s v=""/>
    <s v=""/>
    <s v="Modern"/>
    <s v="Not Applicable"/>
  </r>
  <r>
    <s v="s1970P"/>
    <x v="0"/>
    <x v="1242"/>
    <s v="Pras Lingam"/>
    <s v="Amit Bhargav, Thenuka Kantharajah"/>
    <s v="Unknown"/>
    <m/>
    <s v="Unknown"/>
    <x v="3"/>
    <x v="0"/>
    <s v="60 min"/>
    <n v="60"/>
    <n v="0"/>
    <x v="29"/>
    <s v="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
    <x v="0"/>
    <n v="2"/>
    <s v=""/>
    <s v=""/>
    <s v="Recent"/>
    <s v="Short"/>
  </r>
  <r>
    <s v="s3035P"/>
    <x v="0"/>
    <x v="1243"/>
    <s v="Moonbug Entertainment"/>
    <s v="Unknown"/>
    <s v="Unknown"/>
    <m/>
    <s v="Unknown"/>
    <x v="1"/>
    <x v="5"/>
    <s v="48 min"/>
    <n v="48"/>
    <n v="0"/>
    <x v="6"/>
    <s v="Blippi is an educational kids show tailored for Kids ages 2-5 years old. In this wonderful collection of videos for kids, Blippi travels to a variety of exciting places so you can learn about indoor playgrounds, and so much more!"/>
    <x v="0"/>
    <n v="2"/>
    <s v=""/>
    <s v=""/>
    <s v="Modern"/>
    <s v="Short"/>
  </r>
  <r>
    <s v="s452N"/>
    <x v="0"/>
    <x v="1244"/>
    <s v="Catherine Hardwicke"/>
    <s v="Kristen Stewart, Robert Pattinson, Billy Burke, Peter Facinelli, Elizabeth Reaser, Cam Gigandet, Ashley Greene, Anna Kendrick, Nikki Reed, Taylor Lautner, Jackson Rathbone, Kellan Lutz"/>
    <s v="United States"/>
    <d v="2021-07-16T00:00:00"/>
    <s v="Available"/>
    <x v="19"/>
    <x v="11"/>
    <s v="122 min"/>
    <n v="122"/>
    <n v="0"/>
    <x v="7"/>
    <s v="When Bella Swan moves in with her father, she starts school and meets Edward, a mysterious classmate who reveals himself to be a 108-year-old vampire."/>
    <x v="1"/>
    <n v="1"/>
    <n v="2021"/>
    <s v="July"/>
    <s v="Older"/>
    <s v="Long"/>
  </r>
  <r>
    <s v="s4197N"/>
    <x v="1"/>
    <x v="1245"/>
    <s v="Unknown"/>
    <s v="Eli Shi, Alice Ko, Jen-Shuo Cheng, Chiung-Hsuan Hsieh, Herb Hsu, Bryant Lee, Hsiu-Ling Lin, Ma Ju-lung, Ching-kuan Wang"/>
    <s v="Taiwan"/>
    <d v="2019-01-14T00:00:00"/>
    <s v="Available"/>
    <x v="7"/>
    <x v="7"/>
    <s v="1 Season"/>
    <n v="0"/>
    <n v="1"/>
    <x v="9"/>
    <s v="Reminiscing about his youth in Taiwan's turbulent 1920s, Guo Xuehu reflects on his passion for art, a friendship with a painter – and a doomed romance."/>
    <x v="1"/>
    <n v="1"/>
    <n v="2019"/>
    <s v="January"/>
    <s v="Modern"/>
    <s v="Not Applicable"/>
  </r>
  <r>
    <s v="s8366P"/>
    <x v="0"/>
    <x v="1246"/>
    <s v="Lazar Vukovic"/>
    <s v="John Challis"/>
    <s v="Unknown"/>
    <m/>
    <s v="Unknown"/>
    <x v="0"/>
    <x v="5"/>
    <s v="79 min"/>
    <n v="79"/>
    <n v="0"/>
    <x v="4"/>
    <s v="Join John Challis on his journey to Belgrade, Serbia, where he aims to uncover why 'Only Fools and Horses' is so popular in the country. From a Royal Palace, to a brandy distillery. A must watch for any fan of Only Fools and Horses."/>
    <x v="0"/>
    <n v="2"/>
    <s v=""/>
    <s v=""/>
    <s v="Recent"/>
    <s v="Short"/>
  </r>
  <r>
    <s v="s5502P"/>
    <x v="0"/>
    <x v="1247"/>
    <s v="Treagen Kier"/>
    <s v="Coke Horner, Sigh Bleu, Aiko Melissa, Nigel Morris, Lavonia Ratliff, Sonny Cruz, Dena Smith"/>
    <s v="Unknown"/>
    <m/>
    <s v="Unknown"/>
    <x v="0"/>
    <x v="0"/>
    <s v="80 min"/>
    <n v="80"/>
    <n v="0"/>
    <x v="4"/>
    <s v="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
    <x v="0"/>
    <n v="2"/>
    <s v=""/>
    <s v=""/>
    <s v="Recent"/>
    <s v="Short"/>
  </r>
  <r>
    <s v="s396P"/>
    <x v="1"/>
    <x v="1248"/>
    <s v="Unknown"/>
    <s v="Robyn Daye Edwards, Wade Hopwo, Dan Lypchuk"/>
    <s v="United States"/>
    <m/>
    <s v="Unknown"/>
    <x v="3"/>
    <x v="9"/>
    <s v="1 Season"/>
    <n v="0"/>
    <n v="1"/>
    <x v="8"/>
    <s v="Amateur male underwear models compete in stripped-down photoshoot challenges for the chance to become Dirt Squirrel Company's newest brand ambassador, $5000 cash and to be crowned &quot;The Whole Package&quot;."/>
    <x v="0"/>
    <n v="2"/>
    <s v=""/>
    <s v=""/>
    <s v="Recent"/>
    <s v="Not Applicable"/>
  </r>
  <r>
    <s v="s3335P"/>
    <x v="1"/>
    <x v="1249"/>
    <s v="Unknown"/>
    <s v="Alice Fraser"/>
    <s v="Unknown"/>
    <m/>
    <s v="Unknown"/>
    <x v="3"/>
    <x v="0"/>
    <s v="1 Season"/>
    <n v="0"/>
    <n v="1"/>
    <x v="19"/>
    <s v="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
    <x v="0"/>
    <n v="2"/>
    <s v=""/>
    <s v=""/>
    <s v="Recent"/>
    <s v="Not Applicable"/>
  </r>
  <r>
    <s v="s7445P"/>
    <x v="0"/>
    <x v="1250"/>
    <s v="Youreka"/>
    <s v="Harikumar, Anuya Bhagvath, Karthika, Radha Ravi, Dhandapani, Raj Kapoor"/>
    <s v="Unknown"/>
    <m/>
    <s v="Unknown"/>
    <x v="14"/>
    <x v="3"/>
    <s v="154 min"/>
    <n v="154"/>
    <n v="0"/>
    <x v="0"/>
    <s v="Kutty assists his father Aalamarathaar in providing for the people of Aattuthotti in Madurai. However, things take a turn for the worst when a group of corrupt officers strike against them."/>
    <x v="0"/>
    <n v="2"/>
    <s v=""/>
    <s v=""/>
    <s v="Older"/>
    <s v="Long"/>
  </r>
  <r>
    <s v="s1705P"/>
    <x v="1"/>
    <x v="1251"/>
    <s v="Unknown"/>
    <s v="Unknown"/>
    <s v="Unknown"/>
    <m/>
    <s v="Unknown"/>
    <x v="22"/>
    <x v="3"/>
    <s v="1 Season"/>
    <n v="0"/>
    <n v="1"/>
    <x v="26"/>
    <s v="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
    <x v="0"/>
    <n v="2"/>
    <s v=""/>
    <s v=""/>
    <s v="Modern"/>
    <s v="Not Applicable"/>
  </r>
  <r>
    <s v="s2598N"/>
    <x v="0"/>
    <x v="1252"/>
    <s v="Michael M. Scott"/>
    <s v="Camila Mendes, Jessie T. Usher, Jamie Chung, Cam Gigandet, Sasha Alexander, Elliott Gould"/>
    <s v="United States"/>
    <d v="2020-04-30T00:00:00"/>
    <s v="Available"/>
    <x v="3"/>
    <x v="7"/>
    <s v="97 min"/>
    <n v="97"/>
    <n v="0"/>
    <x v="40"/>
    <s v="A broke caregiver unexpectedly inherits her patient's estate, but dark secrets swirl around her newfound wealth, tangling her in deceit and danger."/>
    <x v="1"/>
    <n v="1"/>
    <n v="2020"/>
    <s v="April"/>
    <s v="Recent"/>
    <s v="Medium"/>
  </r>
  <r>
    <s v="s3813P"/>
    <x v="0"/>
    <x v="1253"/>
    <s v="Scott Conditt, Jeremy Tremp"/>
    <s v="Greg Grunberg, Wil Wheaton, Kevin Smith"/>
    <s v="Unknown"/>
    <m/>
    <s v="Unknown"/>
    <x v="3"/>
    <x v="0"/>
    <s v="101 min"/>
    <n v="101"/>
    <n v="0"/>
    <x v="29"/>
    <s v="A small town video game store clerk must go from zero to hero after accidentally unleashing the forces of evil from a cursed Colecovision video game cartridge."/>
    <x v="0"/>
    <n v="2"/>
    <s v=""/>
    <s v=""/>
    <s v="Recent"/>
    <s v="Medium"/>
  </r>
  <r>
    <s v="s8049P"/>
    <x v="0"/>
    <x v="1254"/>
    <s v="Tom Gries"/>
    <s v="Robert Duvall, Charles Bronson, Jill Ireland, Randy Quaid, Sheree North"/>
    <s v="Unknown"/>
    <m/>
    <s v="Unknown"/>
    <x v="36"/>
    <x v="0"/>
    <s v="97 min"/>
    <n v="97"/>
    <n v="0"/>
    <x v="0"/>
    <s v="Texas bush pilot is hired by wife of a man imprisoned in Mexico on a framed charge that was engineered by his Grandfather, to help him breakout. Nice acting from Sheree North, Randy Quaid, and Alejandro Rey. Jill Ireland plays Robert Duvall's wife."/>
    <x v="0"/>
    <n v="2"/>
    <s v=""/>
    <s v=""/>
    <s v="Older"/>
    <s v="Medium"/>
  </r>
  <r>
    <s v="s3291N"/>
    <x v="0"/>
    <x v="1255"/>
    <s v="Tom Ford"/>
    <s v="Colin Firth, Julianne Moore, Nicholas Hoult, Ginnifer Goodwin, Matthew Goode, Paul Butler, Ryan Simpkins, Teddy Sears, Paulette Lamori, Jon Kortajarena"/>
    <s v="United States"/>
    <d v="2019-11-11T00:00:00"/>
    <s v="Available"/>
    <x v="14"/>
    <x v="6"/>
    <s v="100 min"/>
    <n v="100"/>
    <n v="0"/>
    <x v="8"/>
    <s v="This stream-of-consciousness drama centers on a day in the life of a gay college professor who's reeling from his longtime lover's recent death."/>
    <x v="1"/>
    <n v="1"/>
    <n v="2019"/>
    <s v="November"/>
    <s v="Older"/>
    <s v="Medium"/>
  </r>
  <r>
    <s v="s1546N"/>
    <x v="1"/>
    <x v="1256"/>
    <s v="Unknown"/>
    <s v="Christian Convery, Don Lake, Chance Hurstfield, Aria Birch, Dylan Schombing, Riley O'Donnell"/>
    <s v="United States"/>
    <d v="2020-12-15T00:00:00"/>
    <s v="Available"/>
    <x v="3"/>
    <x v="13"/>
    <s v="2 Seasons"/>
    <n v="0"/>
    <n v="2"/>
    <x v="6"/>
    <s v="Furry friends take a re-bark-able journey in this series about an extraordinary school for the cutest, cuddliest and most curious puppies."/>
    <x v="1"/>
    <n v="1"/>
    <n v="2020"/>
    <s v="December"/>
    <s v="Recent"/>
    <s v="Not Applicable"/>
  </r>
  <r>
    <s v="s1983N"/>
    <x v="0"/>
    <x v="1257"/>
    <s v="Sekhar Kammula"/>
    <s v="Nayantara, Vaibhav Reddy, Pasupathy, Harshvardhan Rane, Thagubothu Ramesh, Vinay Varma, Dheer Charan Srivastav, D. Narsingh Rao"/>
    <s v="India"/>
    <d v="2020-09-17T00:00:00"/>
    <s v="Available"/>
    <x v="2"/>
    <x v="7"/>
    <s v="130 min"/>
    <n v="130"/>
    <n v="0"/>
    <x v="3"/>
    <s v="As a woman scours Hyderabad for her missing husband, she becomes entangled in a conspiracy that suggests there’s more to the mystery than meets the eye."/>
    <x v="1"/>
    <n v="1"/>
    <n v="2020"/>
    <s v="September"/>
    <s v="Modern"/>
    <s v="Long"/>
  </r>
  <r>
    <s v="s6586P"/>
    <x v="0"/>
    <x v="1258"/>
    <s v="Jeffrey Walker"/>
    <s v="Xenia Goodwin, Alicia Banit, Dena Kaplan, Thomas Lacey, Keiynan Lonsdale, Jordan Rodrigues, Nic Westaway, Tara Morice, Miranda Otto"/>
    <s v="Unknown"/>
    <m/>
    <s v="Unknown"/>
    <x v="6"/>
    <x v="0"/>
    <s v="100 min"/>
    <n v="100"/>
    <n v="0"/>
    <x v="6"/>
    <s v="Tara Webster was destined to become one of the top dancers of her generation before a devastating injury crippled her career. In her quest to defy the odds and make her comeback, Tara will discover what being defined by a dream really means."/>
    <x v="0"/>
    <n v="2"/>
    <s v=""/>
    <s v=""/>
    <s v="Modern"/>
    <s v="Medium"/>
  </r>
  <r>
    <s v="s2473N"/>
    <x v="1"/>
    <x v="1259"/>
    <s v="Unknown"/>
    <s v="Viineet Kumar, Aahana Kumra, Suchitra Pillai, Jatin Goswami, Siddharth Menon, Manjiri Pupala, Yashwant Wasnik, Savita Bajaj, Jitendra Joshi, Syna Anand"/>
    <s v="India"/>
    <d v="2020-05-24T00:00:00"/>
    <s v="Available"/>
    <x v="3"/>
    <x v="1"/>
    <s v="1 Season"/>
    <n v="0"/>
    <n v="1"/>
    <x v="15"/>
    <s v="Hired to displace tribal villagers to make way for a new highway, officials unearth an old curse and an army of British soldier-zombies."/>
    <x v="1"/>
    <n v="1"/>
    <n v="2020"/>
    <s v="May"/>
    <s v="Recent"/>
    <s v="Not Applicable"/>
  </r>
  <r>
    <s v="s2337P"/>
    <x v="0"/>
    <x v="1260"/>
    <s v="Clay Tweel"/>
    <s v="Steve Gleason, Michel Varisco, Rivers Gleason, Scott Fujita, Drew Brees, Mike Mccready, Blair Casey, Eddie Vedder"/>
    <s v="United States"/>
    <m/>
    <s v="Unknown"/>
    <x v="7"/>
    <x v="6"/>
    <s v="111 min"/>
    <n v="111"/>
    <n v="0"/>
    <x v="2"/>
    <s v="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
    <x v="0"/>
    <n v="2"/>
    <s v=""/>
    <s v=""/>
    <s v="Modern"/>
    <s v="Medium"/>
  </r>
  <r>
    <s v="s1622N"/>
    <x v="0"/>
    <x v="1261"/>
    <s v="Simon Wincer"/>
    <s v="Tom Selleck, Laura San Giacomo, Alan Rickman, Chris Haywood, Ron Haddrick, Tony Bonner, Jerome Ehlers, Ben Mendelsohn, Conor McDermottroe, Roger Ward"/>
    <s v="Australia, United States"/>
    <d v="2020-12-01T00:00:00"/>
    <s v="Available"/>
    <x v="75"/>
    <x v="11"/>
    <s v="120 min"/>
    <n v="120"/>
    <n v="0"/>
    <x v="7"/>
    <s v="After traveling to Australia for a job, a sharpshooting cowboy becomes a target himself when he refuses an immoral assignment from a corrupt landowner."/>
    <x v="1"/>
    <n v="1"/>
    <n v="2020"/>
    <s v="December"/>
    <s v="Older"/>
    <s v="Medium"/>
  </r>
  <r>
    <s v="s6980P"/>
    <x v="0"/>
    <x v="1262"/>
    <s v="Mani Nasry"/>
    <s v="Mani Nasry, Humberly Gonzalez, Shiva Negar, Cory Lee, Sera-Lys McArthur, Shoshana Wilder, Anita La Selva, Lara Daans, Joan Gregson, Marcia Bennett"/>
    <s v="Unknown"/>
    <m/>
    <s v="Unknown"/>
    <x v="0"/>
    <x v="10"/>
    <s v="86 min"/>
    <n v="86"/>
    <n v="0"/>
    <x v="0"/>
    <s v="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
    <x v="0"/>
    <n v="2"/>
    <s v=""/>
    <s v=""/>
    <s v="Recent"/>
    <s v="Short"/>
  </r>
  <r>
    <s v="s2184P"/>
    <x v="0"/>
    <x v="1263"/>
    <s v="Baeble Music"/>
    <s v="Unknown"/>
    <s v="Unknown"/>
    <m/>
    <s v="Unknown"/>
    <x v="9"/>
    <x v="12"/>
    <s v="38 min"/>
    <n v="38"/>
    <n v="0"/>
    <x v="34"/>
    <s v="Hot Buttered Run bring a good ol' foot-stompin' time on the Lower East Side."/>
    <x v="0"/>
    <n v="2"/>
    <s v=""/>
    <s v=""/>
    <s v="Modern"/>
    <s v="Short"/>
  </r>
  <r>
    <s v="s8530N"/>
    <x v="0"/>
    <x v="1264"/>
    <s v="Lena Khan"/>
    <s v="Danny Pudi, Jon Heder, Rizwan Manji, Karen David, Iqbal Theba, Sam Page, Kevin Pollak, Parvesh Cheena, Michael McMillian"/>
    <s v="United States"/>
    <d v="2018-04-09T00:00:00"/>
    <s v="Available"/>
    <x v="7"/>
    <x v="7"/>
    <s v="94 min"/>
    <n v="94"/>
    <n v="0"/>
    <x v="4"/>
    <s v="It's 1979, and engineer Sami is excited to leave his Indian village for a job in Chicago. But he soon runs into problems achieving his American dream."/>
    <x v="1"/>
    <n v="1"/>
    <n v="2018"/>
    <s v="April"/>
    <s v="Modern"/>
    <s v="Medium"/>
  </r>
  <r>
    <s v="s9236P"/>
    <x v="0"/>
    <x v="1265"/>
    <s v="George Roy Hill"/>
    <s v="Paul Newman, Robert Redford, Katharine Ross, Strother Martin, Henry Jones, Jeff Corey, George Furth, Cloris Leachman, Ted Cassidy, Kenneth Mars, Donnelly Rhodes, Jody Gilbert, Timothy Scott, Don Keefer, Charles Dierkop, Francisco Cordova, Nelson Olmstead, Paul Bryar, Sam Elliott, Claude Akins"/>
    <s v="Brazil"/>
    <m/>
    <s v="Unknown"/>
    <x v="21"/>
    <x v="8"/>
    <s v="110 min"/>
    <n v="110"/>
    <n v="0"/>
    <x v="0"/>
    <s v="Sundance is a mighty quick draw, and his partner Butch is a gifted get-rich-quick schemer. With the law on their trail, the two pack their guns, and, along with Sundance's girlfriend, head for Bolivia, away from the men trying to bring them to justice."/>
    <x v="0"/>
    <n v="2"/>
    <s v=""/>
    <s v=""/>
    <s v="Older"/>
    <s v="Medium"/>
  </r>
  <r>
    <s v="s6661P"/>
    <x v="0"/>
    <x v="1266"/>
    <s v="Dominic Goodie"/>
    <s v="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
    <s v="Unknown"/>
    <m/>
    <s v="Unknown"/>
    <x v="6"/>
    <x v="0"/>
    <s v="44 min"/>
    <n v="44"/>
    <n v="0"/>
    <x v="0"/>
    <s v="Alexander Shepard, a private detective with a short fuse takes on the case of a missing person but gets more than he was searching for in this action crime thriller."/>
    <x v="0"/>
    <n v="2"/>
    <s v=""/>
    <s v=""/>
    <s v="Modern"/>
    <s v="Short"/>
  </r>
  <r>
    <s v="s2124P"/>
    <x v="0"/>
    <x v="1267"/>
    <s v="Nicholas Ray"/>
    <s v="Humphrey Bogart, Gloria Grahame, Frank Lovejoy, Carl Benton Reid, Art Smith, Jeff Donnell, Martha Stewart, John Mitchum, James Arness, Billy Gray"/>
    <s v="Unknown"/>
    <m/>
    <s v="Unknown"/>
    <x v="62"/>
    <x v="3"/>
    <s v="93 min"/>
    <n v="93"/>
    <n v="0"/>
    <x v="8"/>
    <s v="A potentially violent screenwriter (Humphrey Bogart) is a murder suspect until his lovely neighbor clears him. However, she soon starts to have her doubts."/>
    <x v="0"/>
    <n v="2"/>
    <s v=""/>
    <s v=""/>
    <s v="Older"/>
    <s v="Medium"/>
  </r>
  <r>
    <s v="s3900P"/>
    <x v="0"/>
    <x v="1268"/>
    <s v="Brian Volk-Weiss"/>
    <s v="Chris Porter"/>
    <s v="Unknown"/>
    <m/>
    <s v="Unknown"/>
    <x v="1"/>
    <x v="9"/>
    <s v="58 min"/>
    <n v="58"/>
    <n v="0"/>
    <x v="10"/>
    <s v="Chris Porter discusses everything from hipsters ruining food, to being a man, to playing beer pong with celebrities, in his 3rd one hour special. No politics. No religion. No racism. Just a man from Kansas - Live in Colorado."/>
    <x v="0"/>
    <n v="2"/>
    <s v=""/>
    <s v=""/>
    <s v="Modern"/>
    <s v="Short"/>
  </r>
  <r>
    <s v="s6525P"/>
    <x v="1"/>
    <x v="1269"/>
    <s v="Unknown"/>
    <s v="Pepe, Alison Young"/>
    <s v="Unknown"/>
    <m/>
    <s v="Unknown"/>
    <x v="0"/>
    <x v="0"/>
    <s v="1 Season"/>
    <n v="0"/>
    <n v="1"/>
    <x v="22"/>
    <s v="A collection of bizarre thrilling stories with chilling plot twists"/>
    <x v="0"/>
    <n v="2"/>
    <s v=""/>
    <s v=""/>
    <s v="Recent"/>
    <s v="Not Applicable"/>
  </r>
  <r>
    <s v="s5652N"/>
    <x v="0"/>
    <x v="1270"/>
    <s v="Abhishek Chaubey"/>
    <s v="Shahid Kapoor, Kareena Kapoor, Alia Bhatt, Diljit Dosanjh, Satish Kaushik, Suhail Nayyar, Prabhjyot Singh, Harpreet Singh, Manav Vij, Taran Bajaj"/>
    <s v="India"/>
    <d v="2017-01-01T00:00:00"/>
    <s v="Available"/>
    <x v="7"/>
    <x v="1"/>
    <s v="146 min"/>
    <n v="146"/>
    <n v="0"/>
    <x v="8"/>
    <s v="Drug abuse and the darker side of Punjab rear their heads in the intense, interwoven tales of a cop, a doctor, a migrant worker and a rock star."/>
    <x v="1"/>
    <n v="1"/>
    <n v="2017"/>
    <s v="January"/>
    <s v="Modern"/>
    <s v="Long"/>
  </r>
  <r>
    <s v="s743N"/>
    <x v="0"/>
    <x v="1271"/>
    <s v="Bao Nhan, Namcito"/>
    <s v="Le Khanh, Kaity Nguyen, Hong Van, Khuong Le, Hoang Dung, Anh Dung, Si Nguyen, Huyng Kien An"/>
    <s v="Vietnam"/>
    <d v="2021-06-10T00:00:00"/>
    <s v="Available"/>
    <x v="0"/>
    <x v="1"/>
    <s v="117 min"/>
    <n v="117"/>
    <n v="0"/>
    <x v="8"/>
    <s v="Tensions rise and untold secrets surface for three royal sisters when a family treasure is stolen the night before an antique auction."/>
    <x v="1"/>
    <n v="1"/>
    <n v="2021"/>
    <s v="June"/>
    <s v="Recent"/>
    <s v="Medium"/>
  </r>
  <r>
    <s v="s9620P"/>
    <x v="0"/>
    <x v="1272"/>
    <s v="Max Coronel"/>
    <s v="Clara Kovacic, GermÃ¡n Baudino, Gon Spina"/>
    <s v="United Kingdom"/>
    <m/>
    <s v="Unknown"/>
    <x v="3"/>
    <x v="9"/>
    <s v="54 min"/>
    <n v="54"/>
    <n v="0"/>
    <x v="15"/>
    <s v="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
    <x v="0"/>
    <n v="2"/>
    <s v=""/>
    <s v=""/>
    <s v="Recent"/>
    <s v="Short"/>
  </r>
  <r>
    <s v="s4255N"/>
    <x v="1"/>
    <x v="1273"/>
    <s v="Unknown"/>
    <s v="Moshe Ivgy, Guy Loel, Yuval Semo, Yigal Adika, Avi Shnaidman, Vered Feldman, Liora Rivlin"/>
    <s v="Israel"/>
    <d v="2018-12-28T00:00:00"/>
    <s v="Available"/>
    <x v="18"/>
    <x v="1"/>
    <s v="1 Season"/>
    <n v="0"/>
    <n v="1"/>
    <x v="14"/>
    <s v="An honest – though overzealous – police officer strives to do good work while dealing with his bickering parents and incompetent coworkers."/>
    <x v="1"/>
    <n v="1"/>
    <n v="2018"/>
    <s v="December"/>
    <s v="Modern"/>
    <s v="Not Applicable"/>
  </r>
  <r>
    <s v="s7032N"/>
    <x v="0"/>
    <x v="1274"/>
    <s v="Matt Kugelman"/>
    <s v="Roy Haylock, Rachel Dratch, Brian McCook, D.J. &quot;Shangela&quot; Pierce, Doug Plaut, Cheyenne Jackson, Kristen Johnston, Heather McDonald, Wanda Sykes, Janeane Garofalo"/>
    <s v="United States"/>
    <d v="2018-08-15T00:00:00"/>
    <s v="Available"/>
    <x v="6"/>
    <x v="1"/>
    <s v="85 min"/>
    <n v="85"/>
    <n v="0"/>
    <x v="4"/>
    <s v="When Texas teacher Richard is lured to Russia under false pretenses by his enemy Deb, his drag alter ego Bianca soon turns the country upside down."/>
    <x v="1"/>
    <n v="1"/>
    <n v="2018"/>
    <s v="August"/>
    <s v="Modern"/>
    <s v="Short"/>
  </r>
  <r>
    <s v="s2355N"/>
    <x v="0"/>
    <x v="1275"/>
    <s v="Youssef Chahine"/>
    <s v="Nour El-Sherif, Laila Elwi, Mahmoud Hemeida, Safia el-Emari, Mohamed Mounir, Khaled El Nabawy, Seif Abdelrahman, Abdalla Mahmoud, Ahmed Fouad Selim, Magdi Idris"/>
    <s v="France, Egypt"/>
    <d v="2020-06-19T00:00:00"/>
    <s v="Available"/>
    <x v="64"/>
    <x v="7"/>
    <s v="136 min"/>
    <n v="136"/>
    <n v="0"/>
    <x v="8"/>
    <s v="In 12th-century Spain, a philosopher and his profound teachings jeopardize the caliph he serves when political rivals threaten a government upheaval."/>
    <x v="1"/>
    <n v="1"/>
    <n v="2020"/>
    <s v="June"/>
    <s v="Older"/>
    <s v="Long"/>
  </r>
  <r>
    <s v="s6438P"/>
    <x v="0"/>
    <x v="1276"/>
    <s v="Inda Reid"/>
    <s v="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
    <s v="Unknown"/>
    <m/>
    <s v="Unknown"/>
    <x v="0"/>
    <x v="3"/>
    <s v="64 min"/>
    <n v="64"/>
    <n v="0"/>
    <x v="4"/>
    <s v="A Foster cousin is adopted by her Uncle into his seemingly perfect Church going Family; little to her surprise she's challenged by keeping her needy new band of unstable Sisters from killing in the Name of God."/>
    <x v="0"/>
    <n v="2"/>
    <s v=""/>
    <s v=""/>
    <s v="Recent"/>
    <s v="Short"/>
  </r>
  <r>
    <s v="s5410P"/>
    <x v="0"/>
    <x v="1277"/>
    <s v="Ranji Vijayan"/>
    <s v="Ranji Vijayan, Kuriakose Oonittan, Jagadish, Maala Parvathy, Sunil Sukhada, Mammukoya, Kalabhavan Narayanankutty, Vasudev Patrottam"/>
    <s v="Unknown"/>
    <m/>
    <s v="Unknown"/>
    <x v="1"/>
    <x v="3"/>
    <s v="119 min"/>
    <n v="119"/>
    <n v="0"/>
    <x v="4"/>
    <s v="A youngster hailing from a middle-class family must face off against overwhelming odds to succeed in life"/>
    <x v="0"/>
    <n v="2"/>
    <s v=""/>
    <s v=""/>
    <s v="Modern"/>
    <s v="Medium"/>
  </r>
  <r>
    <s v="s4948N"/>
    <x v="0"/>
    <x v="1278"/>
    <s v="Diego Lerman"/>
    <s v="Bárbara Lennie, Daniel Aráoz, Claudio Tolcachir, Paula Cohen, Yanina Ávila"/>
    <s v="Argentina, Brazil, France, Poland, Germany, Denmark"/>
    <d v="2018-04-01T00:00:00"/>
    <s v="Available"/>
    <x v="12"/>
    <x v="7"/>
    <s v="96 min"/>
    <n v="96"/>
    <n v="0"/>
    <x v="8"/>
    <s v="An Argentine doctor faces legal and ethical challenges when she travels to the countryside to pick up the infant she has been waiting to adopt."/>
    <x v="1"/>
    <n v="1"/>
    <n v="2018"/>
    <s v="April"/>
    <s v="Modern"/>
    <s v="Medium"/>
  </r>
  <r>
    <s v="s25P"/>
    <x v="0"/>
    <x v="1279"/>
    <s v="Sam Pillsbury"/>
    <s v="Nicolas Cage, Judge Reinhold, Erika Anderson, Joe Pantoliano, Viveca Lindfors, Aaron Neville, Steve Buscemi, Ian Abercrombie, Marisa Tomei, Jo-El Sonnier, Newell Alexander, Blaise Delacroix, Eliott Keener, Richard Greenberg, John Cutler, Thomas Iain"/>
    <s v="United States"/>
    <m/>
    <s v="Unknown"/>
    <x v="28"/>
    <x v="6"/>
    <s v="94 min"/>
    <n v="94"/>
    <n v="0"/>
    <x v="8"/>
    <s v="Zandalee has grown bored with her poet-turned-businessman husband and has an affair with his best friend. When their passions grow wild, it proves to be too hot for any of them to handle."/>
    <x v="0"/>
    <n v="2"/>
    <s v=""/>
    <s v=""/>
    <s v="Older"/>
    <s v="Medium"/>
  </r>
  <r>
    <s v="s8534P"/>
    <x v="0"/>
    <x v="1280"/>
    <s v="Nick Wauters"/>
    <s v="Eric Szmanda, Sara Malakul Lane, Ewan Chung, Patrick Batiste, Rocky Bonifield, Joshua Shibata, Mykayla Sohn, Darin Cooper, Mercy Miroshin, Ken Narasaki"/>
    <s v="Unknown"/>
    <m/>
    <s v="Unknown"/>
    <x v="6"/>
    <x v="0"/>
    <s v="84 min"/>
    <n v="84"/>
    <n v="0"/>
    <x v="0"/>
    <s v="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
    <x v="0"/>
    <n v="2"/>
    <s v=""/>
    <s v=""/>
    <s v="Modern"/>
    <s v="Short"/>
  </r>
  <r>
    <s v="s4463P"/>
    <x v="1"/>
    <x v="1281"/>
    <s v="Unknown"/>
    <s v="Trek Buccino, Erin Pitt, Alyson Court, Martin Roach, Andrew Sabiston, Nissae Isen, Lucas Kalechstein, Brendan Heard"/>
    <s v="Unknown"/>
    <m/>
    <s v="Unknown"/>
    <x v="2"/>
    <x v="4"/>
    <s v="5 Seasons"/>
    <n v="0"/>
    <n v="5"/>
    <x v="18"/>
    <s v="Mike is a young boy living in medieval times who has a bright future. The son of the king and queen of Glendragon, Mike is determined to follow in his father's footsteps and become a noble knight."/>
    <x v="0"/>
    <n v="2"/>
    <s v=""/>
    <s v=""/>
    <s v="Modern"/>
    <s v="Not Applicable"/>
  </r>
  <r>
    <s v="s314P"/>
    <x v="1"/>
    <x v="1282"/>
    <s v="Unknown"/>
    <s v="Aya Asahina, Maryjun Takahashi, Reina Triendl, Mizuki Yamamoto, Ryohei Otani"/>
    <s v="Japan"/>
    <m/>
    <s v="Unknown"/>
    <x v="1"/>
    <x v="3"/>
    <s v="1 Season"/>
    <n v="0"/>
    <n v="1"/>
    <x v="8"/>
    <s v="This is the story of the real-life, high-end romances of four former classmates. It follows the love, work and interests of the four protagonists, Fu, Mizuho, Sayuri and Ryo. Amazon Original &quot;Tokyo Alice&quot; Author: Toriko Chiya (Kodansha &quot;Kiss&quot;)"/>
    <x v="0"/>
    <n v="2"/>
    <s v=""/>
    <s v=""/>
    <s v="Modern"/>
    <s v="Not Applicable"/>
  </r>
  <r>
    <s v="s6280P"/>
    <x v="0"/>
    <x v="1283"/>
    <s v="David L. Walker"/>
    <s v="Maurandis Berger, Unique Alexander, Antonio Maldonado, Hunney Bryant, Holly Shew, Sheneefah Johnson"/>
    <s v="Unknown"/>
    <m/>
    <s v="Unknown"/>
    <x v="0"/>
    <x v="9"/>
    <s v="122 min"/>
    <n v="122"/>
    <n v="0"/>
    <x v="0"/>
    <s v="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
    <x v="0"/>
    <n v="2"/>
    <s v=""/>
    <s v=""/>
    <s v="Recent"/>
    <s v="Long"/>
  </r>
  <r>
    <s v="s4641N"/>
    <x v="1"/>
    <x v="1284"/>
    <s v="Unknown"/>
    <s v="Elyse Maloway, Vincent Tong, Erin Matthews, Andrea Libman, Alessandro Juliani, Nicole Anthony, Ian James Corlett, Britt McKillip, Kathleen Barr, Diana Kaarina"/>
    <s v="Unknown"/>
    <d v="2018-09-14T00:00:00"/>
    <s v="Available"/>
    <x v="6"/>
    <x v="13"/>
    <s v="1 Season"/>
    <n v="0"/>
    <n v="1"/>
    <x v="24"/>
    <s v="Sing along and move to this groovy collection of music videos featuring monster friends Katya, Lobo, Zoe, Drac, Cleo and Frankie!"/>
    <x v="1"/>
    <n v="1"/>
    <n v="2018"/>
    <s v="September"/>
    <s v="Modern"/>
    <s v="Not Applicable"/>
  </r>
  <r>
    <s v="s9331P"/>
    <x v="0"/>
    <x v="1285"/>
    <s v="Armand Mastroianni"/>
    <s v="Robert Urich, Patricia Kalember, John de Lancie"/>
    <s v="United Kingdom"/>
    <m/>
    <s v="Unknown"/>
    <x v="20"/>
    <x v="3"/>
    <s v="90 min"/>
    <n v="90"/>
    <n v="0"/>
    <x v="0"/>
    <s v="A new, computer controlled train loses control due to an error in the system and speeds out of control while Urich attempts to stop it."/>
    <x v="0"/>
    <n v="2"/>
    <s v=""/>
    <s v=""/>
    <s v="Older"/>
    <s v="Medium"/>
  </r>
  <r>
    <s v="s760N"/>
    <x v="0"/>
    <x v="1286"/>
    <s v="George Ford"/>
    <s v="Unknown"/>
    <s v="Unknown"/>
    <d v="2021-06-04T00:00:00"/>
    <s v="Available"/>
    <x v="18"/>
    <x v="4"/>
    <s v="60 min"/>
    <n v="60"/>
    <n v="0"/>
    <x v="46"/>
    <s v="The first of its kind in UHD 4K, with the clearest picture available, a real fireplace sparks and crackles, adding warmth and atmosphere to any home."/>
    <x v="1"/>
    <n v="1"/>
    <n v="2021"/>
    <s v="June"/>
    <s v="Modern"/>
    <s v="Short"/>
  </r>
  <r>
    <s v="s8723N"/>
    <x v="0"/>
    <x v="1287"/>
    <s v="Robert Zemeckis"/>
    <s v="Harrison Ford, Michelle Pfeiffer, Diana Scarwid, Joe Morton, James Remar, Miranda Otto, Wendy Crewson, Ray Baker, Micole Mercurio, Amber Valletta, Sloane Shelton"/>
    <s v="United States"/>
    <d v="2020-01-01T00:00:00"/>
    <s v="Available"/>
    <x v="29"/>
    <x v="11"/>
    <s v="130 min"/>
    <n v="130"/>
    <n v="0"/>
    <x v="15"/>
    <s v="When Claire Spencer starts hearing ghostly voices and seeing spooky images, her husband tries to reassure her by telling her it's all in her head."/>
    <x v="1"/>
    <n v="1"/>
    <n v="2020"/>
    <s v="January"/>
    <s v="Older"/>
    <s v="Long"/>
  </r>
  <r>
    <s v="s92P"/>
    <x v="0"/>
    <x v="1288"/>
    <s v="Frederic Compain"/>
    <s v="Unknown"/>
    <s v="United Kingdom"/>
    <m/>
    <s v="Unknown"/>
    <x v="18"/>
    <x v="3"/>
    <s v="53 min"/>
    <n v="53"/>
    <n v="0"/>
    <x v="2"/>
    <s v="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
    <x v="0"/>
    <n v="2"/>
    <s v=""/>
    <s v=""/>
    <s v="Modern"/>
    <s v="Short"/>
  </r>
  <r>
    <s v="s428N"/>
    <x v="0"/>
    <x v="1289"/>
    <s v="Mahmoud Karim"/>
    <s v="Ramez Galal, Jamila Awad, Bayoumi Fouad, Mohamed Abdel-Rahman, Mohammed Tharwat, Maha Abou Ouf, Noor Kadri, Elshahat Mabrouk, Badriyyah Tulbah, Taher Abu Lela, Sara Derzawy"/>
    <s v="Unknown"/>
    <d v="2021-07-22T00:00:00"/>
    <s v="Available"/>
    <x v="1"/>
    <x v="7"/>
    <s v="90 min"/>
    <n v="90"/>
    <n v="0"/>
    <x v="4"/>
    <s v="When his newlywed wife becomes disenchanted because he failed to protect her from danger, Omar seeks the help of a quirky psychiatrist to win her back."/>
    <x v="1"/>
    <n v="1"/>
    <n v="2021"/>
    <s v="July"/>
    <s v="Modern"/>
    <s v="Medium"/>
  </r>
  <r>
    <s v="s5238N"/>
    <x v="1"/>
    <x v="1290"/>
    <s v="Unknown"/>
    <s v="Tara Strong, Ashleigh Ball, Andrea Libman, Tabitha St. Germain, Cathy Weseluck, Rebecca Shoichet, Andrew Toth, Ali Liebert"/>
    <s v="United States, Canada"/>
    <d v="2017-10-01T00:00:00"/>
    <s v="Available"/>
    <x v="12"/>
    <x v="15"/>
    <s v="1 Season"/>
    <n v="0"/>
    <n v="1"/>
    <x v="24"/>
    <s v="In an alternate universe Equestria, the ponies have become teenage girls who must learn what it means to be human while attending Canterlot High."/>
    <x v="1"/>
    <n v="1"/>
    <n v="2017"/>
    <s v="October"/>
    <s v="Modern"/>
    <s v="Not Applicable"/>
  </r>
  <r>
    <s v="s6688N"/>
    <x v="0"/>
    <x v="1291"/>
    <s v="Michael Thelin"/>
    <s v="Sarah Bolger, Joshua Rush, Carly Adams, Thomas Bair, Susan Pourfar, Chris Beetem"/>
    <s v="United States"/>
    <d v="2018-08-02T00:00:00"/>
    <s v="Available"/>
    <x v="7"/>
    <x v="1"/>
    <s v="82 min"/>
    <n v="82"/>
    <n v="0"/>
    <x v="15"/>
    <s v="A suburban couple hires a new sitter to watch their three kids for the night, unaware that the young woman isn't who she claims to be."/>
    <x v="1"/>
    <n v="1"/>
    <n v="2018"/>
    <s v="August"/>
    <s v="Modern"/>
    <s v="Short"/>
  </r>
  <r>
    <s v="s6649N"/>
    <x v="0"/>
    <x v="1292"/>
    <s v="Tristan Ferland Milewski"/>
    <s v="Unknown"/>
    <s v="Germany"/>
    <d v="2017-12-01T00:00:00"/>
    <s v="Available"/>
    <x v="12"/>
    <x v="1"/>
    <s v="92 min"/>
    <n v="92"/>
    <n v="0"/>
    <x v="2"/>
    <s v="On a cruise for gay men, five passengers of different nationalities take a break from their families and cultures to party and reflect on life."/>
    <x v="1"/>
    <n v="1"/>
    <n v="2017"/>
    <s v="December"/>
    <s v="Modern"/>
    <s v="Medium"/>
  </r>
  <r>
    <s v="s95P"/>
    <x v="0"/>
    <x v="1293"/>
    <s v="Brandon Jones"/>
    <s v="William Lee Martin"/>
    <s v="United States"/>
    <m/>
    <s v="Unknown"/>
    <x v="1"/>
    <x v="9"/>
    <s v="58 min"/>
    <n v="58"/>
    <n v="0"/>
    <x v="10"/>
    <s v="The middle aged, middle class, Texas comedian talks about life, being married, raising his five kids, and surviving in the middle of an America that is always changing."/>
    <x v="0"/>
    <n v="2"/>
    <s v=""/>
    <s v=""/>
    <s v="Modern"/>
    <s v="Short"/>
  </r>
  <r>
    <s v="s4561P"/>
    <x v="0"/>
    <x v="1294"/>
    <s v="David DeCoteau"/>
    <s v="Adrienne Barbeau, Stephen Martines, Jeremy Jackson, Ryan Starr, Eric Dearborn, Greg Cipes, Colin Bain, Matt T. Baker, John Wynn, Jeff Peterson, Mink Stole"/>
    <s v="Unknown"/>
    <m/>
    <s v="Unknown"/>
    <x v="24"/>
    <x v="6"/>
    <s v="85 min"/>
    <n v="85"/>
    <n v="0"/>
    <x v="15"/>
    <s v="The lead singer of a popular boy band has disappeared - the media says he ran away, but his fellow bandmates murdered him to protect their identities as undead. A hopeful singer auditions to take the spot of lead singer, but soon leans he shouldn't have bothered."/>
    <x v="0"/>
    <n v="2"/>
    <s v=""/>
    <s v=""/>
    <s v="Older"/>
    <s v="Short"/>
  </r>
  <r>
    <s v="s2403P"/>
    <x v="1"/>
    <x v="1295"/>
    <s v="Unknown"/>
    <s v="Yeong-Jae Park, Seong-Ung Sa, Ji-Yeon Seo, Hyun-Joo Lee, Hun-Seok Jeong"/>
    <s v="Unknown"/>
    <m/>
    <s v="Unknown"/>
    <x v="18"/>
    <x v="5"/>
    <s v="1 Season"/>
    <n v="0"/>
    <n v="1"/>
    <x v="18"/>
    <s v="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
    <x v="0"/>
    <n v="2"/>
    <s v=""/>
    <s v=""/>
    <s v="Modern"/>
    <s v="Not Applicable"/>
  </r>
  <r>
    <s v="s2800N"/>
    <x v="0"/>
    <x v="1296"/>
    <s v="Takeru Nakajima, Yoshiyuki Okada"/>
    <s v="Tatsuhisa Suzuki, Rina Satou, Ayaka Asai, Jouji Nakata, Kenji Yamauchi, Kanehira Yamamoto, Koji Ishii"/>
    <s v="Japan, United States"/>
    <d v="2020-03-19T00:00:00"/>
    <s v="Available"/>
    <x v="3"/>
    <x v="1"/>
    <s v="75 min"/>
    <n v="75"/>
    <n v="0"/>
    <x v="7"/>
    <s v="On the planet Latimer, Takeshi Kovacs must protect a tattooist while investigating the death of a yakuza boss alongside a no-nonsense CTAC."/>
    <x v="1"/>
    <n v="1"/>
    <n v="2020"/>
    <s v="March"/>
    <s v="Recent"/>
    <s v="Short"/>
  </r>
  <r>
    <s v="s1337N"/>
    <x v="0"/>
    <x v="1297"/>
    <s v="Maïa Sandoz"/>
    <s v="Blanche Gardin"/>
    <s v="France"/>
    <d v="2021-02-05T00:00:00"/>
    <s v="Available"/>
    <x v="12"/>
    <x v="1"/>
    <s v="88 min"/>
    <n v="88"/>
    <n v="0"/>
    <x v="13"/>
    <s v="Touching on bulimia, death and cat sodomy, this French actress and comedian is keen to push the envelope in a one-woman show with understated flair."/>
    <x v="1"/>
    <n v="1"/>
    <n v="2021"/>
    <s v="February"/>
    <s v="Modern"/>
    <s v="Short"/>
  </r>
  <r>
    <s v="s3458N"/>
    <x v="1"/>
    <x v="1298"/>
    <s v="Unknown"/>
    <s v="Aislinn Derbez, Mike Colter, Jonny Cruz, Angélica Vale, Vic Chao, Danny Trejo"/>
    <s v="United States"/>
    <d v="2019-10-03T00:00:00"/>
    <s v="Available"/>
    <x v="1"/>
    <x v="1"/>
    <s v="1 Season"/>
    <n v="0"/>
    <n v="1"/>
    <x v="20"/>
    <s v="Orphans raised by a martial arts master are plunged into a mystery involving demonic powers, drug cartels, ancient rituals and blood sacrifice."/>
    <x v="1"/>
    <n v="1"/>
    <n v="2019"/>
    <s v="October"/>
    <s v="Modern"/>
    <s v="Not Applicable"/>
  </r>
  <r>
    <s v="s6654N"/>
    <x v="0"/>
    <x v="1299"/>
    <s v="Afia Nathaniel"/>
    <s v="Samiya Mumtaz, Mohib Mirza, Saleha Aref, Asif Khan, Adnan Shah, Ajab Gul, Abdullah Jan, Samina Ahmad, Omair Rana, Zeeshan Shafa"/>
    <s v="Pakistan, Norway, United States"/>
    <d v="2016-09-01T00:00:00"/>
    <s v="Available"/>
    <x v="2"/>
    <x v="7"/>
    <s v="93 min"/>
    <n v="93"/>
    <n v="0"/>
    <x v="8"/>
    <s v="A young mother embarks on a desperate quest for freedom when she kidnaps her 10-year-old daughter to save her from a tribal marriage."/>
    <x v="1"/>
    <n v="1"/>
    <n v="2016"/>
    <s v="September"/>
    <s v="Modern"/>
    <s v="Medium"/>
  </r>
  <r>
    <s v="s2857N"/>
    <x v="0"/>
    <x v="1300"/>
    <s v="Sneha Taurani"/>
    <s v="Sunny Kaushal, Rukshar Dhillon, Shriya Pilgaonkar, Parmeet Sethi, Samir Soni, Chaitanya Sharma, Sheeba Chaddha, Akarsh Khurana"/>
    <s v="India"/>
    <d v="2020-03-01T00:00:00"/>
    <s v="Available"/>
    <x v="1"/>
    <x v="7"/>
    <s v="130 min"/>
    <n v="130"/>
    <n v="0"/>
    <x v="4"/>
    <s v="Determined to bring traditional bhangra to the world stage, a dancer preps for an international competition against a rival with dreams of her own."/>
    <x v="1"/>
    <n v="1"/>
    <n v="2020"/>
    <s v="March"/>
    <s v="Modern"/>
    <s v="Long"/>
  </r>
  <r>
    <s v="s7020P"/>
    <x v="1"/>
    <x v="1301"/>
    <s v="Unknown"/>
    <s v="Mystro Clark, Jennifer Elise Cox, Jane Lynch, Wendi McLendon-Covey, Sam Pancake, Jack Plotnick"/>
    <s v="Unknown"/>
    <m/>
    <s v="Unknown"/>
    <x v="24"/>
    <x v="7"/>
    <s v="1 Season"/>
    <n v="0"/>
    <n v="1"/>
    <x v="19"/>
    <s v="When a new client with great feet seeks Steve's help, he must fight to control his foot fetish urges or lose his license to practice psychology."/>
    <x v="0"/>
    <n v="2"/>
    <s v=""/>
    <s v=""/>
    <s v="Older"/>
    <s v="Not Applicable"/>
  </r>
  <r>
    <s v="s5134N"/>
    <x v="0"/>
    <x v="1302"/>
    <s v="Joel Crawford"/>
    <s v="Anna Kendrick, Justin Timberlake, Zooey Deschanel, Christopher Mintz-Plasse, James Corden, Ron Funches, Kunal Nayyar, Aino Jawo, Caroline Hjelt, Walt Dohrn"/>
    <s v="United States"/>
    <d v="2017-12-06T00:00:00"/>
    <s v="Available"/>
    <x v="12"/>
    <x v="15"/>
    <s v="27 min"/>
    <n v="27"/>
    <n v="0"/>
    <x v="11"/>
    <s v="When Queen Poppy realizes that Bridget and the Bergens don't have any holidays, she hatches a plan for Branch and the Snack Pack to help create one."/>
    <x v="1"/>
    <n v="1"/>
    <n v="2017"/>
    <s v="December"/>
    <s v="Modern"/>
    <s v="Short"/>
  </r>
  <r>
    <s v="s126N"/>
    <x v="1"/>
    <x v="1303"/>
    <s v="Todd Rice"/>
    <s v="Sean Hayes, Wanda Sykes, Laurie Metcalf, David Harbour, Gary Cole, Patti Harrison, Matt Rogers"/>
    <s v="United States"/>
    <d v="2021-09-02T00:00:00"/>
    <s v="Available"/>
    <x v="0"/>
    <x v="1"/>
    <s v="1 Season"/>
    <n v="0"/>
    <n v="1"/>
    <x v="4"/>
    <s v="A gay superspy and his scrappy LGBTQ squad fight to prove themselves to the agency that underestimated them. Today, West Hollywood… tomorrow, the world!"/>
    <x v="1"/>
    <n v="1"/>
    <n v="2021"/>
    <s v="September"/>
    <s v="Recent"/>
    <s v="Not Applicable"/>
  </r>
  <r>
    <s v="s2200N"/>
    <x v="0"/>
    <x v="1304"/>
    <s v="Sue Kim"/>
    <s v="Unknown"/>
    <s v="United States"/>
    <d v="2020-07-29T00:00:00"/>
    <s v="Available"/>
    <x v="3"/>
    <x v="2"/>
    <s v="41 min"/>
    <n v="41"/>
    <n v="0"/>
    <x v="2"/>
    <s v="This documentary captures the extraordinary twists and turns in the journeys of Rubik's Cube-solving champions Max Park and Feliks Zemdegs."/>
    <x v="1"/>
    <n v="1"/>
    <n v="2020"/>
    <s v="July"/>
    <s v="Recent"/>
    <s v="Short"/>
  </r>
  <r>
    <s v="s2811N"/>
    <x v="0"/>
    <x v="1305"/>
    <s v="Naman Nitin Mukesh"/>
    <s v="Neil Nitin Mukesh, Adah Sharma, Rajit Kapoor, Gul Panag, Shama Sikander, Manish Chaudhary, Sudhanshu Pandey, Taher Shabbir"/>
    <s v="India"/>
    <d v="2020-03-15T00:00:00"/>
    <s v="Available"/>
    <x v="1"/>
    <x v="7"/>
    <s v="135 min"/>
    <n v="135"/>
    <n v="0"/>
    <x v="3"/>
    <s v="On the night his ex-lover mysteriously dies, a top fashion designer has a serious accident, raising questions on whether the incidents are linked."/>
    <x v="1"/>
    <n v="1"/>
    <n v="2020"/>
    <s v="March"/>
    <s v="Modern"/>
    <s v="Long"/>
  </r>
  <r>
    <s v="s8916P"/>
    <x v="0"/>
    <x v="1306"/>
    <s v="David Anspaugh"/>
    <s v="Andy Garcia, Harry Belafonte, Robert Prosky"/>
    <s v="Unknown"/>
    <m/>
    <s v="Unknown"/>
    <x v="20"/>
    <x v="3"/>
    <s v="94 min"/>
    <n v="94"/>
    <n v="0"/>
    <x v="8"/>
    <s v="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
    <x v="0"/>
    <n v="2"/>
    <s v=""/>
    <s v=""/>
    <s v="Older"/>
    <s v="Medium"/>
  </r>
  <r>
    <s v="s606P"/>
    <x v="1"/>
    <x v="1307"/>
    <s v="Unknown"/>
    <s v="Simon Bird, James Buckley, Blake Harrison, Joe Thomas"/>
    <s v="United States"/>
    <m/>
    <s v="Unknown"/>
    <x v="22"/>
    <x v="0"/>
    <s v="3 Seasons"/>
    <n v="0"/>
    <n v="3"/>
    <x v="4"/>
    <s v="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quot;the pick of the birds&quot;."/>
    <x v="0"/>
    <n v="2"/>
    <s v=""/>
    <s v=""/>
    <s v="Modern"/>
    <s v="Not Applicable"/>
  </r>
  <r>
    <s v="s6576N"/>
    <x v="0"/>
    <x v="1308"/>
    <s v="Noah Baumbach, Jake Paltrow"/>
    <s v="Brian De Palma"/>
    <s v="United States"/>
    <d v="2018-11-21T00:00:00"/>
    <s v="Available"/>
    <x v="18"/>
    <x v="6"/>
    <s v="110 min"/>
    <n v="110"/>
    <n v="0"/>
    <x v="2"/>
    <s v="Iconoclastic film director Brian DePalma takes a look back at the production of such classic movies as &quot;Carrie,&quot; &quot;Scarface&quot; and &quot;The Untouchables.&quot;"/>
    <x v="1"/>
    <n v="1"/>
    <n v="2018"/>
    <s v="November"/>
    <s v="Modern"/>
    <s v="Medium"/>
  </r>
  <r>
    <s v="s955P"/>
    <x v="0"/>
    <x v="1309"/>
    <s v="Theresa Bennett"/>
    <s v="Noel Wells, Josh Radnor, Aya Cash, Carly Chaikin, Fortune Feimster, Samira Wiley"/>
    <s v="Unknown"/>
    <m/>
    <s v="Unknown"/>
    <x v="6"/>
    <x v="6"/>
    <s v="83 min"/>
    <n v="83"/>
    <n v="0"/>
    <x v="4"/>
    <s v="This honest, uncompromising comedy chronicles the war stories and sexual misadventures of a tight circle of lovers and friends fighting to get their acts together, for better or worse."/>
    <x v="0"/>
    <n v="2"/>
    <s v=""/>
    <s v=""/>
    <s v="Modern"/>
    <s v="Short"/>
  </r>
  <r>
    <s v="s8272N"/>
    <x v="1"/>
    <x v="1310"/>
    <s v="Unknown"/>
    <s v="Mac Heywood, Robert Tinkler, Bryn McAuley, Kedar Brown, Julie Lemieux, Ted Dykstra, Mark Edwards, Joe Pingue"/>
    <s v="Canada, Australia"/>
    <d v="2015-06-30T00:00:00"/>
    <s v="Available"/>
    <x v="18"/>
    <x v="15"/>
    <s v="2 Seasons"/>
    <n v="0"/>
    <n v="2"/>
    <x v="24"/>
    <s v="A boy and his best friend – his newly detached butt – embark on wacky adventures in a world where humans and their butts live side by side."/>
    <x v="1"/>
    <n v="1"/>
    <n v="2015"/>
    <s v="June"/>
    <s v="Modern"/>
    <s v="Not Applicable"/>
  </r>
  <r>
    <s v="s3068N"/>
    <x v="1"/>
    <x v="1311"/>
    <s v="Justin Webster"/>
    <s v="Unknown"/>
    <s v="Spain, Germany, Denmark, United States"/>
    <d v="2020-01-01T00:00:00"/>
    <s v="Available"/>
    <x v="3"/>
    <x v="1"/>
    <s v="1 Season"/>
    <n v="0"/>
    <n v="1"/>
    <x v="14"/>
    <s v="This docuseries details the suspicious death of Alberto Nisman, investigator of the 1994 bombing of the Argentine Israelite Mutual Association building."/>
    <x v="1"/>
    <n v="1"/>
    <n v="2020"/>
    <s v="January"/>
    <s v="Recent"/>
    <s v="Not Applicable"/>
  </r>
  <r>
    <s v="s5521P"/>
    <x v="0"/>
    <x v="1312"/>
    <s v="Nupur Asthana"/>
    <s v="Rishi Kapoor, Ayushmann Khurrana, Sonam Kapoor, Swedha Singh, Deepika Amin"/>
    <s v="India"/>
    <m/>
    <s v="Unknown"/>
    <x v="2"/>
    <x v="3"/>
    <s v="118 min"/>
    <n v="118"/>
    <n v="0"/>
    <x v="4"/>
    <s v="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
    <x v="0"/>
    <n v="2"/>
    <s v=""/>
    <s v=""/>
    <s v="Modern"/>
    <s v="Medium"/>
  </r>
  <r>
    <s v="s6254N"/>
    <x v="1"/>
    <x v="1313"/>
    <s v="Unknown"/>
    <s v="Unknown"/>
    <s v="United Kingdom"/>
    <d v="2016-08-01T00:00:00"/>
    <s v="Available"/>
    <x v="7"/>
    <x v="2"/>
    <s v="1 Season"/>
    <n v="0"/>
    <n v="1"/>
    <x v="1"/>
    <s v="A four-man team heads to Latvia and Poland to unearth rare World War II artifacts and shed new light on the bloody battles of the Eastern Front."/>
    <x v="1"/>
    <n v="1"/>
    <n v="2016"/>
    <s v="August"/>
    <s v="Modern"/>
    <s v="Not Applicable"/>
  </r>
  <r>
    <s v="s5038P"/>
    <x v="0"/>
    <x v="1314"/>
    <s v="Jamal Doctor"/>
    <s v="Yellow Diamonds, Racquel Mills, Kyah Baby, Pritty Milltant, Anthony Howard, Tselane Faust, Shamel Brown, Chris Copeland, Simon Gill"/>
    <s v="Unknown"/>
    <m/>
    <s v="Unknown"/>
    <x v="0"/>
    <x v="9"/>
    <s v="92 min"/>
    <n v="92"/>
    <n v="0"/>
    <x v="0"/>
    <s v="Part 2... After losing her best friend, Keisha gets with her cousin Pritty, after getting out the hospital, Co Co and Kyah bring them the ultimate robbery scheme, that gets the girls in way over their heads."/>
    <x v="0"/>
    <n v="2"/>
    <s v=""/>
    <s v=""/>
    <s v="Recent"/>
    <s v="Medium"/>
  </r>
  <r>
    <s v="s1514N"/>
    <x v="0"/>
    <x v="1315"/>
    <s v="John Putch"/>
    <s v="Samantha Mathis, Jason Beghe, Esai Morales, Patrick Fabian, Kim Rhodes, Richard T. Jones, D.B. Sweeney, Paul McCrane, John Rubinstein, Robert Picardo"/>
    <s v="United States"/>
    <d v="2020-12-19T00:00:00"/>
    <s v="Available"/>
    <x v="5"/>
    <x v="11"/>
    <s v="112 min"/>
    <n v="112"/>
    <n v="0"/>
    <x v="8"/>
    <s v="With the world's economy in dire straits, corporate protagonist Dagny Taggart searches for a solution amid the rubble of a long-abandoned factory."/>
    <x v="1"/>
    <n v="1"/>
    <n v="2020"/>
    <s v="December"/>
    <s v="Modern"/>
    <s v="Medium"/>
  </r>
  <r>
    <s v="s4866P"/>
    <x v="0"/>
    <x v="1316"/>
    <s v="Lucky McKee"/>
    <s v="Pollyanna McIntosh, Sean Bridgers, Lauren Ashley Carter, Angela Bettis, Marcia Bennett"/>
    <s v="Unknown"/>
    <m/>
    <s v="Unknown"/>
    <x v="9"/>
    <x v="6"/>
    <s v="103 min"/>
    <n v="103"/>
    <n v="0"/>
    <x v="15"/>
    <s v="The Woman is the last surviving member of a deadly clan of feral cannibals that has roamed the American wilderness for decades. When country lawyer Chris Cleek stumbles upon her whilst hunting in the woods, he decides to capture and &quot;civilize&quot; her with the help of his seemingly perfect all-American family. They will soon learn, however, that hell hath no fury like The Woman scorned."/>
    <x v="0"/>
    <n v="2"/>
    <s v=""/>
    <s v=""/>
    <s v="Modern"/>
    <s v="Medium"/>
  </r>
  <r>
    <s v="s567P"/>
    <x v="0"/>
    <x v="1317"/>
    <s v="Sean Patrick O'Reilly"/>
    <s v="Vanessa Williams, Noah Schnapp, Mark Hamill, Tia Carrere, Mark Dacascos, Teilor Grubbs, Kiefer O'Reilly"/>
    <s v="Spain"/>
    <m/>
    <s v="Unknown"/>
    <x v="6"/>
    <x v="8"/>
    <s v="82 min"/>
    <n v="82"/>
    <n v="0"/>
    <x v="6"/>
    <s v="When three young friends uncover ancient Hawaiian legends, they unleash a giant pineapple-headed monster wreaking havoc on the island and its up to them to save their hometown."/>
    <x v="0"/>
    <n v="2"/>
    <s v=""/>
    <s v=""/>
    <s v="Modern"/>
    <s v="Short"/>
  </r>
  <r>
    <s v="s3867N"/>
    <x v="0"/>
    <x v="1318"/>
    <s v="William Bindley"/>
    <s v="K.J. Apa, Maia Mitchell, Tyler Posey, Jacob Latimore, Halston Sage, Wolfgang Novogratz, Sosie Bacon, Jacob McCarthy, Mario Revolori, Gage Golightly, Audrey Grace Marshall"/>
    <s v="United States"/>
    <d v="2019-05-03T00:00:00"/>
    <s v="Available"/>
    <x v="1"/>
    <x v="7"/>
    <s v="110 min"/>
    <n v="110"/>
    <n v="0"/>
    <x v="4"/>
    <s v="Teens from a Chicago high school grapple with their dreams, relationships and identities in a transformative summer before they leave for college."/>
    <x v="1"/>
    <n v="1"/>
    <n v="2019"/>
    <s v="May"/>
    <s v="Modern"/>
    <s v="Medium"/>
  </r>
  <r>
    <s v="s5426N"/>
    <x v="1"/>
    <x v="1319"/>
    <s v="Unknown"/>
    <s v="David Duchovny, Gethin Anthony, Grey Damon, Emma Dumont, Claire Holt, Michaela McManus, Brían F. O'Byrne, David Meunier, Ambyr Childers, Tara Lynne Barr, Whitney Rose Pynn, Jason Ralph"/>
    <s v="United States"/>
    <d v="2017-06-16T00:00:00"/>
    <s v="Available"/>
    <x v="7"/>
    <x v="1"/>
    <s v="2 Seasons"/>
    <n v="0"/>
    <n v="2"/>
    <x v="14"/>
    <s v="Amid the turmoil of 1960s LA, two cops and a prominent political family are drawn into the sex- and drug-fueled web of a young Charles Manson."/>
    <x v="1"/>
    <n v="1"/>
    <n v="2017"/>
    <s v="June"/>
    <s v="Modern"/>
    <s v="Not Applicable"/>
  </r>
  <r>
    <s v="s2173P"/>
    <x v="0"/>
    <x v="1320"/>
    <s v="Marc de Guerre"/>
    <s v="Unknown"/>
    <s v="Unknown"/>
    <m/>
    <s v="Unknown"/>
    <x v="7"/>
    <x v="3"/>
    <s v="43 min"/>
    <n v="43"/>
    <n v="0"/>
    <x v="2"/>
    <s v="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
    <x v="0"/>
    <n v="2"/>
    <s v=""/>
    <s v=""/>
    <s v="Modern"/>
    <s v="Short"/>
  </r>
  <r>
    <s v="s4576P"/>
    <x v="0"/>
    <x v="1321"/>
    <s v="Brian Trenchard-Smith"/>
    <s v="Gabrielle Anwar, Craig Sheffer, Chace Crawford, Philip Granger, Richard Blade, Dennis Garber, Ian Robison, Joshua Friesen, Michael McConnohie, Holly Fulger, Gwen Van Dam, Shirley Brown, Julius Noflin, Terrance Rodgers"/>
    <s v="Unknown"/>
    <m/>
    <s v="Unknown"/>
    <x v="24"/>
    <x v="3"/>
    <s v="89 min"/>
    <n v="89"/>
    <n v="0"/>
    <x v="8"/>
    <s v="A woman discovers the son she thought had drowned is alive and well, living with the man who kidnapped him."/>
    <x v="0"/>
    <n v="2"/>
    <s v=""/>
    <s v=""/>
    <s v="Older"/>
    <s v="Short"/>
  </r>
  <r>
    <s v="s2390P"/>
    <x v="1"/>
    <x v="1322"/>
    <s v="Unknown"/>
    <s v="Jagapati Babu, Navdeep, Sidhu, Swetha Basu Prasad, Sivaji, Apoorva Arora, Aiswarya, Krishna Bhagwan, Dhanraj, Posani"/>
    <s v="Unknown"/>
    <m/>
    <s v="Unknown"/>
    <x v="6"/>
    <x v="9"/>
    <s v="1 Season"/>
    <n v="0"/>
    <n v="1"/>
    <x v="44"/>
    <s v="Gangstars is set in the genre of &quot;Jaane Bhi Do Yaaron&quot;. This 12-episode series revolves around two movie stars, two ex-lovers, and a ruthless gangster. It's a dark comedy of interconnecting events and interconnecting lives, stemming from one incident that turns into a roller coaster ride for the characters involved!..."/>
    <x v="0"/>
    <n v="2"/>
    <s v=""/>
    <s v=""/>
    <s v="Modern"/>
    <s v="Not Applicable"/>
  </r>
  <r>
    <s v="s6356P"/>
    <x v="0"/>
    <x v="1323"/>
    <s v="Daisuke Sato"/>
    <s v="Unknown"/>
    <s v="Unknown"/>
    <m/>
    <s v="Unknown"/>
    <x v="0"/>
    <x v="3"/>
    <s v="70 min"/>
    <n v="70"/>
    <n v="0"/>
    <x v="29"/>
    <s v="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
    <x v="0"/>
    <n v="2"/>
    <s v=""/>
    <s v=""/>
    <s v="Recent"/>
    <s v="Short"/>
  </r>
  <r>
    <s v="s1139N"/>
    <x v="0"/>
    <x v="1324"/>
    <s v="Roman Polański"/>
    <s v="Adrien Brody, Thomas Kretschmann, Frank Finlay, Maureen Lipman, Emilia Fox, Ed Stoppard, Julia Rayner, Jessica Kate Meyer, Ronan Vibert, Ruth Platt"/>
    <s v="United Kingdom, France, Poland, Germany, United States"/>
    <d v="2021-04-01T00:00:00"/>
    <s v="Available"/>
    <x v="15"/>
    <x v="6"/>
    <s v="149 min"/>
    <n v="149"/>
    <n v="0"/>
    <x v="8"/>
    <s v="Famed Polish pianist Wladyslaw Szpilman struggles to survive the onslaught of Nazi tyranny during World War II in this drama based on his memoirs."/>
    <x v="1"/>
    <n v="1"/>
    <n v="2021"/>
    <s v="April"/>
    <s v="Older"/>
    <s v="Long"/>
  </r>
  <r>
    <s v="s2146P"/>
    <x v="1"/>
    <x v="1325"/>
    <s v="Unknown"/>
    <s v="Eric Meyers"/>
    <s v="Unknown"/>
    <m/>
    <s v="Unknown"/>
    <x v="22"/>
    <x v="3"/>
    <s v="3 Seasons"/>
    <n v="0"/>
    <n v="3"/>
    <x v="26"/>
    <s v="Re-enactments of real-life tales of human survival against the savage elements, dangerous climates and physical hazards."/>
    <x v="0"/>
    <n v="2"/>
    <s v=""/>
    <s v=""/>
    <s v="Modern"/>
    <s v="Not Applicable"/>
  </r>
  <r>
    <s v="s7470N"/>
    <x v="0"/>
    <x v="1326"/>
    <s v="Barbara Kopple"/>
    <s v="Sharon Jones"/>
    <s v="United States"/>
    <d v="2017-01-07T00:00:00"/>
    <s v="Available"/>
    <x v="18"/>
    <x v="1"/>
    <s v="94 min"/>
    <n v="94"/>
    <n v="0"/>
    <x v="2"/>
    <s v="This uplifting documentary follows R&amp;B singer Sharon Jones's battle with pancreatic cancer while keeping her band intact for a return to the stage."/>
    <x v="1"/>
    <n v="1"/>
    <n v="2017"/>
    <s v="January"/>
    <s v="Modern"/>
    <s v="Medium"/>
  </r>
  <r>
    <s v="s6358N"/>
    <x v="1"/>
    <x v="1327"/>
    <s v="Unknown"/>
    <s v="Andrew Günsberg, Dean Gladstone, Bruce Hopkins, Trent 'Maxi' Maxwell, Andrew Reid, Ryan Clark, Chris Chapman, Anthony 'Harries' Caroll"/>
    <s v="Australia"/>
    <d v="2019-11-01T00:00:00"/>
    <s v="Available"/>
    <x v="7"/>
    <x v="2"/>
    <s v="1 Season"/>
    <n v="0"/>
    <n v="1"/>
    <x v="31"/>
    <s v="This reality series follows elite professional lifeguards on Sydney's Bondi Beach, as they take on everything from animal stings to criminals."/>
    <x v="1"/>
    <n v="1"/>
    <n v="2019"/>
    <s v="November"/>
    <s v="Modern"/>
    <s v="Not Applicable"/>
  </r>
  <r>
    <s v="s6081N"/>
    <x v="0"/>
    <x v="1328"/>
    <s v="Chad Van De Keere"/>
    <s v="Isabella Acres, Drake Bell, Emilio Estevez, Nolan Gould, Matthew Lillard, Ray Liotta, Jane Lynch, Ariel Winter"/>
    <s v="United States"/>
    <d v="2016-02-18T00:00:00"/>
    <s v="Available"/>
    <x v="5"/>
    <x v="15"/>
    <s v="44 min"/>
    <n v="44"/>
    <n v="0"/>
    <x v="11"/>
    <s v="Two small abominable snowmen flee their mountain to escape a scientist who's trying to capture them and end up spending Christmas with a human family."/>
    <x v="1"/>
    <n v="1"/>
    <n v="2016"/>
    <s v="February"/>
    <s v="Modern"/>
    <s v="Short"/>
  </r>
  <r>
    <s v="s7269P"/>
    <x v="0"/>
    <x v="1329"/>
    <s v="Bueno"/>
    <s v="Unknown"/>
    <s v="Unknown"/>
    <m/>
    <s v="Unknown"/>
    <x v="0"/>
    <x v="0"/>
    <s v="85 min"/>
    <n v="85"/>
    <n v="0"/>
    <x v="0"/>
    <s v="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
    <x v="0"/>
    <n v="2"/>
    <s v=""/>
    <s v=""/>
    <s v="Recent"/>
    <s v="Short"/>
  </r>
  <r>
    <s v="s3330N"/>
    <x v="0"/>
    <x v="1330"/>
    <s v="Kenny Leon"/>
    <s v="Kerry Washington, Steven Pasquale, Jeremy Jordan, Eugene Lee"/>
    <s v="United States"/>
    <d v="2019-11-01T00:00:00"/>
    <s v="Available"/>
    <x v="1"/>
    <x v="1"/>
    <s v="90 min"/>
    <n v="90"/>
    <n v="0"/>
    <x v="8"/>
    <s v="Time passes and tension mounts in a Florida police station as an estranged interracial couple awaits news of their missing teenage son."/>
    <x v="1"/>
    <n v="1"/>
    <n v="2019"/>
    <s v="November"/>
    <s v="Modern"/>
    <s v="Medium"/>
  </r>
  <r>
    <s v="s6899P"/>
    <x v="1"/>
    <x v="1331"/>
    <s v="Unknown"/>
    <s v="Humberto Montes, Angi Corso"/>
    <s v="Unknown"/>
    <m/>
    <s v="Unknown"/>
    <x v="6"/>
    <x v="9"/>
    <s v="1 Season"/>
    <n v="0"/>
    <n v="1"/>
    <x v="33"/>
    <s v="Humberto Montes in this episode of Being Better Parents will teach you how to change our speech to those wonderful beings who are our Kids. Captions in English."/>
    <x v="0"/>
    <n v="2"/>
    <s v=""/>
    <s v=""/>
    <s v="Modern"/>
    <s v="Not Applicable"/>
  </r>
  <r>
    <s v="s1692P"/>
    <x v="0"/>
    <x v="1332"/>
    <s v="MARK STOLZENBERG"/>
    <s v="RICHARD BAUGHAN, GINA MARIE CENATIEMPO, KAYODE HOWARD, EDWIN BORJA, MICHAEL SANTORO, JOSEPH MALIGNO, MARK STOLZENBERG"/>
    <s v="Unknown"/>
    <m/>
    <s v="Unknown"/>
    <x v="12"/>
    <x v="3"/>
    <s v="14 min"/>
    <n v="14"/>
    <n v="0"/>
    <x v="4"/>
    <s v="An hysterical spoof of a dating reality TV show in which three strange bachelors compete for a date with a confused woman. Full of mayhem and surprises."/>
    <x v="0"/>
    <n v="2"/>
    <s v=""/>
    <s v=""/>
    <s v="Modern"/>
    <s v="Short"/>
  </r>
  <r>
    <s v="s1164P"/>
    <x v="0"/>
    <x v="1333"/>
    <s v="Jodi Flynn, Brent Montgomery"/>
    <s v="Chip Bolcik"/>
    <s v="Unknown"/>
    <m/>
    <s v="Unknown"/>
    <x v="2"/>
    <x v="3"/>
    <s v="55 min"/>
    <n v="55"/>
    <n v="0"/>
    <x v="2"/>
    <s v="Survey the profound and enduring influence of one of the greatest American comics of all time."/>
    <x v="0"/>
    <n v="2"/>
    <s v=""/>
    <s v=""/>
    <s v="Modern"/>
    <s v="Short"/>
  </r>
  <r>
    <s v="s2681P"/>
    <x v="1"/>
    <x v="1334"/>
    <s v="Unknown"/>
    <s v="Liang Guanhua, Zhang Zijian"/>
    <s v="Unknown"/>
    <m/>
    <s v="Unknown"/>
    <x v="24"/>
    <x v="3"/>
    <s v="1 Season"/>
    <n v="0"/>
    <n v="1"/>
    <x v="0"/>
    <s v="Amazing Detective Di Renjie 2, also known as Shen Tan Di Renjie 2, is the second installment in a four-season Chinese television series based on detective stories related to Di Renjie, a Tang dynasty magistrate and statesman."/>
    <x v="0"/>
    <n v="2"/>
    <s v=""/>
    <s v=""/>
    <s v="Older"/>
    <s v="Not Applicable"/>
  </r>
  <r>
    <s v="s2528P"/>
    <x v="0"/>
    <x v="1335"/>
    <s v="Joe Dante"/>
    <s v="Ethan Hawke, River Phoenix, Jason Presson, James Cromwell"/>
    <s v="Unknown"/>
    <m/>
    <s v="Unknown"/>
    <x v="38"/>
    <x v="8"/>
    <s v="109 min"/>
    <n v="109"/>
    <n v="0"/>
    <x v="32"/>
    <s v="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
    <x v="0"/>
    <n v="2"/>
    <s v=""/>
    <s v=""/>
    <s v="Older"/>
    <s v="Medium"/>
  </r>
  <r>
    <s v="s4870P"/>
    <x v="0"/>
    <x v="1336"/>
    <s v="Sergio GarcÃ­a Locatelli"/>
    <s v="Unknown"/>
    <s v="Unknown"/>
    <m/>
    <s v="Unknown"/>
    <x v="18"/>
    <x v="9"/>
    <s v="40 min"/>
    <n v="40"/>
    <n v="0"/>
    <x v="2"/>
    <s v="Terminal patients, the mentally ill, the elderly, men and women who work facing death and Kids do not have much in common, but they offer us a different view of the everyday citizen, with such different valuations and perceptions, according to their experiences on what is the end of life for them."/>
    <x v="0"/>
    <n v="2"/>
    <s v=""/>
    <s v=""/>
    <s v="Modern"/>
    <s v="Short"/>
  </r>
  <r>
    <s v="s6704P"/>
    <x v="0"/>
    <x v="1337"/>
    <s v="Kel Thompson"/>
    <s v="Olivia Thompson, Jackson Thompson, Ciro Dobric, Santo Curatolo, Brett Engle, Kristina Maria Day, Jillian Chiappone"/>
    <s v="Unknown"/>
    <m/>
    <s v="Unknown"/>
    <x v="0"/>
    <x v="5"/>
    <s v="94 min"/>
    <n v="94"/>
    <n v="0"/>
    <x v="4"/>
    <s v="When two affluent siblings are faced with losing everything, they spring into action attempting to conquer a contest put on by billionaire Billy Branson."/>
    <x v="0"/>
    <n v="2"/>
    <s v=""/>
    <s v=""/>
    <s v="Recent"/>
    <s v="Medium"/>
  </r>
  <r>
    <s v="s9341P"/>
    <x v="0"/>
    <x v="1338"/>
    <s v="Vallo Toomla"/>
    <s v="Mirtel Pohla, Priit VÃµigemast, Mari Abel, Meelis RÃ¤mmeld"/>
    <s v="United Kingdom"/>
    <m/>
    <s v="Unknown"/>
    <x v="7"/>
    <x v="3"/>
    <s v="102 min"/>
    <n v="102"/>
    <n v="0"/>
    <x v="15"/>
    <s v="A struggling married couple is offered a luxurious seaside mansion for a retreat by some rich friends. When a violent storm breaks out, they offer shelter to a couple of strangers, who think they are the owners. They do nothing to correct them and start playing into it."/>
    <x v="0"/>
    <n v="2"/>
    <s v=""/>
    <s v=""/>
    <s v="Modern"/>
    <s v="Medium"/>
  </r>
  <r>
    <s v="s2969N"/>
    <x v="0"/>
    <x v="1339"/>
    <s v="G.J. Echternkamp"/>
    <s v="Grant Bowler, Kathleen Munroe, Martin Hancock, Micah Balfour, Burt Grinstead, Nina Bergman, Jamie Bamber, Ronny Cox"/>
    <s v="United States"/>
    <d v="2020-02-01T00:00:00"/>
    <s v="Available"/>
    <x v="1"/>
    <x v="1"/>
    <s v="89 min"/>
    <n v="89"/>
    <n v="0"/>
    <x v="7"/>
    <s v="Trying to uphold justice in a lawless future, a D.A. is slain by cyberpunks but a supernatural twist sends his car on a bloody quest for revenge."/>
    <x v="1"/>
    <n v="1"/>
    <n v="2020"/>
    <s v="February"/>
    <s v="Modern"/>
    <s v="Short"/>
  </r>
  <r>
    <s v="s3245P"/>
    <x v="0"/>
    <x v="1340"/>
    <s v="Freida Lee Mock"/>
    <s v="Anita Hill"/>
    <s v="Unknown"/>
    <m/>
    <s v="Unknown"/>
    <x v="2"/>
    <x v="3"/>
    <s v="77 min"/>
    <n v="77"/>
    <n v="0"/>
    <x v="2"/>
    <s v="A profile of Anita Hill, the African-American lawyer who challenged Clarence Thomas' nomination to the US Supreme Court and thus exposed the problem of sexual harassment to the world."/>
    <x v="0"/>
    <n v="2"/>
    <s v=""/>
    <s v=""/>
    <s v="Modern"/>
    <s v="Short"/>
  </r>
  <r>
    <s v="s46N"/>
    <x v="0"/>
    <x v="1341"/>
    <s v="Tyler Greco"/>
    <s v="Unknown"/>
    <s v="Unknown"/>
    <d v="2021-09-16T00:00:00"/>
    <s v="Available"/>
    <x v="0"/>
    <x v="8"/>
    <s v="23 min"/>
    <n v="23"/>
    <n v="0"/>
    <x v="2"/>
    <s v="Robin Wiltshire's painful childhood was rescued by Westerns. Now he lives on the frontier of his dreams, training the horses he loves for the big screen."/>
    <x v="1"/>
    <n v="1"/>
    <n v="2021"/>
    <s v="September"/>
    <s v="Recent"/>
    <s v="Short"/>
  </r>
  <r>
    <s v="s461P"/>
    <x v="1"/>
    <x v="1342"/>
    <s v="Unknown"/>
    <s v="Brian Viner"/>
    <s v="United Kingdom"/>
    <m/>
    <s v="Unknown"/>
    <x v="24"/>
    <x v="2"/>
    <s v="4 Seasons"/>
    <n v="0"/>
    <n v="4"/>
    <x v="4"/>
    <s v="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
    <x v="0"/>
    <n v="2"/>
    <s v=""/>
    <s v=""/>
    <s v="Older"/>
    <s v="Not Applicable"/>
  </r>
  <r>
    <s v="s759N"/>
    <x v="1"/>
    <x v="1343"/>
    <s v="Ally Pankiw"/>
    <s v="Mae Martin, Charlotte Ritchie, Lisa Kudrow, Sophie Thompson, Tom Andrews, Tobi Bamtefa, Phil Burgers, Ophelia Lovibond, Adrian Lukis, Ritu Arya, Ramon Tikaram"/>
    <s v="United Kingdom"/>
    <d v="2021-06-04T00:00:00"/>
    <s v="Available"/>
    <x v="0"/>
    <x v="1"/>
    <s v="2 Seasons"/>
    <n v="0"/>
    <n v="2"/>
    <x v="4"/>
    <s v="Stand-up comic Mae Martin navigates a passionate, messy new relationship with her girlfriend, George, while dealing with the challenges of sobriety."/>
    <x v="1"/>
    <n v="1"/>
    <n v="2021"/>
    <s v="June"/>
    <s v="Recent"/>
    <s v="Not Applicable"/>
  </r>
  <r>
    <s v="s4174N"/>
    <x v="0"/>
    <x v="1344"/>
    <s v="Andy Caballero, Diego Corsini"/>
    <s v="Franco Masini, Yamila Saud, Victorio D'Alessandro, Andrea Frigerio, Gerardo Romano, Bautista Lena, Josefina Ramírez, Noel Schajris, Diana Hernández, Daniela Aita"/>
    <s v="Argentina"/>
    <d v="2019-01-24T00:00:00"/>
    <s v="Available"/>
    <x v="6"/>
    <x v="1"/>
    <s v="96 min"/>
    <n v="96"/>
    <n v="0"/>
    <x v="8"/>
    <s v="Inspired by his love affair with a conservative lawyer, the lead singer of a struggling garage band pens a hit song that propels him to fame."/>
    <x v="1"/>
    <n v="1"/>
    <n v="2019"/>
    <s v="January"/>
    <s v="Modern"/>
    <s v="Medium"/>
  </r>
  <r>
    <s v="s7693P"/>
    <x v="0"/>
    <x v="1345"/>
    <s v="Ion Popescu-Gopo"/>
    <s v="Unknown"/>
    <s v="Unknown"/>
    <m/>
    <s v="Unknown"/>
    <x v="0"/>
    <x v="3"/>
    <s v="69 min"/>
    <n v="69"/>
    <n v="0"/>
    <x v="29"/>
    <s v="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
    <x v="0"/>
    <n v="2"/>
    <s v=""/>
    <s v=""/>
    <s v="Recent"/>
    <s v="Short"/>
  </r>
  <r>
    <s v="s2719P"/>
    <x v="0"/>
    <x v="1346"/>
    <s v="A.R. Murugadoss"/>
    <s v="Rajinikanth, Nayanthara, Sunil Shetty"/>
    <s v="Unknown"/>
    <m/>
    <s v="Unknown"/>
    <x v="3"/>
    <x v="3"/>
    <s v="158 min"/>
    <n v="158"/>
    <n v="0"/>
    <x v="0"/>
    <s v="A police officer on a chase to hunt down a dreaded gangster for fulfilling his own secret agenda."/>
    <x v="0"/>
    <n v="2"/>
    <s v=""/>
    <s v=""/>
    <s v="Recent"/>
    <s v="Long"/>
  </r>
  <r>
    <s v="s6539P"/>
    <x v="0"/>
    <x v="1347"/>
    <s v="A. C. Tirulokchandar"/>
    <s v="Gemini Ganesan, K. R. Vijaya, Master Rajkumar, Nagesh, S. A. Ashokan"/>
    <s v="Unknown"/>
    <m/>
    <s v="Unknown"/>
    <x v="80"/>
    <x v="5"/>
    <s v="149 min"/>
    <n v="149"/>
    <n v="0"/>
    <x v="8"/>
    <s v="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
    <x v="0"/>
    <n v="2"/>
    <s v=""/>
    <s v=""/>
    <s v="Older"/>
    <s v="Long"/>
  </r>
  <r>
    <s v="s883N"/>
    <x v="0"/>
    <x v="1348"/>
    <s v="Brent Dawes"/>
    <s v="Ed Kear, David Menkin, Ina Marie Smith, John Guerrasio, David Rintoul, Gavin Peter, Lucy Montgomery, Florrie Wilkinson, Adam Neill, Jason Pennycooke"/>
    <s v="Mauritius"/>
    <d v="2021-05-14T00:00:00"/>
    <s v="Available"/>
    <x v="0"/>
    <x v="15"/>
    <s v="90 min"/>
    <n v="90"/>
    <n v="0"/>
    <x v="11"/>
    <s v="When a lost and lonely alien crash-lands on Earth, his new crew of talking animal friends helps him get back home — and try to save the world!"/>
    <x v="1"/>
    <n v="1"/>
    <n v="2021"/>
    <s v="May"/>
    <s v="Recent"/>
    <s v="Medium"/>
  </r>
  <r>
    <s v="s5223N"/>
    <x v="0"/>
    <x v="1349"/>
    <s v="Mahmoud al Massad"/>
    <s v="Ahmad Thaher, Maher Khammash, Odai Hijazi, Nadeem Rimawi, Mahmoud al Massad, Nadim Mushahwar"/>
    <s v="Germany, Jordan, Netherlands"/>
    <d v="2017-10-13T00:00:00"/>
    <s v="Available"/>
    <x v="7"/>
    <x v="7"/>
    <s v="83 min"/>
    <n v="83"/>
    <n v="0"/>
    <x v="4"/>
    <s v="After being wrongfully convicted of fraud, an honest man finds that life in prison comes with a measure of freedom that is unavailable outside."/>
    <x v="1"/>
    <n v="1"/>
    <n v="2017"/>
    <s v="October"/>
    <s v="Modern"/>
    <s v="Short"/>
  </r>
  <r>
    <s v="s3694P"/>
    <x v="0"/>
    <x v="1350"/>
    <s v="Manav Shah"/>
    <s v="Sonam Bajwa, Ninja, Ajay Sarkaria, Mehreen Pirzada, BN Sharma, Upasana Singh, Sudesh Lehri, Rajeev Mehra, Navneet Nishan, Inderpal Singh, Chesta Bhagat, Myra Singh"/>
    <s v="Unknown"/>
    <m/>
    <s v="Unknown"/>
    <x v="1"/>
    <x v="3"/>
    <s v="139 min"/>
    <n v="139"/>
    <n v="0"/>
    <x v="4"/>
    <s v="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
    <x v="0"/>
    <n v="2"/>
    <s v=""/>
    <s v=""/>
    <s v="Modern"/>
    <s v="Long"/>
  </r>
  <r>
    <s v="s7251P"/>
    <x v="1"/>
    <x v="1351"/>
    <s v="Unknown"/>
    <s v="Stephen Arthur, George Charles Stewart, Matthew Joseph-Campbell, Blair Edgar, Louise Smith, Dylan Blore"/>
    <s v="Unknown"/>
    <m/>
    <s v="Unknown"/>
    <x v="0"/>
    <x v="0"/>
    <s v="1 Season"/>
    <n v="0"/>
    <n v="1"/>
    <x v="4"/>
    <s v="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
    <x v="0"/>
    <n v="2"/>
    <s v=""/>
    <s v=""/>
    <s v="Recent"/>
    <s v="Not Applicable"/>
  </r>
  <r>
    <s v="s4067N"/>
    <x v="0"/>
    <x v="1352"/>
    <s v="Miguel Ángel Vivas"/>
    <s v="José Coronado, Ana Wagener, Asia Ortega, Pol Monen, Ester Expósito"/>
    <s v="Spain, France"/>
    <d v="2019-03-01T00:00:00"/>
    <s v="Available"/>
    <x v="6"/>
    <x v="1"/>
    <s v="103 min"/>
    <n v="103"/>
    <n v="0"/>
    <x v="8"/>
    <s v="After his son is brutally beaten outside a nightclub, a surgeon takes the law into his own hands and seeks vengeance against the perpetrators."/>
    <x v="1"/>
    <n v="1"/>
    <n v="2019"/>
    <s v="March"/>
    <s v="Modern"/>
    <s v="Medium"/>
  </r>
  <r>
    <s v="s6964P"/>
    <x v="0"/>
    <x v="1353"/>
    <s v="Jonathan Trumble"/>
    <s v="Halle Beversluis, Jonathan Trumble, Harrison Brousseau, Clara Mae Fields, Nathan Sachritz, Sydney Bramlett, Holden Gilkey, Jill Adler"/>
    <s v="Unknown"/>
    <m/>
    <s v="Unknown"/>
    <x v="0"/>
    <x v="9"/>
    <s v="84 min"/>
    <n v="84"/>
    <n v="0"/>
    <x v="8"/>
    <s v="A girl wakes up in a chair knowing nothing about her current predicament, nor what led up to it. Through memories and visions she comes to a resolution, but a grim one."/>
    <x v="0"/>
    <n v="2"/>
    <s v=""/>
    <s v=""/>
    <s v="Recent"/>
    <s v="Short"/>
  </r>
  <r>
    <s v="s8485N"/>
    <x v="0"/>
    <x v="1354"/>
    <s v="Dejan Zečević"/>
    <s v="Ken Foree, Katarina Čas, Dragan Mićanović, Monte Markham, Denis Murić, Miroljub Lešo, Sonja Vukićević, Ratko Turčinović, Mick Garris"/>
    <s v="Serbia, South Korea, Slovenia"/>
    <d v="2018-02-26T00:00:00"/>
    <s v="Available"/>
    <x v="7"/>
    <x v="1"/>
    <s v="92 min"/>
    <n v="92"/>
    <n v="0"/>
    <x v="15"/>
    <s v="When a team of special agents is sent to recover the wreckage of a downed satellite in Serbia, their mission takes a horrifying turn."/>
    <x v="1"/>
    <n v="1"/>
    <n v="2018"/>
    <s v="February"/>
    <s v="Modern"/>
    <s v="Medium"/>
  </r>
  <r>
    <s v="s1225P"/>
    <x v="0"/>
    <x v="1355"/>
    <s v="Andy Sidaris"/>
    <s v="James Garner"/>
    <s v="Unknown"/>
    <m/>
    <s v="Unknown"/>
    <x v="81"/>
    <x v="14"/>
    <s v="92 min"/>
    <n v="92"/>
    <n v="0"/>
    <x v="33"/>
    <s v="The story of James Garner's year with his racing team, from the time he bought the car, and assembled his team through Mexico, England, Florida and Canada."/>
    <x v="0"/>
    <n v="2"/>
    <s v=""/>
    <s v=""/>
    <s v="Older"/>
    <s v="Medium"/>
  </r>
  <r>
    <s v="s3809N"/>
    <x v="1"/>
    <x v="1356"/>
    <s v="Diego Enrique Osorno"/>
    <s v="Unknown"/>
    <s v="Mexico"/>
    <d v="2019-05-17T00:00:00"/>
    <s v="Available"/>
    <x v="1"/>
    <x v="1"/>
    <s v="1 Season"/>
    <n v="0"/>
    <n v="1"/>
    <x v="14"/>
    <s v="Archival video and new interviews examine Mexican politics in 1994, a year marked by the rise of the EZLN and the assassination of Luis Donaldo Colosio."/>
    <x v="1"/>
    <n v="1"/>
    <n v="2019"/>
    <s v="May"/>
    <s v="Modern"/>
    <s v="Not Applicable"/>
  </r>
  <r>
    <s v="s7967N"/>
    <x v="0"/>
    <x v="1357"/>
    <s v="Dominic Sena"/>
    <s v="Nicolas Cage, Ron Perlman, Christopher Lee, Stephen Campbell Moore, Stephen Graham, Ulrich Thomsen, Claire Foy, Robert Sheehan, Kevin Rees, Andrew Hefler"/>
    <s v="United States"/>
    <d v="2019-04-26T00:00:00"/>
    <s v="Available"/>
    <x v="9"/>
    <x v="11"/>
    <s v="95 min"/>
    <n v="95"/>
    <n v="0"/>
    <x v="7"/>
    <s v="A group of weary warriors transport a suspected witch believed to be responsible for spreading the devastating Black Plague."/>
    <x v="1"/>
    <n v="1"/>
    <n v="2019"/>
    <s v="April"/>
    <s v="Modern"/>
    <s v="Medium"/>
  </r>
  <r>
    <s v="s2287N"/>
    <x v="0"/>
    <x v="1358"/>
    <s v="Luv Ranjan"/>
    <s v="Kartik Aaryan, Nushrat Bharucha, Sonalli Sehgall, Sunny Singh, Ishita Raj, Omkar Kapoor, Sharat Saxena, Mona Ambegaonkar"/>
    <s v="India"/>
    <d v="2020-07-05T00:00:00"/>
    <s v="Available"/>
    <x v="18"/>
    <x v="1"/>
    <s v="136 min"/>
    <n v="136"/>
    <n v="0"/>
    <x v="4"/>
    <s v="Three young bachelors find the reality of relationships to be far removed from the idea of true romance that they had once pursued."/>
    <x v="1"/>
    <n v="1"/>
    <n v="2020"/>
    <s v="July"/>
    <s v="Modern"/>
    <s v="Long"/>
  </r>
  <r>
    <s v="s8672P"/>
    <x v="0"/>
    <x v="1359"/>
    <s v="David Morrissey"/>
    <s v="James Nesbitt, Emily Bruni, Siobhan Finneran"/>
    <s v="Unknown"/>
    <m/>
    <s v="Unknown"/>
    <x v="4"/>
    <x v="9"/>
    <s v="99 min"/>
    <n v="99"/>
    <n v="0"/>
    <x v="8"/>
    <s v="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
    <x v="0"/>
    <n v="2"/>
    <s v=""/>
    <s v=""/>
    <s v="Older"/>
    <s v="Medium"/>
  </r>
  <r>
    <s v="s2926P"/>
    <x v="0"/>
    <x v="1360"/>
    <s v="Bobcat Goldthwait"/>
    <s v="Cameron Esposito"/>
    <s v="Unknown"/>
    <m/>
    <s v="Unknown"/>
    <x v="7"/>
    <x v="9"/>
    <s v="71 min"/>
    <n v="71"/>
    <n v="0"/>
    <x v="10"/>
    <s v="In her first special, the purveyor of fine jokes, Cameron Eposito, has some harsh truths for you. From the secrets of a women's locker room to her stance on gun control, she gets real. And, we wouldn't have it any other way. She's Marriage Material."/>
    <x v="0"/>
    <n v="2"/>
    <s v=""/>
    <s v=""/>
    <s v="Modern"/>
    <s v="Short"/>
  </r>
  <r>
    <s v="s841P"/>
    <x v="1"/>
    <x v="1361"/>
    <s v="Unknown"/>
    <s v="Jeff Probst"/>
    <s v="Unknown"/>
    <m/>
    <s v="Unknown"/>
    <x v="2"/>
    <x v="2"/>
    <s v="19 Seasons"/>
    <n v="0"/>
    <n v="19"/>
    <x v="17"/>
    <s v="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
    <x v="0"/>
    <n v="2"/>
    <s v=""/>
    <s v=""/>
    <s v="Modern"/>
    <s v="Not Applicable"/>
  </r>
  <r>
    <s v="s1726P"/>
    <x v="0"/>
    <x v="1362"/>
    <s v="Rene Bonniere"/>
    <s v="Emma Samms, Hannes Jaenicke, Beau Starr, Reiner Schoene, Laura Press, Stewart Bick"/>
    <s v="Unknown"/>
    <m/>
    <s v="Unknown"/>
    <x v="15"/>
    <x v="11"/>
    <s v="94 min"/>
    <n v="94"/>
    <n v="0"/>
    <x v="8"/>
    <s v="As she lay dying, a woman gives the only witness to her murder her daughter's journal, implying that her attacker may also be responsible for her child's death. Before giving the journal to the police, the witness makes a copy for herself - an act she will live to regret."/>
    <x v="0"/>
    <n v="2"/>
    <s v=""/>
    <s v=""/>
    <s v="Older"/>
    <s v="Medium"/>
  </r>
  <r>
    <s v="s8338N"/>
    <x v="0"/>
    <x v="1363"/>
    <s v="Michael G. Kehoe"/>
    <s v="Sarah Davenport, Andrew Divoff, Gabrielle Bourne, Bayley Corman, Alisha Wainwright, Nina Siemaszko, Shae Smolik, David Naughton, Amanda Wyss, Darby Walker"/>
    <s v="United States"/>
    <d v="2017-12-11T00:00:00"/>
    <s v="Available"/>
    <x v="12"/>
    <x v="6"/>
    <s v="94 min"/>
    <n v="94"/>
    <n v="0"/>
    <x v="15"/>
    <s v="Four young women head to a country house for an idyllic weekend retreat. But what lies in store for them is far from the dreamy getaway they imagined."/>
    <x v="1"/>
    <n v="1"/>
    <n v="2017"/>
    <s v="December"/>
    <s v="Modern"/>
    <s v="Medium"/>
  </r>
  <r>
    <s v="s2916P"/>
    <x v="0"/>
    <x v="1364"/>
    <s v="Elmer Clifton"/>
    <s v="Marion Shilling, Charles Delaney, Philo McCullough, Robert Ellis, Robert Walker, Tarzan The Wonder Dog"/>
    <s v="Unknown"/>
    <m/>
    <s v="Unknown"/>
    <x v="54"/>
    <x v="3"/>
    <s v="53 min"/>
    <n v="53"/>
    <n v="0"/>
    <x v="0"/>
    <s v="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
    <x v="0"/>
    <n v="2"/>
    <s v=""/>
    <s v=""/>
    <s v="Older"/>
    <s v="Short"/>
  </r>
  <r>
    <s v="s8336N"/>
    <x v="0"/>
    <x v="1365"/>
    <s v="Michel Gondry"/>
    <s v="Seth Rogen, Jay Chou, Cameron Diaz, Tom Wilkinson, Christoph Waltz, David Harbour, Edward James Olmos, Jamie Harris, Chad L. Coleman, Edward Furlong"/>
    <s v="United States"/>
    <d v="2020-04-18T00:00:00"/>
    <s v="Available"/>
    <x v="9"/>
    <x v="11"/>
    <s v="119 min"/>
    <n v="119"/>
    <n v="0"/>
    <x v="7"/>
    <s v="A hard-partying heir dons a disguise to fight crime after hours. But with no talents or skills, he relies on his friend, a martial-arts genius."/>
    <x v="1"/>
    <n v="1"/>
    <n v="2020"/>
    <s v="April"/>
    <s v="Modern"/>
    <s v="Medium"/>
  </r>
  <r>
    <s v="s9021P"/>
    <x v="0"/>
    <x v="1366"/>
    <s v="Christine Welsh"/>
    <s v="Unknown"/>
    <s v="Unknown"/>
    <m/>
    <s v="Unknown"/>
    <x v="24"/>
    <x v="3"/>
    <s v="74 min"/>
    <n v="74"/>
    <n v="0"/>
    <x v="2"/>
    <s v="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
    <x v="0"/>
    <n v="2"/>
    <s v=""/>
    <s v=""/>
    <s v="Older"/>
    <s v="Short"/>
  </r>
  <r>
    <s v="s9037P"/>
    <x v="0"/>
    <x v="1367"/>
    <s v="Pablo Behrens"/>
    <s v="Caitlin Harris, Chris Wellington, Emily Seale-Jones, Lauren Harris, Owen Drake"/>
    <s v="Unknown"/>
    <m/>
    <s v="Unknown"/>
    <x v="3"/>
    <x v="12"/>
    <s v="108 min"/>
    <n v="108"/>
    <n v="0"/>
    <x v="8"/>
    <s v="A philosopher and a group of filmmakers begin a new era. Soho in the 1950s where the seeds of the 1960s were sown. Adrift In Soho takes an uncompromising look at what really happened in the decade where it all began."/>
    <x v="0"/>
    <n v="2"/>
    <s v=""/>
    <s v=""/>
    <s v="Recent"/>
    <s v="Medium"/>
  </r>
  <r>
    <s v="s4102N"/>
    <x v="0"/>
    <x v="1368"/>
    <s v="Shanawaz Nellikunnil"/>
    <s v="Prashant Prakash, Kalki Koechlin, Prakash Raj, Gulshan Devaiah, Valeriya Polyanychko"/>
    <s v="India"/>
    <d v="2019-02-15T00:00:00"/>
    <s v="Available"/>
    <x v="12"/>
    <x v="1"/>
    <s v="104 min"/>
    <n v="104"/>
    <n v="0"/>
    <x v="8"/>
    <s v="On the incandescent shores of Goa, a young man tumbles down a mind-bending – and soon dangerous – series of trips after taking hallucinatory drugs."/>
    <x v="1"/>
    <n v="1"/>
    <n v="2019"/>
    <s v="February"/>
    <s v="Modern"/>
    <s v="Medium"/>
  </r>
  <r>
    <s v="s4732P"/>
    <x v="0"/>
    <x v="1369"/>
    <s v="Priyadarshan"/>
    <s v="Akshaye Khanna, Jyotika, Anupam Kher, Moushumi Chatterjee, Aruna Irani, Paresh Rawal, Tej Sapru, Mohnish Bahl, Ninad Kamat, mrish Puri, Innocent, Viju Khote, Suresh Menon, Umesh Shukla, Mink Singh"/>
    <s v="Unknown"/>
    <m/>
    <s v="Unknown"/>
    <x v="44"/>
    <x v="3"/>
    <s v="167 min"/>
    <n v="167"/>
    <n v="0"/>
    <x v="8"/>
    <s v="Two star-crossed lovers are prompted to elope when the girl's burly brothers refuse to let them live in peace. But the overwhelmed youngsters start second guessing their decision when they see life for what it is."/>
    <x v="0"/>
    <n v="2"/>
    <s v=""/>
    <s v=""/>
    <s v="Older"/>
    <s v="Long"/>
  </r>
  <r>
    <s v="s4920P"/>
    <x v="0"/>
    <x v="1370"/>
    <s v="Mark Knight"/>
    <s v="Unknown"/>
    <s v="Unknown"/>
    <m/>
    <s v="Unknown"/>
    <x v="12"/>
    <x v="5"/>
    <s v="540 min"/>
    <n v="540"/>
    <n v="0"/>
    <x v="33"/>
    <s v="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
    <x v="0"/>
    <n v="2"/>
    <s v=""/>
    <s v=""/>
    <s v="Modern"/>
    <s v="Long"/>
  </r>
  <r>
    <s v="s2949N"/>
    <x v="1"/>
    <x v="1371"/>
    <s v="Julia Willoughby Nason, Jenner Furst"/>
    <s v="Unknown"/>
    <s v="United States"/>
    <d v="2020-02-05T00:00:00"/>
    <s v="Available"/>
    <x v="3"/>
    <x v="1"/>
    <s v="1 Season"/>
    <n v="0"/>
    <n v="1"/>
    <x v="14"/>
    <s v="After his son's tragic death, a Louisiana pharmacist goes to extremes to expose the rampant corruption behind the opioid addiction crisis."/>
    <x v="1"/>
    <n v="1"/>
    <n v="2020"/>
    <s v="February"/>
    <s v="Recent"/>
    <s v="Not Applicable"/>
  </r>
  <r>
    <s v="s30N"/>
    <x v="0"/>
    <x v="1372"/>
    <s v="Robert Luketic"/>
    <s v="Liam Hemsworth, Gary Oldman, Amber Heard, Harrison Ford, Lucas Till, Embeth Davidtz, Julian McMahon, Josh Holloway, Richard Dreyfuss, Angela Sarafyan"/>
    <s v="United States, India, France"/>
    <d v="2021-09-19T00:00:00"/>
    <s v="Available"/>
    <x v="30"/>
    <x v="11"/>
    <s v="106 min"/>
    <n v="106"/>
    <n v="0"/>
    <x v="40"/>
    <s v="Blackmailed by his company's CEO, a low-level employee finds himself forced to spy on the boss's rival and former mentor."/>
    <x v="1"/>
    <n v="1"/>
    <n v="2021"/>
    <s v="September"/>
    <s v="Modern"/>
    <s v="Medium"/>
  </r>
  <r>
    <s v="s2305N"/>
    <x v="0"/>
    <x v="1373"/>
    <s v="Sabina Fedeli, Anna Migotto"/>
    <s v="Helen Mirren, Gengher Gatti"/>
    <s v="Italy"/>
    <d v="2020-07-01T00:00:00"/>
    <s v="Available"/>
    <x v="1"/>
    <x v="7"/>
    <s v="95 min"/>
    <n v="95"/>
    <n v="0"/>
    <x v="2"/>
    <s v="Through her diary, Anne Frank's story is retold alongside those of five Holocaust survivors in this poignant documentary from Oscar winner Helen Mirren."/>
    <x v="1"/>
    <n v="1"/>
    <n v="2020"/>
    <s v="July"/>
    <s v="Modern"/>
    <s v="Medium"/>
  </r>
  <r>
    <s v="s6799P"/>
    <x v="0"/>
    <x v="1374"/>
    <s v="Peter James Iengo"/>
    <s v="Christopher Iengo, Adam Piacente, Ciro Battista"/>
    <s v="Unknown"/>
    <m/>
    <s v="Unknown"/>
    <x v="14"/>
    <x v="0"/>
    <s v="99 min"/>
    <n v="99"/>
    <n v="0"/>
    <x v="0"/>
    <s v="A new figure has emerged in the NYC drug world declaring war against local gangs, mafias, and the police. NYPD Detectives Christopher Perez and Steve Clarkson work together to restore order and balance back on the streets of Brooklyn."/>
    <x v="0"/>
    <n v="2"/>
    <s v=""/>
    <s v=""/>
    <s v="Older"/>
    <s v="Medium"/>
  </r>
  <r>
    <s v="s5551N"/>
    <x v="0"/>
    <x v="1375"/>
    <s v="Eduardo Casanova"/>
    <s v="Ana Polvorosa, Candela Peña, Macarena Gómez, Carmen Machi, Jon Kortajarena, Secun de la Rosa, Itziar Castro, Antonio Durán 'Morris', Joaquín Climent, Ana María Ayala, Eloi Costa"/>
    <s v="Spain"/>
    <d v="2017-04-01T00:00:00"/>
    <s v="Available"/>
    <x v="12"/>
    <x v="1"/>
    <s v="78 min"/>
    <n v="78"/>
    <n v="0"/>
    <x v="8"/>
    <s v="Deformed, disfigured characters must find a way to deal with society shunning their differences in this darkly comic social drama."/>
    <x v="1"/>
    <n v="1"/>
    <n v="2017"/>
    <s v="April"/>
    <s v="Modern"/>
    <s v="Short"/>
  </r>
  <r>
    <s v="s3260N"/>
    <x v="0"/>
    <x v="1376"/>
    <s v="Timo Vuorensola"/>
    <s v="Unknown"/>
    <s v="Finland, Germany, Belgium"/>
    <d v="2019-11-16T00:00:00"/>
    <s v="Available"/>
    <x v="1"/>
    <x v="1"/>
    <s v="93 min"/>
    <n v="93"/>
    <n v="0"/>
    <x v="7"/>
    <s v="Decades after a nuclear war, survivors on the moon revisit Earth to locate a potential power source – and find shape-shifting reptiles instead."/>
    <x v="1"/>
    <n v="1"/>
    <n v="2019"/>
    <s v="November"/>
    <s v="Modern"/>
    <s v="Medium"/>
  </r>
  <r>
    <s v="s4578P"/>
    <x v="0"/>
    <x v="1377"/>
    <s v="Nisha Ganatra"/>
    <s v="Emma Thompson, Mindy Kaling, John Lithgow, Paul Walter Hauser, Reid Scott, Amy Ryan"/>
    <s v="United States"/>
    <m/>
    <s v="Unknown"/>
    <x v="1"/>
    <x v="6"/>
    <s v="102 min"/>
    <n v="102"/>
    <n v="0"/>
    <x v="4"/>
    <s v="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
    <x v="0"/>
    <n v="2"/>
    <s v=""/>
    <s v=""/>
    <s v="Modern"/>
    <s v="Medium"/>
  </r>
  <r>
    <s v="s2093P"/>
    <x v="0"/>
    <x v="1378"/>
    <s v="Don Siegel"/>
    <s v="Kevin McCarthy, King Donovan, Dana Wynter, Larry Gates"/>
    <s v="Unknown"/>
    <m/>
    <s v="Unknown"/>
    <x v="82"/>
    <x v="8"/>
    <s v="80 min"/>
    <n v="80"/>
    <n v="0"/>
    <x v="8"/>
    <s v="A small-town doctor learns that the population of his community is being replaced by emotionless alien duplicates."/>
    <x v="0"/>
    <n v="2"/>
    <s v=""/>
    <s v=""/>
    <s v="Older"/>
    <s v="Short"/>
  </r>
  <r>
    <s v="s9549P"/>
    <x v="0"/>
    <x v="1379"/>
    <s v="Martin Campbell"/>
    <s v="Pierce Brosnan, Sean Bean"/>
    <s v="Belgium"/>
    <m/>
    <s v="Unknown"/>
    <x v="42"/>
    <x v="11"/>
    <s v="130 min"/>
    <n v="130"/>
    <n v="0"/>
    <x v="0"/>
    <s v="Bond is thrown right into the action before the title song with an eye-opening cliff dive onto a plane. Sporting his signature debonair attitude and pricey gadgets, Bond investigates the destruction of a Russian satellite base."/>
    <x v="0"/>
    <n v="2"/>
    <s v=""/>
    <s v=""/>
    <s v="Older"/>
    <s v="Long"/>
  </r>
  <r>
    <s v="s286N"/>
    <x v="0"/>
    <x v="1380"/>
    <s v="Jonathan Teplitzky"/>
    <s v="Colin Firth, Nicole Kidman, Jeremy Irvine, Stellan Skarsgård, Sam Reid, Hiroyuki Sanada, Michael MacKenzie, Tom Stokes"/>
    <s v="Switzerland, United Kingdom, Australia"/>
    <d v="2021-08-11T00:00:00"/>
    <s v="Available"/>
    <x v="30"/>
    <x v="6"/>
    <s v="108 min"/>
    <n v="108"/>
    <n v="0"/>
    <x v="8"/>
    <s v="Decades after World War II, a still-shattered soldier unexpectedly falls in love and sees a bizarre coincidence bring his past back into focus."/>
    <x v="1"/>
    <n v="1"/>
    <n v="2021"/>
    <s v="August"/>
    <s v="Modern"/>
    <s v="Medium"/>
  </r>
  <r>
    <s v="s284N"/>
    <x v="0"/>
    <x v="1381"/>
    <s v="Sam Hobkinson"/>
    <s v="Unknown"/>
    <s v="Belgium, United Kingdom"/>
    <d v="2021-08-11T00:00:00"/>
    <s v="Available"/>
    <x v="0"/>
    <x v="11"/>
    <s v="90 min"/>
    <n v="90"/>
    <n v="0"/>
    <x v="2"/>
    <s v="As a little girl, she escaped the Holocaust and lived among wolves. Or did she? An extraordinary story elicits sympathy — then draws scrutiny."/>
    <x v="1"/>
    <n v="1"/>
    <n v="2021"/>
    <s v="August"/>
    <s v="Recent"/>
    <s v="Medium"/>
  </r>
  <r>
    <s v="s585P"/>
    <x v="1"/>
    <x v="1382"/>
    <s v="Unknown"/>
    <s v="Pete Demeo"/>
    <s v="United States"/>
    <m/>
    <s v="Unknown"/>
    <x v="2"/>
    <x v="7"/>
    <s v="2 Seasons"/>
    <n v="0"/>
    <n v="2"/>
    <x v="26"/>
    <s v="The Killer Speaks confronts cold-blooded murderers to reveal, in chilling detail, what they did, how they did it, and why."/>
    <x v="0"/>
    <n v="2"/>
    <s v=""/>
    <s v=""/>
    <s v="Modern"/>
    <s v="Not Applicable"/>
  </r>
  <r>
    <s v="s9665P"/>
    <x v="1"/>
    <x v="1383"/>
    <s v="Unknown"/>
    <s v="DICK VOSBURGH, RONNIE STEVENS, LIBBY MORRIS, MURRAY KASH, YSANNE CHURCHMAN"/>
    <s v="United States"/>
    <m/>
    <s v="Unknown"/>
    <x v="6"/>
    <x v="3"/>
    <s v="4 Seasons"/>
    <n v="0"/>
    <n v="4"/>
    <x v="19"/>
    <s v="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
    <x v="0"/>
    <n v="2"/>
    <s v=""/>
    <s v=""/>
    <s v="Modern"/>
    <s v="Not Applicable"/>
  </r>
  <r>
    <s v="s5035N"/>
    <x v="0"/>
    <x v="1384"/>
    <s v="Mariano Baez"/>
    <s v="Agustín Aristarán"/>
    <s v="Argentina"/>
    <d v="2018-02-16T00:00:00"/>
    <s v="Available"/>
    <x v="6"/>
    <x v="1"/>
    <s v="60 min"/>
    <n v="60"/>
    <n v="0"/>
    <x v="13"/>
    <s v="Argentine comedian Agustín &quot;Radagast&quot; Aristarán adds doses of magic, music and acting to his high-energy stand-up routine."/>
    <x v="1"/>
    <n v="1"/>
    <n v="2018"/>
    <s v="February"/>
    <s v="Modern"/>
    <s v="Short"/>
  </r>
  <r>
    <s v="s6227P"/>
    <x v="0"/>
    <x v="1385"/>
    <s v="Arhaan"/>
    <s v="Worship Khanna, Shiksha Kandpal, Bharti Koli, Saud Khan, Rohit Devda, Zahid Shaikh, Rajan Rakesh Kumar Singh, Akash Narvade, Shahbaz Sayed, Neha Gupta"/>
    <s v="Unknown"/>
    <m/>
    <s v="Unknown"/>
    <x v="0"/>
    <x v="0"/>
    <s v="41 min"/>
    <n v="41"/>
    <n v="0"/>
    <x v="8"/>
    <s v="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
    <x v="0"/>
    <n v="2"/>
    <s v=""/>
    <s v=""/>
    <s v="Recent"/>
    <s v="Short"/>
  </r>
  <r>
    <s v="s2932P"/>
    <x v="1"/>
    <x v="1386"/>
    <s v="Unknown"/>
    <s v="Unknown"/>
    <s v="Unknown"/>
    <m/>
    <s v="Unknown"/>
    <x v="30"/>
    <x v="7"/>
    <s v="4 Seasons"/>
    <n v="0"/>
    <n v="4"/>
    <x v="19"/>
    <s v="Small-town life means big-time business in the newest HISTORY's series Cajun Pawn Stars. Follow Jimmie &quot;Big Daddy&quot; Deramus, owner of the largest pawn shop in Louisiana."/>
    <x v="0"/>
    <n v="2"/>
    <s v=""/>
    <s v=""/>
    <s v="Modern"/>
    <s v="Not Applicable"/>
  </r>
  <r>
    <s v="s1926N"/>
    <x v="1"/>
    <x v="1387"/>
    <s v="Unknown"/>
    <s v="Blanca Soto, Eduardo Noriega, Iván Sánchez, Maribel Verdú, Samantha Siqueiros, Peter Vives, Patricia Guirado, Jorge Bosch, Pere Ponce, Juan Caballero, Jordi Planas"/>
    <s v="Mexico"/>
    <d v="2020-10-01T00:00:00"/>
    <s v="Available"/>
    <x v="3"/>
    <x v="1"/>
    <s v="1 Season"/>
    <n v="0"/>
    <n v="1"/>
    <x v="40"/>
    <s v="A nurse and her daughter flee her husband’s drug-trafficking past in Mexico and assume new identities in Spain, but still face danger in Madrid."/>
    <x v="1"/>
    <n v="1"/>
    <n v="2020"/>
    <s v="October"/>
    <s v="Recent"/>
    <s v="Not Applicable"/>
  </r>
  <r>
    <s v="s9487P"/>
    <x v="1"/>
    <x v="1388"/>
    <s v="Unknown"/>
    <s v="Unknown"/>
    <s v="Unknown"/>
    <m/>
    <s v="Unknown"/>
    <x v="0"/>
    <x v="5"/>
    <s v="1 Season"/>
    <n v="0"/>
    <n v="1"/>
    <x v="18"/>
    <s v="Welcome to the mysterious library where books fly around! Follow Hogi in this adventure. Which book will Hogi open next?"/>
    <x v="0"/>
    <n v="2"/>
    <s v=""/>
    <s v=""/>
    <s v="Recent"/>
    <s v="Not Applicable"/>
  </r>
  <r>
    <s v="s4025N"/>
    <x v="0"/>
    <x v="1389"/>
    <s v="J.C. Chandor"/>
    <s v="Ben Affleck, Oscar Isaac, Charlie Hunnam, Pedro Pascal, Garrett Hedlund, Adria Arjona"/>
    <s v="United States"/>
    <d v="2019-03-13T00:00:00"/>
    <s v="Available"/>
    <x v="1"/>
    <x v="6"/>
    <s v="126 min"/>
    <n v="126"/>
    <n v="0"/>
    <x v="7"/>
    <s v="Loyalties are tested when five former special forces operatives reunite to steal a drug lord's fortune, unleashing a chain of unintended consequences."/>
    <x v="1"/>
    <n v="1"/>
    <n v="2019"/>
    <s v="March"/>
    <s v="Modern"/>
    <s v="Long"/>
  </r>
  <r>
    <s v="s8033P"/>
    <x v="0"/>
    <x v="1390"/>
    <s v="Stanley Donen"/>
    <s v="Cary Grant, Ingrid Bergman, Cecil Parker, Phyllis Calvert, David Kossoff"/>
    <s v="Unknown"/>
    <m/>
    <s v="Unknown"/>
    <x v="45"/>
    <x v="3"/>
    <s v="100 min"/>
    <n v="100"/>
    <n v="0"/>
    <x v="4"/>
    <s v="Cary Grant is the suave American diplomat who pretends to be married in order to preserve his bachelor status. Ingrid Bergman is the glamorous leading lady of the London stage who has no scruples about having an affair with a married man."/>
    <x v="0"/>
    <n v="2"/>
    <s v=""/>
    <s v=""/>
    <s v="Older"/>
    <s v="Medium"/>
  </r>
  <r>
    <s v="s5900N"/>
    <x v="0"/>
    <x v="1391"/>
    <s v="Jay Karas"/>
    <s v="Demetri Martin"/>
    <s v="United States"/>
    <d v="2015-08-14T00:00:00"/>
    <s v="Available"/>
    <x v="18"/>
    <x v="1"/>
    <s v="62 min"/>
    <n v="62"/>
    <n v="0"/>
    <x v="13"/>
    <s v="Demetri Martin brings his off-kilter take on acoustic guitar, hairless cats, color schemes, and the word &quot;nope&quot; to Washington in his original special."/>
    <x v="1"/>
    <n v="1"/>
    <n v="2015"/>
    <s v="August"/>
    <s v="Modern"/>
    <s v="Short"/>
  </r>
  <r>
    <s v="s493N"/>
    <x v="0"/>
    <x v="1392"/>
    <s v="Scott Speer"/>
    <s v="Bella Thorne, Patrick Schwarzenegger, Rob Riggle, Quinn Shephard, Suleka Mathew, Tiera Skovbye, Ken Tremblett, Norm Misura, Austin Obiajunwa, Nicholas Coombe"/>
    <s v="United States"/>
    <d v="2021-07-08T00:00:00"/>
    <s v="Available"/>
    <x v="6"/>
    <x v="11"/>
    <s v="91 min"/>
    <n v="91"/>
    <n v="0"/>
    <x v="8"/>
    <s v="Born with a fatal sensitivity to sunlight, a sheltered teen girl falls for her neighbor, but hides her condition from him as their romance blossoms."/>
    <x v="1"/>
    <n v="1"/>
    <n v="2021"/>
    <s v="July"/>
    <s v="Modern"/>
    <s v="Medium"/>
  </r>
  <r>
    <s v="s3522N"/>
    <x v="1"/>
    <x v="1393"/>
    <s v="Unknown"/>
    <s v="Victoire Du Bois, Lucie Boujenah, Tiphaine Daviot, Ralph Amoussou, Bellamine Abdelmalek, Mehdi Meskar, Alban Lenoir, Mireille Herbstmeyer, Corinne Valancogne, Patrick d'Assumçao, Pierre Aussedat"/>
    <s v="France"/>
    <d v="2019-09-13T00:00:00"/>
    <s v="Available"/>
    <x v="1"/>
    <x v="1"/>
    <s v="1 Season"/>
    <n v="0"/>
    <n v="1"/>
    <x v="9"/>
    <s v="Lured back to her hometown, a famous horror writer discovers that the evil spirit who plagues her dreams is now wreaking havoc in the real world."/>
    <x v="1"/>
    <n v="1"/>
    <n v="2019"/>
    <s v="September"/>
    <s v="Modern"/>
    <s v="Not Applicable"/>
  </r>
  <r>
    <s v="s4064P"/>
    <x v="0"/>
    <x v="1394"/>
    <s v="Mathieu Turi"/>
    <s v="Brittany Ashworth, GrÃ©gory Fitoussi, Javier Botet"/>
    <s v="Unknown"/>
    <m/>
    <s v="Unknown"/>
    <x v="6"/>
    <x v="3"/>
    <s v="83 min"/>
    <n v="83"/>
    <n v="0"/>
    <x v="0"/>
    <s v="Juliette, a lone survivor of an apocalyptic era, fights to survive against hunger, thirst, a broken leg and strange, disturbing creatures that only come out at nighttime."/>
    <x v="0"/>
    <n v="2"/>
    <s v=""/>
    <s v=""/>
    <s v="Modern"/>
    <s v="Short"/>
  </r>
  <r>
    <s v="s8384P"/>
    <x v="0"/>
    <x v="1395"/>
    <s v="David Jones"/>
    <s v="John Neville, Eric Porter, Sophie Thompson"/>
    <s v="Unknown"/>
    <m/>
    <s v="Unknown"/>
    <x v="66"/>
    <x v="0"/>
    <s v="97 min"/>
    <n v="97"/>
    <n v="0"/>
    <x v="8"/>
    <s v="Retiring Prime Minister Sir David Browning is sitting for a portrait painted by the famous artist, James Player. The commission is something of a shock to Player, who is still an angry modernist and radical thinker. But it is an offer he cannot refuse."/>
    <x v="0"/>
    <n v="2"/>
    <s v=""/>
    <s v=""/>
    <s v="Older"/>
    <s v="Medium"/>
  </r>
  <r>
    <s v="s5838P"/>
    <x v="0"/>
    <x v="1396"/>
    <s v="Chris Bell"/>
    <s v="Candis Nergaard, Jayne Wisener, David Schaal, Jonny Phillips, David Wayman"/>
    <s v="Unknown"/>
    <m/>
    <s v="Unknown"/>
    <x v="0"/>
    <x v="9"/>
    <s v="83 min"/>
    <n v="83"/>
    <n v="0"/>
    <x v="15"/>
    <s v="Claire and Anna are devoted sisters who live together. Claire begins to see ghostly visions and is hospitalized but the specters were after Anna and her unborn child. They battle with a demon that has cursed the family for three generations."/>
    <x v="0"/>
    <n v="2"/>
    <s v=""/>
    <s v=""/>
    <s v="Recent"/>
    <s v="Short"/>
  </r>
  <r>
    <s v="s1299P"/>
    <x v="1"/>
    <x v="1397"/>
    <s v="Unknown"/>
    <s v="Unknown"/>
    <s v="Unknown"/>
    <m/>
    <s v="Unknown"/>
    <x v="6"/>
    <x v="3"/>
    <s v="1 Season"/>
    <n v="0"/>
    <n v="1"/>
    <x v="19"/>
    <s v="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
    <x v="0"/>
    <n v="2"/>
    <s v=""/>
    <s v=""/>
    <s v="Modern"/>
    <s v="Not Applicable"/>
  </r>
  <r>
    <s v="s3160P"/>
    <x v="1"/>
    <x v="1398"/>
    <s v="Unknown"/>
    <s v="Ash Lynx: Yuma Uchida, Okumura Eiji: Kenji Nojima, Max Lobo: Hiroaki Hirata, Dino F Golzine: Unsho Ishizuka, Shorter Wong: Makoto Furukawa"/>
    <s v="Unknown"/>
    <m/>
    <s v="Unknown"/>
    <x v="6"/>
    <x v="16"/>
    <s v="1 Season"/>
    <n v="0"/>
    <n v="1"/>
    <x v="19"/>
    <s v="Ash Lynx, a 17-year-old boy, is the boss of a street-kids gang in New York. One day, a man who was murdered before his eyes entrusts him with something._x000a_And the last words uttered by that dying man was the phrase, &quot;&quot;BANANA FISH&quot;&quot;. That is the word his brother, Griffin, often mutters. Ash has a destined encounter with Eiji, a kind Japanese boy who comes to New York as a cameraman assistant."/>
    <x v="0"/>
    <n v="2"/>
    <s v=""/>
    <s v=""/>
    <s v="Modern"/>
    <s v="Not Applicable"/>
  </r>
  <r>
    <s v="s6408P"/>
    <x v="0"/>
    <x v="1399"/>
    <s v="Pradeep Maddali"/>
    <s v="Satyadev Kancharana, Pooja Jhaveri, Roshini Prakash, Ravi Varma, Srikanth Iyyengar, Hari Teja"/>
    <s v="Unknown"/>
    <m/>
    <s v="Unknown"/>
    <x v="3"/>
    <x v="3"/>
    <s v="108 min"/>
    <n v="108"/>
    <n v="0"/>
    <x v="8"/>
    <s v="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
    <x v="0"/>
    <n v="2"/>
    <s v=""/>
    <s v=""/>
    <s v="Recent"/>
    <s v="Medium"/>
  </r>
  <r>
    <s v="s133P"/>
    <x v="0"/>
    <x v="1400"/>
    <s v="Albert Herman"/>
    <s v="Charles Starrett, Noel Madison, Virginia Cherrill, Charles Delaney, Jack Mulhall, Nina Guilbert, Henry Roquemore"/>
    <s v="United States"/>
    <m/>
    <s v="Unknown"/>
    <x v="54"/>
    <x v="9"/>
    <s v="65 min"/>
    <n v="65"/>
    <n v="0"/>
    <x v="22"/>
    <s v="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
    <x v="0"/>
    <n v="2"/>
    <s v=""/>
    <s v=""/>
    <s v="Older"/>
    <s v="Short"/>
  </r>
  <r>
    <s v="s4711N"/>
    <x v="1"/>
    <x v="1401"/>
    <s v="Unknown"/>
    <s v="Sierra Li, Dylan Xiong, Yu Yi Jie, Zhao Yao Ke, Tien Hsin"/>
    <s v="Unknown"/>
    <d v="2018-08-08T00:00:00"/>
    <s v="Available"/>
    <x v="6"/>
    <x v="7"/>
    <s v="1 Season"/>
    <n v="0"/>
    <n v="1"/>
    <x v="9"/>
    <s v="Doomed by misunderstandings, two middle-school classmates miss their shot at love – but a twist of fate brings them together years later."/>
    <x v="1"/>
    <n v="1"/>
    <n v="2018"/>
    <s v="August"/>
    <s v="Modern"/>
    <s v="Not Applicable"/>
  </r>
  <r>
    <s v="s7290N"/>
    <x v="0"/>
    <x v="1402"/>
    <s v="Anders Falck, Stinus Morell Vithner"/>
    <s v="Bjarke Ingels"/>
    <s v="Unknown"/>
    <d v="2018-06-15T00:00:00"/>
    <s v="Available"/>
    <x v="6"/>
    <x v="4"/>
    <s v="48 min"/>
    <n v="48"/>
    <n v="0"/>
    <x v="2"/>
    <s v="In Billund, Denmark, a nearly 130,000-square-foot house is constructed with 25 million Lego bricks, capturing the awe of kids of all ages."/>
    <x v="1"/>
    <n v="1"/>
    <n v="2018"/>
    <s v="June"/>
    <s v="Modern"/>
    <s v="Short"/>
  </r>
  <r>
    <s v="s7114N"/>
    <x v="0"/>
    <x v="1403"/>
    <s v="Quentin Tarantino"/>
    <s v="Pam Grier, Samuel L. Jackson, Robert Forster, Bridget Fonda, Michael Keaton, Robert De Niro, Michael Bowen, Chris Tucker, LisaGay Hamilton, Tommy 'Tiny' Lister, Hattie Winston, Sid Haig"/>
    <s v="United States"/>
    <d v="2019-08-01T00:00:00"/>
    <s v="Available"/>
    <x v="64"/>
    <x v="6"/>
    <s v="154 min"/>
    <n v="154"/>
    <n v="0"/>
    <x v="8"/>
    <s v="When an aging flight attendant's caught smuggling cash and forced to help with an investigation, she hatches a clever plan to make off with the dough."/>
    <x v="1"/>
    <n v="1"/>
    <n v="2019"/>
    <s v="August"/>
    <s v="Older"/>
    <s v="Long"/>
  </r>
  <r>
    <s v="s7809N"/>
    <x v="1"/>
    <x v="1404"/>
    <s v="Unknown"/>
    <s v="Ariel Levy, Andrea Velasco, Lucy Cominetti, Ignacia Allamand, Paz Bascuñán, Claudia Celedón, Nicolás Martínez"/>
    <s v="United States"/>
    <d v="2016-11-04T00:00:00"/>
    <s v="Available"/>
    <x v="18"/>
    <x v="1"/>
    <s v="1 Season"/>
    <n v="0"/>
    <n v="1"/>
    <x v="9"/>
    <s v="Javier is happily in love with Sofia, so when she breaks up their perfect life, he has to get her back – or maybe try finding a new perfect love."/>
    <x v="1"/>
    <n v="1"/>
    <n v="2016"/>
    <s v="November"/>
    <s v="Modern"/>
    <s v="Not Applicable"/>
  </r>
  <r>
    <s v="s7625N"/>
    <x v="1"/>
    <x v="1405"/>
    <s v="Unknown"/>
    <s v="Unknown"/>
    <s v="Unknown"/>
    <d v="2018-08-15T00:00:00"/>
    <s v="Available"/>
    <x v="6"/>
    <x v="1"/>
    <s v="1 Season"/>
    <n v="0"/>
    <n v="1"/>
    <x v="5"/>
    <s v="This documentary series lifts the mask on Mexican wrestling, diving into the daily lives of its stars, examining the sport’s cultural impact and more."/>
    <x v="1"/>
    <n v="1"/>
    <n v="2018"/>
    <s v="August"/>
    <s v="Modern"/>
    <s v="Not Applicable"/>
  </r>
  <r>
    <s v="s2021P"/>
    <x v="0"/>
    <x v="1406"/>
    <s v="Jay Karas"/>
    <s v="Jimmy Dore"/>
    <s v="Unknown"/>
    <m/>
    <s v="Unknown"/>
    <x v="18"/>
    <x v="12"/>
    <s v="76 min"/>
    <n v="76"/>
    <n v="0"/>
    <x v="10"/>
    <s v="Comedian and author, Jimmy Dore has been Sentenced To Live. His outrageous political humor promises to make you think, while you laugh. From the President, to the media, to his dog - he covers it all. Filmed live in Los Angeles, CA."/>
    <x v="0"/>
    <n v="2"/>
    <s v=""/>
    <s v=""/>
    <s v="Modern"/>
    <s v="Short"/>
  </r>
  <r>
    <s v="s1804N"/>
    <x v="1"/>
    <x v="1407"/>
    <s v="Unknown"/>
    <s v="Daniel Grao, Carolina Lapausa, Melani Olivares, Adriana Paz, Fernando Solórzano, Juan Carlos Messier, Jon Arias, Verónica Velásquez, David Trejos, Ana Maria Orozco"/>
    <s v="Spain"/>
    <d v="2020-10-23T00:00:00"/>
    <s v="Available"/>
    <x v="3"/>
    <x v="1"/>
    <s v="1 Season"/>
    <n v="0"/>
    <n v="1"/>
    <x v="8"/>
    <s v="Searching for his kidnapped daughter, Antonio sets off a series of events affecting scores of people when he maneuvers to be sent to prison in Colombia."/>
    <x v="1"/>
    <n v="1"/>
    <n v="2020"/>
    <s v="October"/>
    <s v="Recent"/>
    <s v="Not Applicable"/>
  </r>
  <r>
    <s v="s1786P"/>
    <x v="0"/>
    <x v="1408"/>
    <s v="Mark Mertens, Wim Bien"/>
    <s v="Billy Ray Cyrus"/>
    <s v="Unknown"/>
    <m/>
    <s v="Unknown"/>
    <x v="9"/>
    <x v="5"/>
    <s v="93 min"/>
    <n v="93"/>
    <n v="0"/>
    <x v="25"/>
    <s v="Saddle up your horses and join sibling duo, Luke and Lucy as they unravel the mysterious shrinking of the world's population. With the help of their family and friends these unlikely heroes ride off to the Wild West on an adventure of a lifetime to save the world."/>
    <x v="0"/>
    <n v="2"/>
    <s v=""/>
    <s v=""/>
    <s v="Modern"/>
    <s v="Medium"/>
  </r>
  <r>
    <s v="s3834N"/>
    <x v="0"/>
    <x v="1409"/>
    <s v="Jean-Bernard Marlin"/>
    <s v="Dylan Robert, Kenza Fortas, Idir Azougli, Lisa Amedjout, Sofia Bent, Nabila Bounad, Kader Benchoudar, Nabila Ait Amer"/>
    <s v="France"/>
    <d v="2019-05-11T00:00:00"/>
    <s v="Available"/>
    <x v="1"/>
    <x v="1"/>
    <s v="111 min"/>
    <n v="111"/>
    <n v="0"/>
    <x v="8"/>
    <s v="Fresh out of juvenile detention in Marseille, 17-year-old Zach falls for a young prostitute and soon faces a dire dilemma while working as a pimp."/>
    <x v="1"/>
    <n v="1"/>
    <n v="2019"/>
    <s v="May"/>
    <s v="Modern"/>
    <s v="Medium"/>
  </r>
  <r>
    <s v="s6884N"/>
    <x v="0"/>
    <x v="1410"/>
    <s v="Ari Sandel"/>
    <s v="Jeremy Ray Taylor, Madison Iseman, Caleel Harris, Wendi McLendon-Covey, Chris Parnell, Ken Jeong, Jack Black"/>
    <s v="United States, United Kingdom"/>
    <d v="2019-04-25T00:00:00"/>
    <s v="Available"/>
    <x v="6"/>
    <x v="8"/>
    <s v="90 min"/>
    <n v="90"/>
    <n v="0"/>
    <x v="11"/>
    <s v="Three teens spend their Halloween trying to stop a magical book, which brings characters from the &quot;Goosebumps&quot; novels to life."/>
    <x v="1"/>
    <n v="1"/>
    <n v="2019"/>
    <s v="April"/>
    <s v="Modern"/>
    <s v="Medium"/>
  </r>
  <r>
    <s v="s724N"/>
    <x v="1"/>
    <x v="1411"/>
    <s v="Michael Simon"/>
    <s v="Jeff Foxworthy"/>
    <s v="United States"/>
    <d v="2021-06-15T00:00:00"/>
    <s v="Available"/>
    <x v="2"/>
    <x v="4"/>
    <s v="1 Season"/>
    <n v="0"/>
    <n v="1"/>
    <x v="47"/>
    <s v="Join host Jeff Foxworthy as contestants test their knowledge of all things biblical, competing to win money for the charities of their choice."/>
    <x v="1"/>
    <n v="1"/>
    <n v="2021"/>
    <s v="June"/>
    <s v="Modern"/>
    <s v="Not Applicable"/>
  </r>
  <r>
    <s v="s9601P"/>
    <x v="0"/>
    <x v="1412"/>
    <s v="Giulio Base, Terence Hill"/>
    <s v="Terence Hill, Clare Carey, Paul Sorvino, Maria P. Petruolo"/>
    <s v="United Kingdom"/>
    <m/>
    <s v="Unknown"/>
    <x v="22"/>
    <x v="8"/>
    <s v="94 min"/>
    <n v="94"/>
    <n v="0"/>
    <x v="4"/>
    <s v="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
    <x v="0"/>
    <n v="2"/>
    <s v=""/>
    <s v=""/>
    <s v="Modern"/>
    <s v="Medium"/>
  </r>
  <r>
    <s v="s4261P"/>
    <x v="0"/>
    <x v="1413"/>
    <s v="R. Stephen Suettinger"/>
    <s v="Bryan Greenberg, T.R. Knight, Claire van der Boom, Marshall Allman, Jamie Hector, Kat Foster, Jamie Chung"/>
    <s v="Unknown"/>
    <m/>
    <s v="Unknown"/>
    <x v="18"/>
    <x v="12"/>
    <s v="92 min"/>
    <n v="92"/>
    <n v="0"/>
    <x v="4"/>
    <s v="An all-star cast headlines this critically-acclaimed story about a young man who, after falling off a roof at a New Year's party, decides it's time to make some changes in his life, such as reconnecting with his son and falling in love."/>
    <x v="0"/>
    <n v="2"/>
    <s v=""/>
    <s v=""/>
    <s v="Modern"/>
    <s v="Medium"/>
  </r>
  <r>
    <s v="s6412N"/>
    <x v="1"/>
    <x v="1414"/>
    <s v="Unknown"/>
    <s v="Unknown"/>
    <s v="Canada"/>
    <d v="2019-02-01T00:00:00"/>
    <s v="Available"/>
    <x v="2"/>
    <x v="1"/>
    <s v="1 Season"/>
    <n v="0"/>
    <n v="1"/>
    <x v="5"/>
    <s v="Established during World War II, North America's first secret agent training school – known as Camp X – paved the way for present-day espionage."/>
    <x v="1"/>
    <n v="1"/>
    <n v="2019"/>
    <s v="February"/>
    <s v="Modern"/>
    <s v="Not Applicable"/>
  </r>
  <r>
    <s v="s6011N"/>
    <x v="0"/>
    <x v="1415"/>
    <s v="Shazia Javed"/>
    <s v="Unknown"/>
    <s v="Canada"/>
    <d v="2019-06-15T00:00:00"/>
    <s v="Available"/>
    <x v="6"/>
    <x v="2"/>
    <s v="53 min"/>
    <n v="53"/>
    <n v="0"/>
    <x v="2"/>
    <s v="A Muslim women's activist group in India protests against oral divorces, starting a movement to reclaim their religious and constitutional rights."/>
    <x v="1"/>
    <n v="1"/>
    <n v="2019"/>
    <s v="June"/>
    <s v="Modern"/>
    <s v="Short"/>
  </r>
  <r>
    <s v="s2833P"/>
    <x v="0"/>
    <x v="1416"/>
    <s v="Cannis Holder"/>
    <s v="Grace Tamayo, Erin Webbs"/>
    <s v="Unknown"/>
    <m/>
    <s v="Unknown"/>
    <x v="1"/>
    <x v="5"/>
    <s v="35 min"/>
    <n v="35"/>
    <n v="0"/>
    <x v="6"/>
    <s v="In this compilation, enjoy some of Little Baby Bum's most classic and educational nursery rhymes with toddlers and infants such as 'Wheels On The Bus (Babies Edition)', 'Bath Song', and many more!"/>
    <x v="0"/>
    <n v="2"/>
    <s v=""/>
    <s v=""/>
    <s v="Modern"/>
    <s v="Short"/>
  </r>
  <r>
    <s v="s9558P"/>
    <x v="0"/>
    <x v="1417"/>
    <s v="Shawn Levy"/>
    <s v="Steve Carell,  Tina Fey,  Mark Wahlberg,  Taraji P. Henson"/>
    <s v="Belgium"/>
    <m/>
    <s v="Unknown"/>
    <x v="22"/>
    <x v="12"/>
    <s v="5 min"/>
    <n v="5"/>
    <n v="0"/>
    <x v="4"/>
    <s v="Date Night: World Premiere"/>
    <x v="0"/>
    <n v="2"/>
    <s v=""/>
    <s v=""/>
    <s v="Modern"/>
    <s v="Short"/>
  </r>
  <r>
    <s v="s6344N"/>
    <x v="0"/>
    <x v="1418"/>
    <s v="Les Mayfield"/>
    <s v="Martin Lawrence, Luke Wilson, Peter Greene, Dave Chappelle, Nicole Ari Parker, Graham Beckel, Robert Miranda, Olek Krupa, Saverio Guerra, Richard C. Sarafian, William Forsythe"/>
    <s v="Germany, United States"/>
    <d v="2021-01-01T00:00:00"/>
    <s v="Available"/>
    <x v="20"/>
    <x v="11"/>
    <s v="94 min"/>
    <n v="94"/>
    <n v="0"/>
    <x v="7"/>
    <s v="A jewel thief returns to his hiding place after a stint in jail — only to find that his diamond is buried under a newly constructed police station."/>
    <x v="1"/>
    <n v="1"/>
    <n v="2021"/>
    <s v="January"/>
    <s v="Older"/>
    <s v="Medium"/>
  </r>
  <r>
    <s v="s6366P"/>
    <x v="0"/>
    <x v="1419"/>
    <s v="Nina May"/>
    <s v="Nancy Stafford, Corbin Bernsen, Stacey Dash, Jenn Gotzon Chandler, Meilssa Temme, Benjamin Dane, Tanya Christiansen, Burgess Jenkins, Gabriela Kostadinova, Paul Milotte"/>
    <s v="Unknown"/>
    <m/>
    <s v="Unknown"/>
    <x v="3"/>
    <x v="8"/>
    <s v="102 min"/>
    <n v="102"/>
    <n v="0"/>
    <x v="4"/>
    <s v="&quot;First Lady&quot; is a romantic comedy about a woman, not married to the president, who runs for the office of First Lady. This modern fairytale is about two people who reunite later in life to find their happily ever after."/>
    <x v="0"/>
    <n v="2"/>
    <s v=""/>
    <s v=""/>
    <s v="Recent"/>
    <s v="Medium"/>
  </r>
  <r>
    <s v="s479P"/>
    <x v="0"/>
    <x v="1420"/>
    <s v="Yen-Ping Chu"/>
    <s v="Jackie Chan, Andy Lau, Sammo Kam-Bo Hung, Tony Ka Fai Leung, Jimmy Wang Yu"/>
    <s v="United Kingdom"/>
    <m/>
    <s v="Unknown"/>
    <x v="75"/>
    <x v="6"/>
    <s v="97 min"/>
    <n v="97"/>
    <n v="0"/>
    <x v="0"/>
    <s v="A cop goes undercover to infiltrate a deadly prison where a team of mercernaries is being assembled."/>
    <x v="0"/>
    <n v="2"/>
    <s v=""/>
    <s v=""/>
    <s v="Older"/>
    <s v="Medium"/>
  </r>
  <r>
    <s v="s9081P"/>
    <x v="1"/>
    <x v="1421"/>
    <s v="Unknown"/>
    <s v="Unknown"/>
    <s v="Unknown"/>
    <m/>
    <s v="Unknown"/>
    <x v="63"/>
    <x v="2"/>
    <s v="2 Seasons"/>
    <n v="0"/>
    <n v="2"/>
    <x v="4"/>
    <s v="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
    <x v="0"/>
    <n v="2"/>
    <s v=""/>
    <s v=""/>
    <s v="Older"/>
    <s v="Not Applicable"/>
  </r>
  <r>
    <s v="s3343N"/>
    <x v="1"/>
    <x v="1422"/>
    <s v="Unknown"/>
    <s v="Bobby Berk, Karamo Brown, Tan France, Antoni Porowski, Jonathan Van Ness, Kiko Mizuhara"/>
    <s v="United States, Japan"/>
    <d v="2019-11-01T00:00:00"/>
    <s v="Available"/>
    <x v="1"/>
    <x v="7"/>
    <s v="1 Season"/>
    <n v="0"/>
    <n v="1"/>
    <x v="9"/>
    <s v="The Fab Five touch down in Tokyo to spread the joy, explore the culture, and help four Japanese men and women find the confidence to be themselves."/>
    <x v="1"/>
    <n v="1"/>
    <n v="2019"/>
    <s v="November"/>
    <s v="Modern"/>
    <s v="Not Applicable"/>
  </r>
  <r>
    <s v="s1822N"/>
    <x v="0"/>
    <x v="1423"/>
    <s v="Philippe Aractingi"/>
    <s v="Hadi Bou Ayash, Ruba Zarour, Yara Bou Nassar, Rafik Ali Ahmad, Joseph Bou Nassar, Lama Lawand"/>
    <s v="Lebanon"/>
    <d v="2020-10-19T00:00:00"/>
    <s v="Available"/>
    <x v="12"/>
    <x v="1"/>
    <s v="103 min"/>
    <n v="103"/>
    <n v="0"/>
    <x v="8"/>
    <s v="A sound engineer falls for a model but after an unfortunate accident, he fights to save their love by triggering her senses."/>
    <x v="1"/>
    <n v="1"/>
    <n v="2020"/>
    <s v="October"/>
    <s v="Modern"/>
    <s v="Medium"/>
  </r>
  <r>
    <s v="s9452P"/>
    <x v="0"/>
    <x v="1424"/>
    <s v="Will Young"/>
    <s v="Mike Grogan, KK Brunson, Renata Bresciani, Stefan Rollins, Danielle Lima, Chellie Garci, Rico Santana, Will Young Sr., Anna Lepeley, Mark Sherwin"/>
    <s v="Japan"/>
    <m/>
    <s v="Unknown"/>
    <x v="0"/>
    <x v="12"/>
    <s v="74 min"/>
    <n v="74"/>
    <n v="0"/>
    <x v="4"/>
    <s v="Gordon (Mike Grogan) joins forces with an unlikely ally (KK Brunson) to fight his half-sister (Renata Bresciani) for the family inheritance and his rightful place among South Florida's curling elite."/>
    <x v="0"/>
    <n v="2"/>
    <s v=""/>
    <s v=""/>
    <s v="Recent"/>
    <s v="Short"/>
  </r>
  <r>
    <s v="s6300P"/>
    <x v="0"/>
    <x v="1425"/>
    <s v="Bruce Legg"/>
    <s v="Unknown"/>
    <s v="Unknown"/>
    <m/>
    <s v="Unknown"/>
    <x v="1"/>
    <x v="10"/>
    <s v="60 min"/>
    <n v="60"/>
    <n v="0"/>
    <x v="18"/>
    <s v="About the world's greatest football team. Despite their enormous talent, the players must adapt in a game where being the best is only the beginning, and where the opposition is always full of surprises."/>
    <x v="0"/>
    <n v="2"/>
    <s v=""/>
    <s v=""/>
    <s v="Modern"/>
    <s v="Short"/>
  </r>
  <r>
    <s v="s1796P"/>
    <x v="0"/>
    <x v="1426"/>
    <s v="James Hacking"/>
    <s v="Dougray Scott, Claire Forlani, Gordon Ramsay"/>
    <s v="Unknown"/>
    <m/>
    <s v="Unknown"/>
    <x v="3"/>
    <x v="11"/>
    <s v="90 min"/>
    <n v="90"/>
    <n v="0"/>
    <x v="4"/>
    <s v="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
    <x v="0"/>
    <n v="2"/>
    <s v=""/>
    <s v=""/>
    <s v="Recent"/>
    <s v="Medium"/>
  </r>
  <r>
    <s v="s8222N"/>
    <x v="0"/>
    <x v="1427"/>
    <s v="William Brent Bell"/>
    <s v="Jim Norton, Rupert Evans, Ben Robson, Lauren Cohan, James Russell, Jett Klyne, Diana Hardcastle"/>
    <s v="United States, Canada, China"/>
    <d v="2020-06-01T00:00:00"/>
    <s v="Available"/>
    <x v="7"/>
    <x v="11"/>
    <s v="97 min"/>
    <n v="97"/>
    <n v="0"/>
    <x v="15"/>
    <s v="A nanny is hired by a couple to look after their boy. She's shocked to learn that her charge is actually a doll that the couple treats like a human."/>
    <x v="1"/>
    <n v="1"/>
    <n v="2020"/>
    <s v="June"/>
    <s v="Modern"/>
    <s v="Medium"/>
  </r>
  <r>
    <s v="s6480N"/>
    <x v="0"/>
    <x v="1428"/>
    <s v="Gary Wheeler"/>
    <s v="Sarah Lancaster, Barry Corbin, Alan Powell, Jill Wagner, Danny Vinson, Gregory Alan Williams, Rebecca Koon, Brett Rice"/>
    <s v="United States"/>
    <d v="2019-03-01T00:00:00"/>
    <s v="Available"/>
    <x v="18"/>
    <x v="4"/>
    <s v="88 min"/>
    <n v="88"/>
    <n v="0"/>
    <x v="11"/>
    <s v="In the Smoky Mountains, an ambitious woman works to save her family's historic berry farm as her ex, a country music star, returns to town."/>
    <x v="1"/>
    <n v="1"/>
    <n v="2019"/>
    <s v="March"/>
    <s v="Modern"/>
    <s v="Short"/>
  </r>
  <r>
    <s v="s747N"/>
    <x v="0"/>
    <x v="1429"/>
    <s v="Mark Raso"/>
    <s v="Gina Rodriguez, Ariana Greenblatt, Frances Fisher, Jennifer Jason Leigh, Barry Pepper, Shamier Anderson, Finn Jones, Lucius Hoyos, Gil Bellows"/>
    <s v="United States"/>
    <d v="2021-06-09T00:00:00"/>
    <s v="Available"/>
    <x v="0"/>
    <x v="1"/>
    <s v="97 min"/>
    <n v="97"/>
    <n v="0"/>
    <x v="8"/>
    <s v="After a global event wipes out humanity's ability to sleep, a troubled ex-soldier fights to save her family as society and her mind spiral into chaos."/>
    <x v="1"/>
    <n v="1"/>
    <n v="2021"/>
    <s v="June"/>
    <s v="Recent"/>
    <s v="Medium"/>
  </r>
  <r>
    <s v="s5168P"/>
    <x v="0"/>
    <x v="1430"/>
    <s v="Nico Mastorakis"/>
    <s v="Robert Caso, Courtney Gibbs, Kevin Schon, Herb Edelman, Brian Thompson, Yvonne De Carlo, Erik Estrada, Lou Ferrigno, Zsa Zsa Gabor, Little Richard, Shannon Tweed, John Vernon, M. Emmet Walsh"/>
    <s v="Unknown"/>
    <m/>
    <s v="Unknown"/>
    <x v="33"/>
    <x v="0"/>
    <s v="99 min"/>
    <n v="99"/>
    <n v="0"/>
    <x v="4"/>
    <s v="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
    <x v="0"/>
    <n v="2"/>
    <s v=""/>
    <s v=""/>
    <s v="Older"/>
    <s v="Medium"/>
  </r>
  <r>
    <s v="s7477P"/>
    <x v="0"/>
    <x v="1431"/>
    <s v="David Hemmings"/>
    <s v="Cliff Robertson, David Soul, Season Hubley, Lina Raymond"/>
    <s v="Unknown"/>
    <m/>
    <s v="Unknown"/>
    <x v="38"/>
    <x v="0"/>
    <s v="193 min"/>
    <n v="193"/>
    <n v="0"/>
    <x v="0"/>
    <s v="In Cairo during World War II, a German Agent tries to infiltrate the British command to lay the groundwork for Erwin Rommel's conquest of Egypt."/>
    <x v="0"/>
    <n v="2"/>
    <s v=""/>
    <s v=""/>
    <s v="Older"/>
    <s v="Long"/>
  </r>
  <r>
    <s v="s8278N"/>
    <x v="1"/>
    <x v="1432"/>
    <s v="Unknown"/>
    <s v="Ryota Osaka, Yoko Hikasa, Nao Toyama, Yuki Ono, Hiro Shimono, Kanae Ito, Josh Grelle, Felecia Angelle, Anthony Bowling, R. Bruce Elliott, Tia Lynn Ballard, Aaron Dismuke"/>
    <s v="Japan"/>
    <d v="2019-04-01T00:00:00"/>
    <s v="Available"/>
    <x v="30"/>
    <x v="7"/>
    <s v="1 Season"/>
    <n v="0"/>
    <n v="1"/>
    <x v="20"/>
    <s v="Thwarted in their attempt to take over the world of Ente Isla, Satan and his general Alciel land in modern-day Tokyo, where they take on human form."/>
    <x v="1"/>
    <n v="1"/>
    <n v="2019"/>
    <s v="April"/>
    <s v="Modern"/>
    <s v="Not Applicable"/>
  </r>
  <r>
    <s v="s3244P"/>
    <x v="0"/>
    <x v="1433"/>
    <s v="Jorge Dorado"/>
    <s v="Mark Strong, Brian Cox, Taissa Farmiga"/>
    <s v="Unknown"/>
    <m/>
    <s v="Unknown"/>
    <x v="2"/>
    <x v="6"/>
    <s v="99 min"/>
    <n v="99"/>
    <n v="0"/>
    <x v="15"/>
    <s v="A man with the ability to enter peoples' memories takes on the case of a brilliant, troubled sixteen-year-old girl to determine whether she is a sociopath or a victim of trauma."/>
    <x v="0"/>
    <n v="2"/>
    <s v=""/>
    <s v=""/>
    <s v="Modern"/>
    <s v="Medium"/>
  </r>
  <r>
    <s v="s8367N"/>
    <x v="1"/>
    <x v="1434"/>
    <s v="Unknown"/>
    <s v="Mark Williams-Thomas, Rick Warden, Frances Millar, Tanya Winsor, Alice Harding, David Bannerman, Danielle Bird, Eve Perry, Polly Lewis, Billy James Machin"/>
    <s v="United Kingdom"/>
    <d v="2020-03-05T00:00:00"/>
    <s v="Available"/>
    <x v="6"/>
    <x v="1"/>
    <s v="2 Seasons"/>
    <n v="0"/>
    <n v="2"/>
    <x v="1"/>
    <s v="After 40 years of inconclusive evidence, renowned criminologist Mark Williams-Thomas re-examines a string of mysterious murders."/>
    <x v="1"/>
    <n v="1"/>
    <n v="2020"/>
    <s v="March"/>
    <s v="Modern"/>
    <s v="Not Applicable"/>
  </r>
  <r>
    <s v="s5526P"/>
    <x v="0"/>
    <x v="1435"/>
    <s v="Ural Safin"/>
    <s v="Nino Kantariya, Vitaliya Kornienko, Evgeniya Malakhova, Dmitriy Miller, Maksim Shchyogolev"/>
    <s v="Unknown"/>
    <m/>
    <s v="Unknown"/>
    <x v="0"/>
    <x v="0"/>
    <s v="89 min"/>
    <n v="89"/>
    <n v="0"/>
    <x v="0"/>
    <s v="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
    <x v="0"/>
    <n v="2"/>
    <s v=""/>
    <s v=""/>
    <s v="Recent"/>
    <s v="Short"/>
  </r>
  <r>
    <s v="s897P"/>
    <x v="0"/>
    <x v="1436"/>
    <s v="Manny Rodriguez"/>
    <s v="Steve Byrne"/>
    <s v="Unknown"/>
    <m/>
    <s v="Unknown"/>
    <x v="22"/>
    <x v="9"/>
    <s v="73 min"/>
    <n v="73"/>
    <n v="0"/>
    <x v="10"/>
    <s v="Steve Byrne has established himself as one of the premier stand-up comedians of his generation."/>
    <x v="0"/>
    <n v="2"/>
    <s v=""/>
    <s v=""/>
    <s v="Modern"/>
    <s v="Short"/>
  </r>
  <r>
    <s v="s7778P"/>
    <x v="0"/>
    <x v="1437"/>
    <s v="Caarthick Raju"/>
    <s v="Dinesh, Nandita Swetha, Bala Saravanan, Sriman, John Vijay"/>
    <s v="Unknown"/>
    <m/>
    <s v="Unknown"/>
    <x v="12"/>
    <x v="3"/>
    <s v="119 min"/>
    <n v="119"/>
    <n v="0"/>
    <x v="0"/>
    <s v="Ulkuthu is set in a small coastal town which is ruled by Kaka Mani (Sharath Lohitashwa) and his brother Saravanan (Dhilip Subbarayan), loansharks who deal in blood and blows when their debtors don't pay on time."/>
    <x v="0"/>
    <n v="2"/>
    <s v=""/>
    <s v=""/>
    <s v="Modern"/>
    <s v="Medium"/>
  </r>
  <r>
    <s v="s6245P"/>
    <x v="0"/>
    <x v="1438"/>
    <s v="Brian Volk-Weiss"/>
    <s v="Ester Steinberg"/>
    <s v="Unknown"/>
    <m/>
    <s v="Unknown"/>
    <x v="0"/>
    <x v="9"/>
    <s v="54 min"/>
    <n v="54"/>
    <n v="0"/>
    <x v="10"/>
    <s v="In her postpartum pandemic special, comedian Ester Steinberg jokes about a risquÃ© photoshoot and a wild bachelorette weekend, and shares stories from her first year of marriage, and giving birth in the epicenter of a global pandemic."/>
    <x v="0"/>
    <n v="2"/>
    <s v=""/>
    <s v=""/>
    <s v="Recent"/>
    <s v="Short"/>
  </r>
  <r>
    <s v="s4403N"/>
    <x v="0"/>
    <x v="1439"/>
    <s v="Christian Zübert"/>
    <s v="Lucas Gregorowicz, Moritz Bleibtreu, Louis Hofmann, Wotan Wilke Möhring, Alexandra Neldel, Melanie Winigir, Mavie Hörbiger, Dar Salim, Elmar Wepper, Antoine Monot Jr."/>
    <s v="Germany"/>
    <d v="2018-11-09T00:00:00"/>
    <s v="Available"/>
    <x v="12"/>
    <x v="1"/>
    <s v="106 min"/>
    <n v="106"/>
    <n v="0"/>
    <x v="4"/>
    <s v="After finding love in drug-free Dubai, Stefan returns to Germany to grab documents for his wedding. But old buddy Kai's bad habits complicate things."/>
    <x v="1"/>
    <n v="1"/>
    <n v="2018"/>
    <s v="November"/>
    <s v="Modern"/>
    <s v="Medium"/>
  </r>
  <r>
    <s v="s145P"/>
    <x v="0"/>
    <x v="1440"/>
    <s v="Lynne Ramsay"/>
    <s v="Tilda Swinton, John C. Reilly, Ezra Miller"/>
    <s v="United Kingdom"/>
    <m/>
    <s v="Unknown"/>
    <x v="5"/>
    <x v="6"/>
    <s v="113 min"/>
    <n v="113"/>
    <n v="0"/>
    <x v="8"/>
    <s v="In this Golden Globe nominated psychological thriller, Oscar winner Tilda Swinton plays the mother (Eva) of the evil Kevin (Ezra Miller). Eva contends with her clueless husband (John C. Reilly) and her son's malevolent ways, as the narrative builds to a chilling and unforgettable climax."/>
    <x v="0"/>
    <n v="2"/>
    <s v=""/>
    <s v=""/>
    <s v="Modern"/>
    <s v="Medium"/>
  </r>
  <r>
    <s v="s6523N"/>
    <x v="0"/>
    <x v="1441"/>
    <s v="Ram Gopal Varma"/>
    <s v="Ajay Devgn, Vivek Oberoi, Mohanlal, Manisha Koirala, Seema Biswas, Antara Mali, Akash Khurana, Madan Joshi, Vijay Raaz, Rajpal Yadav"/>
    <s v="India"/>
    <d v="2018-03-01T00:00:00"/>
    <s v="Available"/>
    <x v="15"/>
    <x v="1"/>
    <s v="137 min"/>
    <n v="137"/>
    <n v="0"/>
    <x v="7"/>
    <s v="Following a misunderstanding, a gangster and his boss part ways and become bitter enemies – with devastating consequences."/>
    <x v="1"/>
    <n v="1"/>
    <n v="2018"/>
    <s v="March"/>
    <s v="Older"/>
    <s v="Long"/>
  </r>
  <r>
    <s v="s2795P"/>
    <x v="0"/>
    <x v="1442"/>
    <s v="William A. Graham"/>
    <s v="Bill Bixby, Diane Baker, Jack Albertson, Tom Bosley, Ann Southern, Karen Jensen"/>
    <s v="Unknown"/>
    <m/>
    <s v="Unknown"/>
    <x v="81"/>
    <x v="12"/>
    <s v="79 min"/>
    <n v="79"/>
    <n v="0"/>
    <x v="4"/>
    <s v="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
    <x v="0"/>
    <n v="2"/>
    <s v=""/>
    <s v=""/>
    <s v="Older"/>
    <s v="Short"/>
  </r>
  <r>
    <s v="s6024P"/>
    <x v="0"/>
    <x v="1443"/>
    <s v="Michael Samuels"/>
    <s v="James Cromwell, Corey Johnson, Ben Daniels, Michael Landes, Henry Goodman, Michael Brandon, Peter Polycarpou, William Hope, David Annen, Alex Jennings, James Bolam, Richard Durden"/>
    <s v="Unknown"/>
    <m/>
    <s v="Unknown"/>
    <x v="14"/>
    <x v="0"/>
    <s v="52 min"/>
    <n v="52"/>
    <n v="0"/>
    <x v="8"/>
    <s v="Drama telling the story of the most dramatic weekend on Wall Street since 1929, when the collapse of one institution threatened all."/>
    <x v="0"/>
    <n v="2"/>
    <s v=""/>
    <s v=""/>
    <s v="Older"/>
    <s v="Short"/>
  </r>
  <r>
    <s v="s7551P"/>
    <x v="0"/>
    <x v="1444"/>
    <s v="Brian Caunter"/>
    <s v="Frank Vincent, Kathrine Narducci, Mike Starr, Stacy Keach, Armand Assante"/>
    <s v="Unknown"/>
    <m/>
    <s v="Unknown"/>
    <x v="1"/>
    <x v="3"/>
    <s v="94 min"/>
    <n v="94"/>
    <n v="0"/>
    <x v="0"/>
    <s v="The fates of an aging hitman and a washed up detective become entwined when one last job leads to one last chance to settle an old score."/>
    <x v="0"/>
    <n v="2"/>
    <s v=""/>
    <s v=""/>
    <s v="Modern"/>
    <s v="Medium"/>
  </r>
  <r>
    <s v="s9212P"/>
    <x v="0"/>
    <x v="1445"/>
    <s v="Tony Gilroy"/>
    <s v="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
    <s v="United States, Germany"/>
    <m/>
    <s v="Unknown"/>
    <x v="14"/>
    <x v="11"/>
    <s v="125 min"/>
    <n v="125"/>
    <n v="0"/>
    <x v="8"/>
    <s v="Julia Roberts and Clive Owen star as two sexy spies-turned-corporate operatives who put everything on the line to remain one double-cross ahead in a high-stakes game of cat-and-mouse."/>
    <x v="0"/>
    <n v="2"/>
    <s v=""/>
    <s v=""/>
    <s v="Older"/>
    <s v="Long"/>
  </r>
  <r>
    <s v="s6971N"/>
    <x v="1"/>
    <x v="1446"/>
    <s v="Unknown"/>
    <s v="Michael Landon, Victor French"/>
    <s v="United States"/>
    <d v="2016-11-01T00:00:00"/>
    <s v="Available"/>
    <x v="70"/>
    <x v="2"/>
    <s v="5 Seasons"/>
    <n v="0"/>
    <n v="5"/>
    <x v="8"/>
    <s v="Under God's direction, angel Jonathan and ex-cop Mark help troubled souls overcome adversity and embrace honesty, kindness and forgiveness."/>
    <x v="1"/>
    <n v="1"/>
    <n v="2016"/>
    <s v="November"/>
    <s v="Older"/>
    <s v="Not Applicable"/>
  </r>
  <r>
    <s v="s6831P"/>
    <x v="0"/>
    <x v="1447"/>
    <s v="Ari Gold"/>
    <s v="Ari Gold, Adrian Grenier, Jane Lynch, Michael McKean"/>
    <s v="Unknown"/>
    <m/>
    <s v="Unknown"/>
    <x v="19"/>
    <x v="11"/>
    <s v="91 min"/>
    <n v="91"/>
    <n v="0"/>
    <x v="4"/>
    <s v="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
    <x v="0"/>
    <n v="2"/>
    <s v=""/>
    <s v=""/>
    <s v="Older"/>
    <s v="Medium"/>
  </r>
  <r>
    <s v="s4902P"/>
    <x v="0"/>
    <x v="1448"/>
    <s v="Daniel Boyd"/>
    <s v="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
    <s v="Unknown"/>
    <m/>
    <s v="Unknown"/>
    <x v="33"/>
    <x v="0"/>
    <s v="102 min"/>
    <n v="102"/>
    <n v="0"/>
    <x v="10"/>
    <s v="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
    <x v="0"/>
    <n v="2"/>
    <s v=""/>
    <s v=""/>
    <s v="Older"/>
    <s v="Medium"/>
  </r>
  <r>
    <s v="s7781P"/>
    <x v="1"/>
    <x v="1449"/>
    <s v="Unknown"/>
    <s v="Tiny Lister, Jo-Marie Payton, John Petritz, Tanjareen Martin-Thomas"/>
    <s v="Unknown"/>
    <m/>
    <s v="Unknown"/>
    <x v="0"/>
    <x v="0"/>
    <s v="1 Season"/>
    <n v="0"/>
    <n v="1"/>
    <x v="4"/>
    <s v="Johnny Star's fans have always adored him and know full well why he's the undisputed &quot;King of White Soul.&quot; Johnny was adopted by an African-American family and raised with love by Mamma Starr, a no-nonsense black woman with the iron fist and a heart of gold."/>
    <x v="0"/>
    <n v="2"/>
    <s v=""/>
    <s v=""/>
    <s v="Recent"/>
    <s v="Not Applicable"/>
  </r>
  <r>
    <s v="s5753P"/>
    <x v="1"/>
    <x v="1450"/>
    <s v="Unknown"/>
    <s v="Erin Karplunk, Michael Riley, Tyron Leisto"/>
    <s v="Unknown"/>
    <d v="2021-06-11T00:00:00"/>
    <s v="Available"/>
    <x v="14"/>
    <x v="7"/>
    <s v="1 Season"/>
    <n v="0"/>
    <n v="1"/>
    <x v="8"/>
    <s v="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
    <x v="0"/>
    <n v="2"/>
    <n v="2021"/>
    <s v="June"/>
    <s v="Older"/>
    <s v="Not Applicable"/>
  </r>
  <r>
    <s v="s7730N"/>
    <x v="1"/>
    <x v="1451"/>
    <s v="Unknown"/>
    <s v="Jim Caviezel, Michael Emerson, Taraji P. Henson, Kevin Chapman, Sarah Shahi, Amy Acker"/>
    <s v="United States"/>
    <d v="2016-09-22T00:00:00"/>
    <s v="Available"/>
    <x v="7"/>
    <x v="7"/>
    <s v="5 Seasons"/>
    <n v="0"/>
    <n v="5"/>
    <x v="14"/>
    <s v="Ex-CIA agent John Reese and enigmatic billionaire Mr. Finch use software that can predict future events to prevent violent crimes before they occur."/>
    <x v="1"/>
    <n v="1"/>
    <n v="2016"/>
    <s v="September"/>
    <s v="Modern"/>
    <s v="Not Applicable"/>
  </r>
  <r>
    <s v="s3086P"/>
    <x v="0"/>
    <x v="1452"/>
    <s v="Fulvio Sestito"/>
    <s v="Ryan Carnes, Peter Stormare, Dee Wallace, Martin Sensmeier, Jordan Hinson, Don Stark"/>
    <s v="United States"/>
    <m/>
    <s v="Unknown"/>
    <x v="6"/>
    <x v="9"/>
    <s v="82 min"/>
    <n v="82"/>
    <n v="0"/>
    <x v="29"/>
    <s v="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
    <x v="0"/>
    <n v="2"/>
    <s v=""/>
    <s v=""/>
    <s v="Modern"/>
    <s v="Short"/>
  </r>
  <r>
    <s v="s7047N"/>
    <x v="0"/>
    <x v="1453"/>
    <s v="Mez Tharatorn"/>
    <s v="Preechaya Pongthananikorn, Sunny Suwanmethanont, Sora Aoi, Puttachat Pongsuchat, Popetorn Soonthornyanakij"/>
    <s v="Thailand"/>
    <d v="2018-09-05T00:00:00"/>
    <s v="Available"/>
    <x v="2"/>
    <x v="7"/>
    <s v="116 min"/>
    <n v="116"/>
    <n v="0"/>
    <x v="4"/>
    <s v="Desperate to go to the U.S. to win back his girlfriend, Yim hires a tutor to teach him English. But things don't go according to plan."/>
    <x v="1"/>
    <n v="1"/>
    <n v="2018"/>
    <s v="September"/>
    <s v="Modern"/>
    <s v="Medium"/>
  </r>
  <r>
    <s v="s6788N"/>
    <x v="0"/>
    <x v="1454"/>
    <s v="Maya Zinshtein"/>
    <s v="Unknown"/>
    <s v="United Kingdom, Israel, Russia"/>
    <d v="2017-05-29T00:00:00"/>
    <s v="Available"/>
    <x v="7"/>
    <x v="1"/>
    <s v="87 min"/>
    <n v="87"/>
    <n v="0"/>
    <x v="2"/>
    <s v="The furor over the addition of two Muslim players to the Beitar Jerusalem soccer club underscores the role of institutionalized racism in Israel."/>
    <x v="1"/>
    <n v="1"/>
    <n v="2017"/>
    <s v="May"/>
    <s v="Modern"/>
    <s v="Short"/>
  </r>
  <r>
    <s v="s4126N"/>
    <x v="1"/>
    <x v="1455"/>
    <s v="Unknown"/>
    <s v="Chico, Ahmed Mekky, Hesham Maged, Bayoumi Fouad, Dina El-Sherbiny"/>
    <s v="Egypt"/>
    <d v="2019-02-07T00:00:00"/>
    <s v="Available"/>
    <x v="12"/>
    <x v="1"/>
    <s v="1 Season"/>
    <n v="0"/>
    <n v="1"/>
    <x v="9"/>
    <s v="The year is 2041 and a dispute between a man and his wife has set the human race back. In this battle of the sexes, the primitive life isn't so simple."/>
    <x v="1"/>
    <n v="1"/>
    <n v="2019"/>
    <s v="February"/>
    <s v="Modern"/>
    <s v="Not Applicable"/>
  </r>
  <r>
    <s v="s2903N"/>
    <x v="1"/>
    <x v="1456"/>
    <s v="Unknown"/>
    <s v="Mike Myers, Eddie Murphy, Cameron Diaz, Antonio Banderas, Kristen Schaal, Simon Cowell, Gilles Marini, Charlotte Newhouse, Dean Edwards, Cody Cameron, Christopher Knights, Conrad Vernon"/>
    <s v="United States"/>
    <d v="2020-02-17T00:00:00"/>
    <s v="Available"/>
    <x v="19"/>
    <x v="2"/>
    <s v="1 Season"/>
    <n v="0"/>
    <n v="1"/>
    <x v="24"/>
    <s v="Shrek celebrates Halloween, Puss in Boots is captured by soldiers, and the gang participates in a kingdom-wide singing competition."/>
    <x v="1"/>
    <n v="1"/>
    <n v="2020"/>
    <s v="February"/>
    <s v="Older"/>
    <s v="Not Applicable"/>
  </r>
  <r>
    <s v="s1408P"/>
    <x v="0"/>
    <x v="1457"/>
    <s v="K. Bhagyaraj"/>
    <s v="K. Bhagyaraj, Ashwini, K. K. Soundar, Kallapetti Singaram"/>
    <s v="Unknown"/>
    <m/>
    <s v="Unknown"/>
    <x v="61"/>
    <x v="5"/>
    <s v="139 min"/>
    <n v="139"/>
    <n v="0"/>
    <x v="8"/>
    <s v="A man loses his voice after his mother's shocking death. Later, he falls in love with a doctor, who comes to practise in his village and helps everyone."/>
    <x v="0"/>
    <n v="2"/>
    <s v=""/>
    <s v=""/>
    <s v="Older"/>
    <s v="Long"/>
  </r>
  <r>
    <s v="s7105N"/>
    <x v="0"/>
    <x v="1458"/>
    <s v="Ismail Farouk"/>
    <s v="Saad El Soghayar, Amar, Mohamed Ramadan, Kareem Mahmoud Abdel Aziz, Ayten Amer, Aminaa Alfakharani, Genna Amr, Lotfy Labib, Mahmoud Ellithy"/>
    <s v="Unknown"/>
    <d v="2019-05-03T00:00:00"/>
    <s v="Available"/>
    <x v="5"/>
    <x v="7"/>
    <s v="101 min"/>
    <n v="101"/>
    <n v="0"/>
    <x v="4"/>
    <s v="When a beautiful belly-dancer moves into their apartment building, a group of unhappily married men strives to get her attention."/>
    <x v="1"/>
    <n v="1"/>
    <n v="2019"/>
    <s v="May"/>
    <s v="Modern"/>
    <s v="Medium"/>
  </r>
  <r>
    <s v="s2521N"/>
    <x v="0"/>
    <x v="1459"/>
    <s v="Lucien Bourjeily"/>
    <s v="Farah Shaer, Jean Paul Hage, Samira Sarkis, Jenny Gebara, Laeticia Semaan, Nadim Abou Samra, Hussein Hijazi, Ghassan Chemali"/>
    <s v="Lebanon"/>
    <d v="2020-05-15T00:00:00"/>
    <s v="Available"/>
    <x v="12"/>
    <x v="1"/>
    <s v="91 min"/>
    <n v="91"/>
    <n v="0"/>
    <x v="8"/>
    <s v="From long resentments to deep secrets, an overdue family reunion erupts with drama when the matriarch makes a disturbing discovery."/>
    <x v="1"/>
    <n v="1"/>
    <n v="2020"/>
    <s v="May"/>
    <s v="Modern"/>
    <s v="Medium"/>
  </r>
  <r>
    <s v="s777P"/>
    <x v="1"/>
    <x v="1460"/>
    <s v="Unknown"/>
    <s v="Unknown"/>
    <s v="Unknown"/>
    <m/>
    <s v="Unknown"/>
    <x v="1"/>
    <x v="10"/>
    <s v="3 Seasons"/>
    <n v="0"/>
    <n v="3"/>
    <x v="0"/>
    <s v="The show tells the story of a young Belgian reporter named Tintin, and all the dangerous, exciting and humorous adventures he has all over the world."/>
    <x v="0"/>
    <n v="2"/>
    <s v=""/>
    <s v=""/>
    <s v="Modern"/>
    <s v="Not Applicable"/>
  </r>
  <r>
    <s v="s6142N"/>
    <x v="0"/>
    <x v="1461"/>
    <s v="Wilson Coneybeare"/>
    <s v="Donald Sutherland, Vincent Kartheiser, Oliver Dennis, Paul Braunstein, Paul Amato, Matt Baram, Dan Beirne, Joanne Boland, Jamie Jacqueline Burns, Alexander Crowther"/>
    <s v="Canada"/>
    <d v="2019-07-30T00:00:00"/>
    <s v="Available"/>
    <x v="1"/>
    <x v="1"/>
    <s v="99 min"/>
    <n v="99"/>
    <n v="0"/>
    <x v="40"/>
    <s v="A judge’s kidnapping is streamed live on social media, as a vengeful loner puts him on trial for supposedly sending an innocent man to his death."/>
    <x v="1"/>
    <n v="1"/>
    <n v="2019"/>
    <s v="July"/>
    <s v="Modern"/>
    <s v="Medium"/>
  </r>
  <r>
    <s v="s7309P"/>
    <x v="0"/>
    <x v="1462"/>
    <s v="Manu Warrier"/>
    <s v="Prithviraj Sukumaran, Roshan Mathew, Murali Gopy, Shine Tom Chacko, Srindaa, Mamukkoya, Manikanda Rajan, Navas Vallikkunnu, Sagar Surya, Naslen"/>
    <s v="Unknown"/>
    <m/>
    <s v="Unknown"/>
    <x v="0"/>
    <x v="0"/>
    <s v="122 min"/>
    <n v="122"/>
    <n v="0"/>
    <x v="22"/>
    <s v="Kuruthi is a story about how enduring human relations that transcend boundaries struggle to survive trials of hatred and prejudice."/>
    <x v="0"/>
    <n v="2"/>
    <s v=""/>
    <s v=""/>
    <s v="Recent"/>
    <s v="Long"/>
  </r>
  <r>
    <s v="s1078P"/>
    <x v="0"/>
    <x v="1463"/>
    <s v="Mike Edwards"/>
    <s v="Unknown"/>
    <s v="Unknown"/>
    <m/>
    <s v="Unknown"/>
    <x v="7"/>
    <x v="3"/>
    <s v="74 min"/>
    <n v="74"/>
    <n v="0"/>
    <x v="2"/>
    <s v="This true story begins with two nurses, Renee LeMaire and Augusta Chiwy, as they treat patients in the Bastogne aid station. Renee was killed on Christmas Eve and became famous as &quot;The Angel of Bastogne.&quot; Augusta's story was lost to history for sixty-five years. Augusta Chiwy's story is one of great courage and heroism in the face of racial discrimination."/>
    <x v="0"/>
    <n v="2"/>
    <s v=""/>
    <s v=""/>
    <s v="Modern"/>
    <s v="Short"/>
  </r>
  <r>
    <s v="s2158N"/>
    <x v="1"/>
    <x v="1464"/>
    <s v="Unknown"/>
    <s v="Colin O'Donoghue, David Bradley, Lena Headey, Emile Hirsch, Lexi Medrano, Steven Yeun, Alfred Molina, James Faulkner, Stephanie Beatriz, John Rhys-Davies"/>
    <s v="United States"/>
    <d v="2020-08-07T00:00:00"/>
    <s v="Available"/>
    <x v="3"/>
    <x v="15"/>
    <s v="1 Season"/>
    <n v="0"/>
    <n v="1"/>
    <x v="6"/>
    <s v="Merlin’s apprentice joins Arcadia’s heroes on a time-bending adventure in Camelot, where conflict is brewing between the human, troll and magical worlds."/>
    <x v="1"/>
    <n v="1"/>
    <n v="2020"/>
    <s v="August"/>
    <s v="Recent"/>
    <s v="Not Applicable"/>
  </r>
  <r>
    <s v="s5389N"/>
    <x v="1"/>
    <x v="1465"/>
    <s v="Serdar Akar"/>
    <s v="Erdal Beşikçioğlu, Yasemin Allen, Melis Birkan, Saygın Soysal, Berkan Şal, Metin Belgin, Ayça Eren, Selin Uludoğan, Özay Fecht, Suna Yıldızoğlu"/>
    <s v="Turkey"/>
    <d v="2017-07-01T00:00:00"/>
    <s v="Available"/>
    <x v="7"/>
    <x v="1"/>
    <s v="1 Season"/>
    <n v="0"/>
    <n v="1"/>
    <x v="9"/>
    <s v="A genetics professor experiments with a treatment for his comatose sister that blends medical and shamanic cures, but unlocks a shocking side effect."/>
    <x v="1"/>
    <n v="1"/>
    <n v="2017"/>
    <s v="July"/>
    <s v="Modern"/>
    <s v="Not Applicable"/>
  </r>
  <r>
    <s v="s3585N"/>
    <x v="0"/>
    <x v="1466"/>
    <s v="Animation Series"/>
    <s v="Elyse Maloway, Vincent Tong, Erin Matthews, Andrea Libman, Alessandro Juliani, Nicole Anthony, Diana Kaarina, Gigi Saul Guerrero, Ian James Corlett, Britt McKillip, Kathleen Barr"/>
    <s v="Canada"/>
    <d v="2019-08-16T00:00:00"/>
    <s v="Available"/>
    <x v="1"/>
    <x v="13"/>
    <s v="24 min"/>
    <n v="24"/>
    <n v="0"/>
    <x v="11"/>
    <s v="The Super Monsters welcome Vida to her new home in Pitchfork Pines with a tour of their favorite places, then help her through her first day at school."/>
    <x v="1"/>
    <n v="1"/>
    <n v="2019"/>
    <s v="August"/>
    <s v="Modern"/>
    <s v="Short"/>
  </r>
  <r>
    <s v="s9622P"/>
    <x v="0"/>
    <x v="1467"/>
    <s v="Peter Cattaneo"/>
    <s v="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
    <s v="United Kingdom"/>
    <m/>
    <s v="Unknown"/>
    <x v="19"/>
    <x v="11"/>
    <s v="102 min"/>
    <n v="102"/>
    <n v="0"/>
    <x v="10"/>
    <s v="Rainn Wilson (TV's The Office) drums up huge laughs in this hilarious comedy about living in a rock 'n' roll dream...and waking up in a midlife crisis."/>
    <x v="0"/>
    <n v="2"/>
    <s v=""/>
    <s v=""/>
    <s v="Older"/>
    <s v="Medium"/>
  </r>
  <r>
    <s v="s3662N"/>
    <x v="0"/>
    <x v="1468"/>
    <s v="Nisheeta Keni"/>
    <s v="Suhas Joshi, Mrunmayee Deshpande, Rohit Kokate, Ajinkya Bhosale, Jayant Gadekar, Vivekanand Walake, Pallavi Malvade, Nirmala Tikam"/>
    <s v="India"/>
    <d v="2019-07-16T00:00:00"/>
    <s v="Available"/>
    <x v="6"/>
    <x v="2"/>
    <s v="161 min"/>
    <n v="161"/>
    <n v="0"/>
    <x v="8"/>
    <s v="An aspiring dancer accompanies her terminally ill mother on one last road trip that alternately strains and strengthens their knotty relationship."/>
    <x v="1"/>
    <n v="1"/>
    <n v="2019"/>
    <s v="July"/>
    <s v="Modern"/>
    <s v="Long"/>
  </r>
  <r>
    <s v="s272N"/>
    <x v="1"/>
    <x v="1469"/>
    <s v="Lenore Zion, Nick Antosca"/>
    <s v="Rosa Salazar, Eric Lange, Catherine Keener, Jeff Ward, Manny Jacinto, Hannah Levien, Patrick Fischler"/>
    <s v="United States"/>
    <d v="2021-08-13T00:00:00"/>
    <s v="Available"/>
    <x v="0"/>
    <x v="1"/>
    <s v="1 Season"/>
    <n v="0"/>
    <n v="1"/>
    <x v="15"/>
    <s v="A filmmaker heads to Hollywood in the early '90s to make her movie but tumbles down a hallucinatory rabbit hole of sex, magic, revenge — and kittens."/>
    <x v="1"/>
    <n v="1"/>
    <n v="2021"/>
    <s v="August"/>
    <s v="Recent"/>
    <s v="Not Applicable"/>
  </r>
  <r>
    <s v="s5916N"/>
    <x v="0"/>
    <x v="1470"/>
    <s v="Aziz Ansari"/>
    <s v="Aziz Ansari"/>
    <s v="United States"/>
    <d v="2015-03-06T00:00:00"/>
    <s v="Available"/>
    <x v="18"/>
    <x v="1"/>
    <s v="58 min"/>
    <n v="58"/>
    <n v="0"/>
    <x v="13"/>
    <s v="Stand-up comedian and TV star Aziz Ansari (&quot;Parks and Recreation&quot;) delivers his sharp-witted take on immigrants, relationships and the food industry."/>
    <x v="1"/>
    <n v="1"/>
    <n v="2015"/>
    <s v="March"/>
    <s v="Modern"/>
    <s v="Short"/>
  </r>
  <r>
    <s v="s9085P"/>
    <x v="0"/>
    <x v="1471"/>
    <s v="Victoria Wood"/>
    <s v="Michael Ball, Imelda Staunton"/>
    <s v="Unknown"/>
    <m/>
    <s v="Unknown"/>
    <x v="2"/>
    <x v="3"/>
    <s v="89 min"/>
    <n v="89"/>
    <n v="0"/>
    <x v="10"/>
    <s v="This musical rooted in Manchester in 1969 tells the story of two lonely middle-aged people who are able to grab a second chance at life, reconnected to their emotions by the power of music."/>
    <x v="0"/>
    <n v="2"/>
    <s v=""/>
    <s v=""/>
    <s v="Modern"/>
    <s v="Short"/>
  </r>
  <r>
    <s v="s661P"/>
    <x v="1"/>
    <x v="1472"/>
    <s v="Unknown"/>
    <s v="Adam III Lee"/>
    <s v="Europe"/>
    <m/>
    <s v="Unknown"/>
    <x v="1"/>
    <x v="7"/>
    <s v="1 Season"/>
    <n v="0"/>
    <n v="1"/>
    <x v="19"/>
    <s v="A beautiful teenager is found naked and shot to death in a city park. With no evidence to work with, rookie detective Andre Lowe struggles to unravel the mystery. But the viciousness of her mysterious death evokes the sympathy of the entire Homicide Unit."/>
    <x v="0"/>
    <n v="2"/>
    <s v=""/>
    <s v=""/>
    <s v="Modern"/>
    <s v="Not Applicable"/>
  </r>
  <r>
    <s v="s8646P"/>
    <x v="0"/>
    <x v="1473"/>
    <s v="Danny Boyle"/>
    <s v="Christopher Eccleston, Jenna G."/>
    <s v="Unknown"/>
    <m/>
    <s v="Unknown"/>
    <x v="8"/>
    <x v="9"/>
    <s v="72 min"/>
    <n v="72"/>
    <n v="0"/>
    <x v="8"/>
    <s v="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
    <x v="0"/>
    <n v="2"/>
    <s v=""/>
    <s v=""/>
    <s v="Older"/>
    <s v="Short"/>
  </r>
  <r>
    <s v="s7476N"/>
    <x v="0"/>
    <x v="1474"/>
    <s v="Munish Bhardwaj"/>
    <s v="Ranvir Shorey, Neha Dhupia, Devendra Chowhan, Ashwath Bhatt, Vidushi Mehra, Anant Raina"/>
    <s v="India"/>
    <d v="2017-05-01T00:00:00"/>
    <s v="Available"/>
    <x v="7"/>
    <x v="1"/>
    <s v="109 min"/>
    <n v="109"/>
    <n v="0"/>
    <x v="8"/>
    <s v="After investing in a shady deal that quickly falls apart, a morally flexible real estate agent involves his wife in a dangerous recovery plan."/>
    <x v="1"/>
    <n v="1"/>
    <n v="2017"/>
    <s v="May"/>
    <s v="Modern"/>
    <s v="Medium"/>
  </r>
  <r>
    <s v="s8054P"/>
    <x v="0"/>
    <x v="1475"/>
    <s v="Michelle Danner"/>
    <s v="Grant Bowler, Sonay Walger, Paul Sorvino, James Landry Hebert, Dan Lauria"/>
    <s v="Unknown"/>
    <m/>
    <s v="Unknown"/>
    <x v="3"/>
    <x v="0"/>
    <s v="99 min"/>
    <n v="99"/>
    <n v="0"/>
    <x v="8"/>
    <s v="In the aftermath of a traumatic event, a suburban husband and father buys a cutting edge home security system, only to find that it slowly destroys that which he most wants to protect."/>
    <x v="0"/>
    <n v="2"/>
    <s v=""/>
    <s v=""/>
    <s v="Recent"/>
    <s v="Medium"/>
  </r>
  <r>
    <s v="s3851P"/>
    <x v="0"/>
    <x v="1476"/>
    <s v="Mark Knight"/>
    <s v="Niv Dayan, Sarah LÃ¦rke"/>
    <s v="Unknown"/>
    <m/>
    <s v="Unknown"/>
    <x v="12"/>
    <x v="5"/>
    <s v="550 min"/>
    <n v="550"/>
    <n v="0"/>
    <x v="33"/>
    <s v="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
    <x v="0"/>
    <n v="2"/>
    <s v=""/>
    <s v=""/>
    <s v="Modern"/>
    <s v="Long"/>
  </r>
  <r>
    <s v="s4015N"/>
    <x v="1"/>
    <x v="1477"/>
    <s v="Unknown"/>
    <s v="Taylor Clarke-Hill, Tom Clarke-Hill, Larissa Murray, Brianna Price, Michael Obiora, Morwenna Banks, Rufus Jones, Duncan Wisbey, Danny John-Jules, Ali A"/>
    <s v="United Kingdom"/>
    <d v="2019-03-15T00:00:00"/>
    <s v="Available"/>
    <x v="6"/>
    <x v="15"/>
    <s v="2 Seasons"/>
    <n v="0"/>
    <n v="2"/>
    <x v="1"/>
    <s v="A boy and his homemade robot enter the toughest competition in the universe while attempting to free their oppressed home from an evil empire."/>
    <x v="1"/>
    <n v="1"/>
    <n v="2019"/>
    <s v="March"/>
    <s v="Modern"/>
    <s v="Not Applicable"/>
  </r>
  <r>
    <s v="s3962N"/>
    <x v="1"/>
    <x v="1478"/>
    <s v="Unknown"/>
    <s v="Jake Williamson, Rachael Dickson, Sumita Majumdar, Michael White, Tony Finnegan, Scott Mulligan, Rosie King"/>
    <s v="United Kingdom"/>
    <d v="2019-03-30T00:00:00"/>
    <s v="Available"/>
    <x v="12"/>
    <x v="13"/>
    <s v="1 Season"/>
    <n v="0"/>
    <n v="1"/>
    <x v="1"/>
    <s v="Equipped with crayons and his creativity, a boy with autism draws an imaginary world where his animal pals help him tackle real-life situations."/>
    <x v="1"/>
    <n v="1"/>
    <n v="2019"/>
    <s v="March"/>
    <s v="Modern"/>
    <s v="Not Applicable"/>
  </r>
  <r>
    <s v="s4152N"/>
    <x v="0"/>
    <x v="1479"/>
    <s v="Pankaj Batra"/>
    <s v="Arya Babbar, Kanwaljeet Singh, Gulshan Grover, Mehreen Raheel, Aparna Sharma, Aman Dhaliwal, Noman Ijaz"/>
    <s v="India, Pakistan"/>
    <d v="2019-01-30T00:00:00"/>
    <s v="Available"/>
    <x v="22"/>
    <x v="7"/>
    <s v="127 min"/>
    <n v="127"/>
    <n v="0"/>
    <x v="8"/>
    <s v="A man is disheartened when he visits his well-to-do son and grandkids in Australia and sees they have detached from their traditional Indian morals."/>
    <x v="1"/>
    <n v="1"/>
    <n v="2019"/>
    <s v="January"/>
    <s v="Modern"/>
    <s v="Long"/>
  </r>
  <r>
    <s v="s3203N"/>
    <x v="0"/>
    <x v="1480"/>
    <s v="Syrine Boulanouar, Nekfeu"/>
    <s v="Nekfeu"/>
    <s v="France"/>
    <d v="2019-12-01T00:00:00"/>
    <s v="Available"/>
    <x v="1"/>
    <x v="1"/>
    <s v="95 min"/>
    <n v="95"/>
    <n v="0"/>
    <x v="2"/>
    <s v="Navigating creative pressures and personal upsets, French rapper Nekfeu sets out on a global quest for musical inspiration in this documentary."/>
    <x v="1"/>
    <n v="1"/>
    <n v="2019"/>
    <s v="December"/>
    <s v="Modern"/>
    <s v="Medium"/>
  </r>
  <r>
    <s v="s8982P"/>
    <x v="0"/>
    <x v="1481"/>
    <s v="magnolia"/>
    <s v="Desiree Hall, Samantha Colburn, Eddie Ritchard, Crista Flanagan"/>
    <s v="Unknown"/>
    <m/>
    <s v="Unknown"/>
    <x v="2"/>
    <x v="6"/>
    <s v="82 min"/>
    <n v="82"/>
    <n v="0"/>
    <x v="28"/>
    <s v="Bride-to-be Claire, her sister Leslie, fun-loving Zoe, and quirky new friend Janet set off to Las Vegas for a one-night bachelorette party that turns out to be more than they bargained for."/>
    <x v="0"/>
    <n v="2"/>
    <s v=""/>
    <s v=""/>
    <s v="Modern"/>
    <s v="Short"/>
  </r>
  <r>
    <s v="s8346N"/>
    <x v="0"/>
    <x v="1482"/>
    <s v="Gonzalo López-Gallego"/>
    <s v="Patrick Wilson, Ian McShane, John Leguizamo, Lynn Collins, Jim Belushi, Karli Hall, David H. Stevens, Derek Boone"/>
    <s v="United States"/>
    <d v="2017-03-16T00:00:00"/>
    <s v="Available"/>
    <x v="7"/>
    <x v="6"/>
    <s v="97 min"/>
    <n v="97"/>
    <n v="0"/>
    <x v="7"/>
    <s v="New straight-arrow sheriff Wallace finds he must join forces with brutal ex-lawman Leland to protect a troubled border town from a cartel hit man."/>
    <x v="1"/>
    <n v="1"/>
    <n v="2017"/>
    <s v="March"/>
    <s v="Modern"/>
    <s v="Medium"/>
  </r>
  <r>
    <s v="s8178P"/>
    <x v="0"/>
    <x v="1483"/>
    <s v="Brad Furman"/>
    <s v="Matthew McConaughey, Marisa Tomei, Ryan Phillippe, Josh Lucas, John Leguizamo, Michael PeÃ±a, William H. Macy"/>
    <s v="Unknown"/>
    <m/>
    <s v="Unknown"/>
    <x v="9"/>
    <x v="6"/>
    <s v="118 min"/>
    <n v="118"/>
    <n v="0"/>
    <x v="8"/>
    <s v="Step into his office. A lawyer working out of his Lincoln Continental lands a big case defending a playboy charged with attempted murder. Matthew McConaughey heads a clever thriller."/>
    <x v="0"/>
    <n v="2"/>
    <s v=""/>
    <s v=""/>
    <s v="Modern"/>
    <s v="Medium"/>
  </r>
  <r>
    <s v="s8262N"/>
    <x v="0"/>
    <x v="1484"/>
    <s v="Neil Jordan"/>
    <s v="Stephen Rea, Miranda Richardson, Forest Whitaker, Jaye Davidson, Adrian Dunbar, Breffini McKenna, Joe Savino, Birdie Sweeney, Andree Bernard, Jim Broadbent"/>
    <s v="United Kingdom, Japan, United States"/>
    <d v="2020-01-01T00:00:00"/>
    <s v="Available"/>
    <x v="33"/>
    <x v="6"/>
    <s v="112 min"/>
    <n v="112"/>
    <n v="0"/>
    <x v="37"/>
    <s v="IRA terrorist Fergus bonds with his prisoner, Jody. Jody tells Fergus of his girlfriend, Dil, with whom Fergus later falls in love."/>
    <x v="1"/>
    <n v="1"/>
    <n v="2020"/>
    <s v="January"/>
    <s v="Older"/>
    <s v="Medium"/>
  </r>
  <r>
    <s v="s6022N"/>
    <x v="0"/>
    <x v="1485"/>
    <s v="Toa Fraser"/>
    <s v="Jamie Bell, Abbie Cornish, Mark Strong, Martin Shaw, Ben Turner, Aymen Hamdouchi, Tim Pigott-Smith, Robert Portal, Colin Garlick, Andrew Grainger, Martin Hancock, Emun Elliott"/>
    <s v="New Zealand, United Kingdom"/>
    <d v="2018-02-08T00:00:00"/>
    <s v="Available"/>
    <x v="12"/>
    <x v="6"/>
    <s v="94 min"/>
    <n v="94"/>
    <n v="0"/>
    <x v="7"/>
    <s v="When armed gunmen seize the Iranian Embassy in 1980, a tense six-day standoff ensues while elite British soldiers prepare for a dangerous raid."/>
    <x v="1"/>
    <n v="1"/>
    <n v="2018"/>
    <s v="February"/>
    <s v="Modern"/>
    <s v="Medium"/>
  </r>
  <r>
    <s v="s9268P"/>
    <x v="0"/>
    <x v="1486"/>
    <s v="Ridley Scott"/>
    <s v="Russell Crowe, Albert Finney, Marion Cotillard, Abbie Cornish, Tom Hollander, Freddie Highmore"/>
    <s v="Unknown"/>
    <m/>
    <s v="Unknown"/>
    <x v="24"/>
    <x v="11"/>
    <s v="118 min"/>
    <n v="118"/>
    <n v="0"/>
    <x v="4"/>
    <s v="HD. Russell Crowe stars as a bond trader whose life is changed by a trip to Provence to dispose of his uncle's estate."/>
    <x v="0"/>
    <n v="2"/>
    <s v=""/>
    <s v=""/>
    <s v="Older"/>
    <s v="Medium"/>
  </r>
  <r>
    <s v="s2499P"/>
    <x v="0"/>
    <x v="1487"/>
    <s v="Gabriele Muccino"/>
    <s v="Russell Crowe, Amanda Seyfried, Aaron Paul, Diane Kruger, QuvenzhanÃ© Wallis, Jane Fonda"/>
    <s v="Unknown"/>
    <m/>
    <s v="Unknown"/>
    <x v="7"/>
    <x v="6"/>
    <s v="116 min"/>
    <n v="116"/>
    <n v="0"/>
    <x v="8"/>
    <s v="From the director of Seven Pounds and The Pursuit of Happyness, and featuring an all-star cast led by Russell Crowe, Fathers and Daughters is a powerful story of love, loss and the tragedies that bring us together and tear us apart."/>
    <x v="0"/>
    <n v="2"/>
    <s v=""/>
    <s v=""/>
    <s v="Modern"/>
    <s v="Medium"/>
  </r>
  <r>
    <s v="s4411P"/>
    <x v="1"/>
    <x v="1488"/>
    <s v="Unknown"/>
    <s v="Mariko Shiga"/>
    <s v="Unknown"/>
    <m/>
    <s v="Unknown"/>
    <x v="3"/>
    <x v="10"/>
    <s v="1 Season"/>
    <n v="0"/>
    <n v="1"/>
    <x v="18"/>
    <s v="After receiving a magical cane that makes any pictures she draws in the air real, Yumi uses her new powers to help those around her."/>
    <x v="0"/>
    <n v="2"/>
    <s v=""/>
    <s v=""/>
    <s v="Recent"/>
    <s v="Not Applicable"/>
  </r>
  <r>
    <s v="s6571N"/>
    <x v="0"/>
    <x v="1489"/>
    <s v="Julie Dash"/>
    <s v="Cora Lee Day, Alva Rogers, Barbarao, Trula Hoosier, Adisa Anderson, Kaycee Moore, Bahni Turpin, Cheryl Lynn Bruce, Tommy Redmond Hicks, Cornell Royal"/>
    <s v="United Kingdom, United States"/>
    <d v="2017-06-10T00:00:00"/>
    <s v="Available"/>
    <x v="28"/>
    <x v="12"/>
    <s v="112 min"/>
    <n v="112"/>
    <n v="0"/>
    <x v="37"/>
    <s v="An African American Gullah family leaves their coastal island home in 1902 and risks losing their culture to start a new life on the U.S. mainland."/>
    <x v="1"/>
    <n v="1"/>
    <n v="2017"/>
    <s v="June"/>
    <s v="Older"/>
    <s v="Medium"/>
  </r>
  <r>
    <s v="s6855N"/>
    <x v="0"/>
    <x v="1490"/>
    <s v="Sally Potter"/>
    <s v="Elle Fanning, Alessandro Nivola, Christina Hendricks, Alice Englert, Timothy Spall, Oliver Platt, Annette Bening, Jodhi May, Oliver Milburn, Andrew Hawley"/>
    <s v="United Kingdom, Denmark, Canada, Croatia"/>
    <d v="2018-07-15T00:00:00"/>
    <s v="Available"/>
    <x v="5"/>
    <x v="11"/>
    <s v="90 min"/>
    <n v="90"/>
    <n v="0"/>
    <x v="8"/>
    <s v="With the Cold War looming over them, teen best pals Ginger and Rosa share everything in early 1960s London – until betrayal drives them apart."/>
    <x v="1"/>
    <n v="1"/>
    <n v="2018"/>
    <s v="July"/>
    <s v="Modern"/>
    <s v="Medium"/>
  </r>
  <r>
    <s v="s5129P"/>
    <x v="0"/>
    <x v="1491"/>
    <s v="Kelly LaMarr"/>
    <s v="Mitch Lerner, Brittany Sinkler"/>
    <s v="Unknown"/>
    <m/>
    <s v="Unknown"/>
    <x v="0"/>
    <x v="9"/>
    <s v="79 min"/>
    <n v="79"/>
    <n v="0"/>
    <x v="15"/>
    <s v="Three girls out for a night of partying, steal a car. finding themselves stranded in a secluded area, they panic and decide to try to spend the night in the home of a local resident. They picked the wrong house!"/>
    <x v="0"/>
    <n v="2"/>
    <s v=""/>
    <s v=""/>
    <s v="Recent"/>
    <s v="Short"/>
  </r>
  <r>
    <s v="s2107P"/>
    <x v="1"/>
    <x v="1492"/>
    <s v="Unknown"/>
    <s v="James Purefoy, Dervla Kirwan, Charlie Creed-Miles"/>
    <s v="Unknown"/>
    <m/>
    <s v="Unknown"/>
    <x v="9"/>
    <x v="7"/>
    <s v="1 Season"/>
    <n v="0"/>
    <n v="1"/>
    <x v="8"/>
    <s v="James Purefoy stars in this thrilling miniseries about a defense barrister who is called upon to defend an old friend in a homicide case that may be more than it seems."/>
    <x v="0"/>
    <n v="2"/>
    <s v=""/>
    <s v=""/>
    <s v="Modern"/>
    <s v="Not Applicable"/>
  </r>
  <r>
    <s v="s4522N"/>
    <x v="1"/>
    <x v="1493"/>
    <s v="Unknown"/>
    <s v="Samin Nosrat"/>
    <s v="Unknown"/>
    <d v="2018-10-11T00:00:00"/>
    <s v="Available"/>
    <x v="6"/>
    <x v="2"/>
    <s v="1 Season"/>
    <n v="0"/>
    <n v="1"/>
    <x v="5"/>
    <s v="Chef and food writer Samin Nosrat travels the world to explore four basic keys to wonderful cooking, serving up feasts and helpful tips along the way."/>
    <x v="1"/>
    <n v="1"/>
    <n v="2018"/>
    <s v="October"/>
    <s v="Modern"/>
    <s v="Not Applicable"/>
  </r>
  <r>
    <s v="s4533P"/>
    <x v="0"/>
    <x v="1494"/>
    <s v="Armand Mastroianni"/>
    <s v="Martin Sheen, Lori Loughlin, Greg Evigan, Reginald VelJohnson, Rhoda Griffis"/>
    <s v="Unknown"/>
    <m/>
    <s v="Unknown"/>
    <x v="66"/>
    <x v="12"/>
    <s v="88 min"/>
    <n v="88"/>
    <n v="0"/>
    <x v="8"/>
    <s v="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
    <x v="0"/>
    <n v="2"/>
    <s v=""/>
    <s v=""/>
    <s v="Older"/>
    <s v="Short"/>
  </r>
  <r>
    <s v="s5295P"/>
    <x v="0"/>
    <x v="1495"/>
    <s v="Dibakar Banerjee"/>
    <s v="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
    <s v="Unknown"/>
    <m/>
    <s v="Unknown"/>
    <x v="18"/>
    <x v="0"/>
    <s v="138 min"/>
    <n v="138"/>
    <n v="0"/>
    <x v="22"/>
    <s v="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
    <x v="0"/>
    <n v="2"/>
    <s v=""/>
    <s v=""/>
    <s v="Modern"/>
    <s v="Long"/>
  </r>
  <r>
    <s v="s3642P"/>
    <x v="0"/>
    <x v="1496"/>
    <s v="Kevin Connor"/>
    <s v="Serena Scott Thomas, David Threlfall, Elizabeth Garvie"/>
    <s v="Unknown"/>
    <m/>
    <s v="Unknown"/>
    <x v="57"/>
    <x v="3"/>
    <s v="181 min"/>
    <n v="181"/>
    <n v="0"/>
    <x v="8"/>
    <s v="Biopic attempting to tell the real story of Diana, Princess of Wales, made at a time when she was already deeply unhappy and her marriage to Prince Charles was known to be troubled, but before their eventual divorce and her tragic death a few years later."/>
    <x v="0"/>
    <n v="2"/>
    <s v=""/>
    <s v=""/>
    <s v="Older"/>
    <s v="Long"/>
  </r>
  <r>
    <s v="s5445N"/>
    <x v="1"/>
    <x v="1497"/>
    <s v="Unknown"/>
    <s v="Phoebe Waller-Bridge, Jonathan Bailey, Adrian Scarborough, Damien Molony, Louise Ford, Julie Dray, Amit Shah"/>
    <s v="United Kingdom"/>
    <d v="2017-06-02T00:00:00"/>
    <s v="Available"/>
    <x v="7"/>
    <x v="1"/>
    <s v="1 Season"/>
    <n v="0"/>
    <n v="1"/>
    <x v="1"/>
    <s v="In exchange for low rent, a hodgepodge group of 20-something tenants set up residence as property guards in a disused hospital, where hilarity ensues."/>
    <x v="1"/>
    <n v="1"/>
    <n v="2017"/>
    <s v="June"/>
    <s v="Modern"/>
    <s v="Not Applicable"/>
  </r>
  <r>
    <s v="s8683N"/>
    <x v="0"/>
    <x v="1498"/>
    <s v="Yılmaz Erdoğan"/>
    <s v="Yılmaz Erdoğan, Tarık Akan, Altan Erkekli, Cezmi Baskın, İclal Aydın, Demet Akbağ, Tuba Ünsal, Tolga Çevik"/>
    <s v="Turkey"/>
    <d v="2017-03-10T00:00:00"/>
    <s v="Available"/>
    <x v="4"/>
    <x v="12"/>
    <s v="106 min"/>
    <n v="106"/>
    <n v="0"/>
    <x v="4"/>
    <s v="With civil war looming, a TV-obsessed Turkish town is bemused when a bureaucrat and his daughter arrive to modernize their library."/>
    <x v="1"/>
    <n v="1"/>
    <n v="2017"/>
    <s v="March"/>
    <s v="Older"/>
    <s v="Medium"/>
  </r>
  <r>
    <s v="s8793N"/>
    <x v="0"/>
    <x v="1499"/>
    <s v="Mu Chu"/>
    <s v="Qiu Yuen, Charlie Chin, Jackie Chan, Hu Chin, Nan Chiang"/>
    <s v="Hong Kong"/>
    <d v="2016-11-01T00:00:00"/>
    <s v="Available"/>
    <x v="48"/>
    <x v="12"/>
    <s v="81 min"/>
    <n v="81"/>
    <n v="0"/>
    <x v="7"/>
    <s v="Aided only by a tough female police officer, a Hong Kong taxi driver tries to escape from gangsters pursuing incriminating evidence left in his cab."/>
    <x v="1"/>
    <n v="1"/>
    <n v="2016"/>
    <s v="November"/>
    <s v="Older"/>
    <s v="Short"/>
  </r>
  <r>
    <s v="s2862N"/>
    <x v="0"/>
    <x v="1500"/>
    <s v="Lee Kirk"/>
    <s v="Billie Joe Armstrong, Fred Armisen, Judy Greer, Selma Blair, Chris Messina, Brian Baumgartner, John Doman, Madisyn Shipman, Kevin Corrigan, Mia Dillon, Lucas Papaelias"/>
    <s v="United States"/>
    <d v="2020-03-01T00:00:00"/>
    <s v="Available"/>
    <x v="7"/>
    <x v="7"/>
    <s v="87 min"/>
    <n v="87"/>
    <n v="0"/>
    <x v="4"/>
    <s v="A suburban dad having a midlife crisis throws a lavish 40th birthday party to celebrate his punk-rock past but discovers it's not easy going back."/>
    <x v="1"/>
    <n v="1"/>
    <n v="2020"/>
    <s v="March"/>
    <s v="Modern"/>
    <s v="Short"/>
  </r>
  <r>
    <s v="s8164N"/>
    <x v="0"/>
    <x v="1501"/>
    <s v="Natalia Garagiola"/>
    <s v="Germán Palacios, Lautaro Bettoni, Boy Olmi, Rita Pauls, Pilar Benitez Vibart, Diana Szeinblum"/>
    <s v="Argentina, France, United States, Germany, Qatar"/>
    <d v="2018-07-15T00:00:00"/>
    <s v="Available"/>
    <x v="12"/>
    <x v="1"/>
    <s v="108 min"/>
    <n v="108"/>
    <n v="0"/>
    <x v="8"/>
    <s v="Animosity gives way to love and forgiveness when an angry teenager reunites with his estranged biological father in the wilds of Patagonia."/>
    <x v="1"/>
    <n v="1"/>
    <n v="2018"/>
    <s v="July"/>
    <s v="Modern"/>
    <s v="Medium"/>
  </r>
  <r>
    <s v="s3551P"/>
    <x v="0"/>
    <x v="1502"/>
    <s v="Not Available"/>
    <s v="Maggie Binkley"/>
    <s v="Unknown"/>
    <m/>
    <s v="Unknown"/>
    <x v="12"/>
    <x v="5"/>
    <s v="21 min"/>
    <n v="21"/>
    <n v="0"/>
    <x v="23"/>
    <s v="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
    <x v="0"/>
    <n v="2"/>
    <s v=""/>
    <s v=""/>
    <s v="Modern"/>
    <s v="Short"/>
  </r>
  <r>
    <s v="s2884P"/>
    <x v="1"/>
    <x v="1503"/>
    <s v="Unknown"/>
    <s v="Natalia Bassingthwaighte, Tim Leveson"/>
    <s v="Unknown"/>
    <m/>
    <s v="Unknown"/>
    <x v="1"/>
    <x v="5"/>
    <s v="1 Season"/>
    <n v="0"/>
    <n v="1"/>
    <x v="33"/>
    <s v="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
    <x v="0"/>
    <n v="2"/>
    <s v=""/>
    <s v=""/>
    <s v="Modern"/>
    <s v="Not Applicable"/>
  </r>
  <r>
    <s v="s2918P"/>
    <x v="0"/>
    <x v="1504"/>
    <s v="Lisa Marie Gamlem, John Andreas Andersen"/>
    <s v="Tuva Novotny, Jon Ã˜igarden, Nils JÃ¸rgen Kaalstad, Pia Tjelta"/>
    <s v="Unknown"/>
    <m/>
    <s v="Unknown"/>
    <x v="2"/>
    <x v="3"/>
    <s v="96 min"/>
    <n v="96"/>
    <n v="0"/>
    <x v="0"/>
    <s v="The orphan boy Pinky follows the Captain on an exciting and dangerous journey across the big oceans to the kingdom of Lama Rama, hunting for a treasure and the answer to who is Pinky's father."/>
    <x v="0"/>
    <n v="2"/>
    <s v=""/>
    <s v=""/>
    <s v="Modern"/>
    <s v="Medium"/>
  </r>
  <r>
    <s v="s4106P"/>
    <x v="0"/>
    <x v="1505"/>
    <s v="Anandh kanumolu"/>
    <s v="Dilip, Sravani, Gemini suresh, Kumar sai, Karthik ainala"/>
    <s v="Unknown"/>
    <m/>
    <s v="Unknown"/>
    <x v="0"/>
    <x v="0"/>
    <s v="136 min"/>
    <n v="136"/>
    <n v="0"/>
    <x v="8"/>
    <s v="A Tale of Love, Lust and Hate where LOVE stands to be the ultimate winner."/>
    <x v="0"/>
    <n v="2"/>
    <s v=""/>
    <s v=""/>
    <s v="Recent"/>
    <s v="Long"/>
  </r>
  <r>
    <s v="s770P"/>
    <x v="1"/>
    <x v="1506"/>
    <s v="Unknown"/>
    <s v="Unknown"/>
    <s v="Unknown"/>
    <m/>
    <s v="Unknown"/>
    <x v="30"/>
    <x v="5"/>
    <s v="1 Season"/>
    <n v="0"/>
    <n v="1"/>
    <x v="33"/>
    <s v="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
    <x v="0"/>
    <n v="2"/>
    <s v=""/>
    <s v=""/>
    <s v="Modern"/>
    <s v="Not Applicable"/>
  </r>
  <r>
    <s v="s9562P"/>
    <x v="0"/>
    <x v="1507"/>
    <s v="Tommy Frazier"/>
    <s v="Carmen Electra, Catherine Bach, Nicole Sienna, Shane Brolly, Jason Mewes, Chasty Ballasteros"/>
    <s v="Belgium"/>
    <m/>
    <s v="Unknown"/>
    <x v="0"/>
    <x v="9"/>
    <s v="86 min"/>
    <n v="86"/>
    <n v="0"/>
    <x v="15"/>
    <s v="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
    <x v="0"/>
    <n v="2"/>
    <s v=""/>
    <s v=""/>
    <s v="Recent"/>
    <s v="Short"/>
  </r>
  <r>
    <s v="s4799N"/>
    <x v="1"/>
    <x v="1508"/>
    <s v="Unknown"/>
    <s v="Mark Harmon, Michael Weatherly, Pauley Perrette, David McCallum, Sean Murray, Cote de Pablo, Brian Dietzen, Rocky Carroll, Lauren Holly, Sasha Alexander, Joe Spano, Alan Dale, Emily Wickersham, Pancho Demmings"/>
    <s v="United States"/>
    <d v="2018-07-01T00:00:00"/>
    <s v="Available"/>
    <x v="12"/>
    <x v="7"/>
    <s v="15 Seasons"/>
    <n v="0"/>
    <n v="15"/>
    <x v="14"/>
    <s v="Follow the quirky agents of the NCIS – the Naval Criminal Investigative Service – as they track down terrorists and other high-profile criminals."/>
    <x v="1"/>
    <n v="1"/>
    <n v="2018"/>
    <s v="July"/>
    <s v="Modern"/>
    <s v="Not Applicable"/>
  </r>
  <r>
    <s v="s3166N"/>
    <x v="1"/>
    <x v="1509"/>
    <s v="Unknown"/>
    <s v="Shawtane Bowen, Jonathan Braylock, Ray Cordova, Caroline Martin, Jerah Milligan, Monique Moses, Keisha Zollar, James III"/>
    <s v="United States"/>
    <d v="2019-12-06T00:00:00"/>
    <s v="Available"/>
    <x v="1"/>
    <x v="1"/>
    <s v="1 Season"/>
    <n v="0"/>
    <n v="1"/>
    <x v="4"/>
    <s v="With unique individual perspectives that converge into a unified voice, sketch comedy group Astronomy Club delivers a smart and absurd brand of humor."/>
    <x v="1"/>
    <n v="1"/>
    <n v="2019"/>
    <s v="December"/>
    <s v="Modern"/>
    <s v="Not Applicable"/>
  </r>
  <r>
    <s v="s3425P"/>
    <x v="0"/>
    <x v="1510"/>
    <s v="Michael Landon Jr."/>
    <s v="John Schneider, Cheryl Ladd, Joel Berti, Sraha Lancaster, J. Kenneth Campbell, Julie Condra, Trever O'Brien, Shawn Pyfrom, Rachel Duncan, Daveigh Chase"/>
    <s v="Unknown"/>
    <m/>
    <s v="Unknown"/>
    <x v="20"/>
    <x v="3"/>
    <s v="96 min"/>
    <n v="96"/>
    <n v="0"/>
    <x v="8"/>
    <s v="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
    <x v="0"/>
    <n v="2"/>
    <s v=""/>
    <s v=""/>
    <s v="Older"/>
    <s v="Medium"/>
  </r>
  <r>
    <s v="s9379P"/>
    <x v="0"/>
    <x v="1511"/>
    <s v="Jean Beaudin"/>
    <s v="NoÃ©mie Godin-Vigneau, David La Haye, Juliette Gosselin, SÃ©bastien Huberdeau, GÃ©rard Depardieu"/>
    <s v="Unknown"/>
    <m/>
    <s v="Unknown"/>
    <x v="41"/>
    <x v="11"/>
    <s v="137 min"/>
    <n v="137"/>
    <n v="0"/>
    <x v="2"/>
    <s v="In the mid-18th Century, as England and France battle over control of Canada, an epic romance between a peasant woman and a trapper unfurls."/>
    <x v="0"/>
    <n v="2"/>
    <s v=""/>
    <s v=""/>
    <s v="Older"/>
    <s v="Long"/>
  </r>
  <r>
    <s v="s7266N"/>
    <x v="0"/>
    <x v="1512"/>
    <s v="Mahesh Manjrekar"/>
    <s v="Sachin Khedekar, Seema Biswas, Ankush Chaudhari, Satish Kaushik, Siddarth Jadhav, Shashank Shende, Sameer Dharmadhikari, Karan Patel, Veena Jamkar, Kashmira Shah"/>
    <s v="India"/>
    <d v="2018-03-15T00:00:00"/>
    <s v="Available"/>
    <x v="22"/>
    <x v="1"/>
    <s v="145 min"/>
    <n v="145"/>
    <n v="0"/>
    <x v="8"/>
    <s v="Industrial workers struggle against the greed of their employers and the apathy of the government toward the conditions in which they live and work."/>
    <x v="1"/>
    <n v="1"/>
    <n v="2018"/>
    <s v="March"/>
    <s v="Modern"/>
    <s v="Long"/>
  </r>
  <r>
    <s v="s4979P"/>
    <x v="1"/>
    <x v="1513"/>
    <s v="Unknown"/>
    <s v="Unknown"/>
    <s v="Unknown"/>
    <m/>
    <s v="Unknown"/>
    <x v="7"/>
    <x v="5"/>
    <s v="1 Season"/>
    <n v="0"/>
    <n v="1"/>
    <x v="26"/>
    <s v="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
    <x v="0"/>
    <n v="2"/>
    <s v=""/>
    <s v=""/>
    <s v="Modern"/>
    <s v="Not Applicable"/>
  </r>
  <r>
    <s v="s8183P"/>
    <x v="0"/>
    <x v="1514"/>
    <s v="David Peoples"/>
    <s v="Rutger Hauer, Joan Chen, Vincent D'Onofrio, Delroy Lindo, Anna Katarina"/>
    <s v="Unknown"/>
    <m/>
    <s v="Unknown"/>
    <x v="75"/>
    <x v="6"/>
    <s v="91 min"/>
    <n v="91"/>
    <n v="0"/>
    <x v="0"/>
    <s v="The film features a sport that you're not likely to see on ESPN. It's called &quot;juggers&quot;, and Rutger Hauer plays Sallow, the champion jugger in the post-apocalyptic world."/>
    <x v="0"/>
    <n v="2"/>
    <s v=""/>
    <s v=""/>
    <s v="Older"/>
    <s v="Medium"/>
  </r>
  <r>
    <s v="s9637P"/>
    <x v="0"/>
    <x v="1515"/>
    <s v="Michelle Wong"/>
    <s v="Unknown"/>
    <s v="United States"/>
    <m/>
    <s v="Unknown"/>
    <x v="49"/>
    <x v="3"/>
    <s v="49 min"/>
    <n v="49"/>
    <n v="0"/>
    <x v="2"/>
    <s v="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
    <x v="0"/>
    <n v="2"/>
    <s v=""/>
    <s v=""/>
    <s v="Older"/>
    <s v="Short"/>
  </r>
  <r>
    <s v="s6821N"/>
    <x v="1"/>
    <x v="1516"/>
    <s v="Unknown"/>
    <s v="Amol Parashar, Harleen Sethi, Chaitanya Sharma, Priya Malik, Pratik Dixit"/>
    <s v="India"/>
    <d v="2018-06-01T00:00:00"/>
    <s v="Available"/>
    <x v="6"/>
    <x v="7"/>
    <s v="1 Season"/>
    <n v="0"/>
    <n v="1"/>
    <x v="9"/>
    <s v="Three young, aspiring Indian rappers make their way in a cutthroat music industry, dreaming of fame, stardom and ultimate hip-hop domination ."/>
    <x v="1"/>
    <n v="1"/>
    <n v="2018"/>
    <s v="June"/>
    <s v="Modern"/>
    <s v="Not Applicable"/>
  </r>
  <r>
    <s v="s2656P"/>
    <x v="0"/>
    <x v="1517"/>
    <s v="Matt Drummond"/>
    <s v="Darius Williams, Kate Rasmussen"/>
    <s v="Unknown"/>
    <m/>
    <s v="Unknown"/>
    <x v="2"/>
    <x v="3"/>
    <s v="83 min"/>
    <n v="83"/>
    <n v="0"/>
    <x v="32"/>
    <s v="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
    <x v="0"/>
    <n v="2"/>
    <s v=""/>
    <s v=""/>
    <s v="Modern"/>
    <s v="Short"/>
  </r>
  <r>
    <s v="s8375P"/>
    <x v="0"/>
    <x v="1518"/>
    <s v="Ka Fai Wong"/>
    <s v="Kenneth Chan, Pak-ho Chau, Shiga Lin, Ray Lui, Michael Tse"/>
    <s v="Unknown"/>
    <m/>
    <s v="Unknown"/>
    <x v="3"/>
    <x v="3"/>
    <s v="90 min"/>
    <n v="90"/>
    <n v="0"/>
    <x v="0"/>
    <s v="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
    <x v="0"/>
    <n v="2"/>
    <s v=""/>
    <s v=""/>
    <s v="Recent"/>
    <s v="Medium"/>
  </r>
  <r>
    <s v="s1275N"/>
    <x v="1"/>
    <x v="1519"/>
    <s v="Unknown"/>
    <s v="Jas Leverette"/>
    <s v="United States"/>
    <d v="2021-02-24T00:00:00"/>
    <s v="Available"/>
    <x v="0"/>
    <x v="2"/>
    <s v="1 Season"/>
    <n v="0"/>
    <n v="1"/>
    <x v="17"/>
    <s v="No dog, no breed, no behavior is unfixable for Cali K9's Jas Leverette. Follow the Oakland dog trainer as he works with a range of canines and owners."/>
    <x v="1"/>
    <n v="1"/>
    <n v="2021"/>
    <s v="February"/>
    <s v="Recent"/>
    <s v="Not Applicable"/>
  </r>
  <r>
    <s v="s8989P"/>
    <x v="0"/>
    <x v="1520"/>
    <s v="Andrew Damon Henriques"/>
    <s v="C. Thomas Howell, Drew Moerlein, Abigail Hawk, Gene Gabriel, Vince Oddo, Sal Rendino, Artie Pasquale, Joe D'Onofrio, Christopher Brian Roach"/>
    <s v="Unknown"/>
    <m/>
    <s v="Unknown"/>
    <x v="0"/>
    <x v="0"/>
    <s v="87 min"/>
    <n v="87"/>
    <n v="0"/>
    <x v="8"/>
    <s v="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
    <x v="0"/>
    <n v="2"/>
    <s v=""/>
    <s v=""/>
    <s v="Recent"/>
    <s v="Short"/>
  </r>
  <r>
    <s v="s8268P"/>
    <x v="0"/>
    <x v="1521"/>
    <s v="Vu Duc Thang"/>
    <s v="Isaac, Phan Ngan, Chi Tai"/>
    <s v="Unknown"/>
    <m/>
    <s v="Unknown"/>
    <x v="6"/>
    <x v="3"/>
    <s v="107 min"/>
    <n v="107"/>
    <n v="0"/>
    <x v="10"/>
    <s v="To flee a public scandal, a humiliated musician hides in a seaside town where he meets a fiery bartender who sparks more than creative inspiration."/>
    <x v="0"/>
    <n v="2"/>
    <s v=""/>
    <s v=""/>
    <s v="Modern"/>
    <s v="Medium"/>
  </r>
  <r>
    <s v="s8580P"/>
    <x v="0"/>
    <x v="1522"/>
    <s v="Glenn Jordan"/>
    <s v="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
    <s v="Unknown"/>
    <m/>
    <s v="Unknown"/>
    <x v="8"/>
    <x v="3"/>
    <s v="96 min"/>
    <n v="96"/>
    <n v="0"/>
    <x v="8"/>
    <s v="When a home birth goes horribly wrong, the administering midwife finds herself facing charges of manslaughter. Told through the eyes of her 14-year-old daughter who finds herself having to choose between the law and her devotion to her mother."/>
    <x v="0"/>
    <n v="2"/>
    <s v=""/>
    <s v=""/>
    <s v="Older"/>
    <s v="Medium"/>
  </r>
  <r>
    <s v="s9583P"/>
    <x v="0"/>
    <x v="1523"/>
    <s v="Anthony Page"/>
    <s v="Gena Rowlands, Annabeth Gish, Chloe Webb"/>
    <s v="Australia"/>
    <m/>
    <s v="Unknown"/>
    <x v="57"/>
    <x v="3"/>
    <s v="100 min"/>
    <n v="100"/>
    <n v="0"/>
    <x v="8"/>
    <s v="A searing WWII saga of women prisoners-of-war caught in the clash between East and West. Though forced into submission, these indomitable women never cease to believe in freedom."/>
    <x v="0"/>
    <n v="2"/>
    <s v=""/>
    <s v=""/>
    <s v="Older"/>
    <s v="Medium"/>
  </r>
  <r>
    <s v="s4484P"/>
    <x v="0"/>
    <x v="1524"/>
    <s v="Caarthik Raju"/>
    <s v="Sundeep Kishan, Anya Singh, Murali Sharma, Vennela Kishore, Posani Krishnamurali, Poornima Bhagyaraj, Pragati, Divya Ganesh, Banda Raghu"/>
    <s v="Unknown"/>
    <m/>
    <s v="Unknown"/>
    <x v="1"/>
    <x v="3"/>
    <s v="123 min"/>
    <n v="123"/>
    <n v="0"/>
    <x v="4"/>
    <s v="Ninu Veedani Needanu Nene is about a young man who gets mired in a dire situation and comes out successfully."/>
    <x v="0"/>
    <n v="2"/>
    <s v=""/>
    <s v=""/>
    <s v="Modern"/>
    <s v="Long"/>
  </r>
  <r>
    <s v="s2326P"/>
    <x v="0"/>
    <x v="1525"/>
    <s v="Richard Hickey, Nick Hatton Jones"/>
    <s v="Unknown"/>
    <s v="Unknown"/>
    <m/>
    <s v="Unknown"/>
    <x v="1"/>
    <x v="5"/>
    <s v="32 min"/>
    <n v="32"/>
    <n v="0"/>
    <x v="6"/>
    <s v="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
    <x v="0"/>
    <n v="2"/>
    <s v=""/>
    <s v=""/>
    <s v="Modern"/>
    <s v="Short"/>
  </r>
  <r>
    <s v="s5668P"/>
    <x v="0"/>
    <x v="1526"/>
    <s v="Aisling Walsh"/>
    <s v="Chloe Pirrie, David Thewlis, Finn Cole, Flora Nicholson, Gary Davis, Ken Stott, Kyle Soller, Lucy Chappell, Miranda Richardson, Sophie Rundle, Wanda Opalinkska"/>
    <s v="Unknown"/>
    <m/>
    <s v="Unknown"/>
    <x v="18"/>
    <x v="3"/>
    <s v="86 min"/>
    <n v="86"/>
    <n v="0"/>
    <x v="8"/>
    <s v="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
    <x v="0"/>
    <n v="2"/>
    <s v=""/>
    <s v=""/>
    <s v="Modern"/>
    <s v="Short"/>
  </r>
  <r>
    <s v="s8122P"/>
    <x v="0"/>
    <x v="1527"/>
    <s v="Robert Cammisa, Dennis Donovan, Patrick Hendrickson"/>
    <s v="Vanessa Bartlett, Patrick Ginnetty, Walker Hare"/>
    <s v="Unknown"/>
    <m/>
    <s v="Unknown"/>
    <x v="5"/>
    <x v="0"/>
    <s v="81 min"/>
    <n v="81"/>
    <n v="0"/>
    <x v="25"/>
    <s v="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
    <x v="0"/>
    <n v="2"/>
    <s v=""/>
    <s v=""/>
    <s v="Modern"/>
    <s v="Short"/>
  </r>
  <r>
    <s v="s2500N"/>
    <x v="1"/>
    <x v="1528"/>
    <s v="Unknown"/>
    <s v="Essined Aponte, Emmanuel Esparza, Kepa Amuchastegui, Manuel Navarro, Aroha Hafez, Ilenia Antonini, Alejandro Rodríguez, Cristina Warner, Juliette Arrieta, Fernando Campo, Camilo Jiménez, Jairo Camargo, Adelaida Buscato"/>
    <s v="Colombia"/>
    <d v="2020-05-20T00:00:00"/>
    <s v="Available"/>
    <x v="3"/>
    <x v="7"/>
    <s v="1 Season"/>
    <n v="0"/>
    <n v="1"/>
    <x v="8"/>
    <s v="Years after Spanish conquistador Pedro de Heredia betrayed her people and broke her heart, indigenous woman Catalina reenters his life to get revenge."/>
    <x v="1"/>
    <n v="1"/>
    <n v="2020"/>
    <s v="May"/>
    <s v="Recent"/>
    <s v="Not Applicable"/>
  </r>
  <r>
    <s v="s7091N"/>
    <x v="0"/>
    <x v="1529"/>
    <s v="Toshiya Shinohara"/>
    <s v="Kappei Yamaguchi, Satsuki Yukino, Koji Tsujitani, Houko Kuwashima, Kumiko Watanabe, Noriko Hidaka, Kenichi Ogata, Toshiyuki Morikawa, Mieko Harada"/>
    <s v="Japan"/>
    <d v="2017-09-01T00:00:00"/>
    <s v="Available"/>
    <x v="15"/>
    <x v="7"/>
    <s v="99 min"/>
    <n v="99"/>
    <n v="0"/>
    <x v="7"/>
    <s v="With their biggest foe seemingly defeated, InuYasha and his friends return to everyday life. But the peace is soon shattered by an emerging new enemy."/>
    <x v="1"/>
    <n v="1"/>
    <n v="2017"/>
    <s v="September"/>
    <s v="Older"/>
    <s v="Medium"/>
  </r>
  <r>
    <s v="s3254P"/>
    <x v="1"/>
    <x v="1530"/>
    <s v="Unknown"/>
    <s v="Finty Williams, Derek Jacobi, Judi Dench, Jo Wyatt, Keith Wickham, Jonell Elliott"/>
    <s v="Unknown"/>
    <m/>
    <s v="Unknown"/>
    <x v="49"/>
    <x v="13"/>
    <s v="3 Seasons"/>
    <n v="0"/>
    <n v="3"/>
    <x v="6"/>
    <s v="Join Angelina Ballerina and her friends as they go through the joys and frustrations of growing up as 'real life' is not a perfect ballet, and the steps are often hard and confusing."/>
    <x v="0"/>
    <n v="2"/>
    <s v=""/>
    <s v=""/>
    <s v="Older"/>
    <s v="Not Applicable"/>
  </r>
  <r>
    <s v="s7572P"/>
    <x v="0"/>
    <x v="1531"/>
    <s v="Charles Marquis Warren"/>
    <s v="Unknown"/>
    <s v="Unknown"/>
    <m/>
    <s v="Unknown"/>
    <x v="0"/>
    <x v="3"/>
    <s v="88 min"/>
    <n v="88"/>
    <n v="0"/>
    <x v="25"/>
    <s v="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
    <x v="0"/>
    <n v="2"/>
    <s v=""/>
    <s v=""/>
    <s v="Recent"/>
    <s v="Short"/>
  </r>
  <r>
    <s v="s853N"/>
    <x v="0"/>
    <x v="1532"/>
    <s v="Vishwesh Krishnamoorthy"/>
    <s v="Unknown"/>
    <s v="Unknown"/>
    <d v="2021-05-21T00:00:00"/>
    <s v="Available"/>
    <x v="0"/>
    <x v="7"/>
    <s v="131 min"/>
    <n v="131"/>
    <n v="0"/>
    <x v="8"/>
    <s v="Challenged to compose 100 songs before he can marry the girl he loves, a tortured but passionate singer-songwriter embarks on a poignant musical journey."/>
    <x v="1"/>
    <n v="1"/>
    <n v="2021"/>
    <s v="May"/>
    <s v="Recent"/>
    <s v="Long"/>
  </r>
  <r>
    <s v="s7380N"/>
    <x v="0"/>
    <x v="1533"/>
    <s v="Benjamin Ree"/>
    <s v="Magnus Carlsen"/>
    <s v="Norway"/>
    <d v="2017-02-22T00:00:00"/>
    <s v="Available"/>
    <x v="7"/>
    <x v="2"/>
    <s v="75 min"/>
    <n v="75"/>
    <n v="0"/>
    <x v="11"/>
    <s v="This dramatic documentary explores the life and mind of Magnus Carlsen, the charismatic Norwegian prodigy who became world chess champion."/>
    <x v="1"/>
    <n v="1"/>
    <n v="2017"/>
    <s v="February"/>
    <s v="Modern"/>
    <s v="Short"/>
  </r>
  <r>
    <s v="s4136N"/>
    <x v="0"/>
    <x v="1534"/>
    <s v="Adam Davis, Jerry Kolber, Trey Nelson, Erich Sturm"/>
    <s v="Unknown"/>
    <s v="United States"/>
    <d v="2019-02-01T00:00:00"/>
    <s v="Available"/>
    <x v="7"/>
    <x v="1"/>
    <s v="84 min"/>
    <n v="84"/>
    <n v="0"/>
    <x v="2"/>
    <s v="A Google executive boldly attempts a death-defying mission to travel to space and free-fall back to Earth without a rocket."/>
    <x v="1"/>
    <n v="1"/>
    <n v="2019"/>
    <s v="February"/>
    <s v="Modern"/>
    <s v="Short"/>
  </r>
  <r>
    <s v="s5875N"/>
    <x v="0"/>
    <x v="1535"/>
    <s v="Wilson Yip"/>
    <s v="Donnie Yen, Sammo Kam-Bo Hung, Huang Xiaoming, Simon Yam, Lynn Hung, Kanin Ngo, Kent Cheng, Darren Shahlavi, Louis Fan, Calvin Ka-Sing Cheng"/>
    <s v="Hong Kong, China"/>
    <d v="2016-01-15T00:00:00"/>
    <s v="Available"/>
    <x v="22"/>
    <x v="6"/>
    <s v="108 min"/>
    <n v="108"/>
    <n v="0"/>
    <x v="7"/>
    <s v="New in Hong Kong, martial arts instructor Ip Man perseveres and retaliates against his rivals' opposition to the Wing Chun fighting style he teaches."/>
    <x v="1"/>
    <n v="1"/>
    <n v="2016"/>
    <s v="January"/>
    <s v="Modern"/>
    <s v="Medium"/>
  </r>
  <r>
    <s v="s6624N"/>
    <x v="0"/>
    <x v="1536"/>
    <s v="Brian De Palma"/>
    <s v="Nikolaj Coster-Waldau, Carice van Houten, Eriq Ebouaney, Guy Pearce, Mohammed Azaay, Søren Malling, Paprika Steen, Helena Kaittani"/>
    <s v="Denmark, France, Belgium, Italy, Netherlands, United States, United Kingdom"/>
    <d v="2019-09-28T00:00:00"/>
    <s v="Available"/>
    <x v="1"/>
    <x v="6"/>
    <s v="89 min"/>
    <n v="89"/>
    <n v="0"/>
    <x v="3"/>
    <s v="A Copenhagen police officer hunts for the man who attacked his partner, only to stumble into a high-stakes game of espionage."/>
    <x v="1"/>
    <n v="1"/>
    <n v="2019"/>
    <s v="September"/>
    <s v="Modern"/>
    <s v="Short"/>
  </r>
  <r>
    <s v="s5572N"/>
    <x v="0"/>
    <x v="1537"/>
    <s v="Santosh Sivan"/>
    <s v="Shah Rukh Khan, Kareena Kapoor, Danny Denzongpa, Rahul Dev, Hrishitaa Bhatt, Gerson Da Cunha, Subhashini Ali, Umesh Mehra, Sooraj Balaji"/>
    <s v="India"/>
    <d v="2017-03-15T00:00:00"/>
    <s v="Available"/>
    <x v="8"/>
    <x v="6"/>
    <s v="168 min"/>
    <n v="168"/>
    <n v="0"/>
    <x v="7"/>
    <s v="This elaborate Bollywood epic dramatizes one man's transformation from a vengeful and cunning warrior into a legendary leader and teacher of Buddhism."/>
    <x v="1"/>
    <n v="1"/>
    <n v="2017"/>
    <s v="March"/>
    <s v="Older"/>
    <s v="Long"/>
  </r>
  <r>
    <s v="s559N"/>
    <x v="0"/>
    <x v="1538"/>
    <s v="Ernie Barbarash"/>
    <s v="Jean-Claude Van Damme, Joe Flanigan, Anna-Louise Plowman, Charlotte Beaumont, Steve Nicolson, Uriel Emil, Louis Dempsey, Mark Lewis, Kristopher Van Varenberg, Bianca Brigitte VanDamme"/>
    <s v="United States"/>
    <d v="2021-07-01T00:00:00"/>
    <s v="Available"/>
    <x v="5"/>
    <x v="6"/>
    <s v="115 min"/>
    <n v="115"/>
    <n v="0"/>
    <x v="7"/>
    <s v="A former mercenary is lured back into the dangerous business of finding missing Kids when the daughter of a mixed martial arts champ is kidnapped."/>
    <x v="1"/>
    <n v="1"/>
    <n v="2021"/>
    <s v="July"/>
    <s v="Modern"/>
    <s v="Medium"/>
  </r>
  <r>
    <s v="s2990N"/>
    <x v="0"/>
    <x v="1539"/>
    <s v="Chung Mong-hong"/>
    <s v="Wu Chien-ho, Chen Yi-wen, Samantha Ko, Liu Kuan-ting, Greg Hsu, Wu Tai-ling, Wen Chen-ling, Yin Shin"/>
    <s v="Taiwan"/>
    <d v="2020-01-24T00:00:00"/>
    <s v="Available"/>
    <x v="1"/>
    <x v="1"/>
    <s v="156 min"/>
    <n v="156"/>
    <n v="0"/>
    <x v="8"/>
    <s v="A family reckons with the aftermath of their younger son's incarceration and a greater misfortune that follows."/>
    <x v="1"/>
    <n v="1"/>
    <n v="2020"/>
    <s v="January"/>
    <s v="Modern"/>
    <s v="Long"/>
  </r>
  <r>
    <s v="s497P"/>
    <x v="0"/>
    <x v="1540"/>
    <s v="Not Available"/>
    <s v="Unknown"/>
    <s v="United States"/>
    <m/>
    <s v="Unknown"/>
    <x v="14"/>
    <x v="12"/>
    <s v="22 min"/>
    <n v="22"/>
    <n v="0"/>
    <x v="34"/>
    <s v="The Pains of Being Pure at Heart bring their sugary dose of fuzzy nostalgia to the Music Hall of Williamsburg."/>
    <x v="0"/>
    <n v="2"/>
    <s v=""/>
    <s v=""/>
    <s v="Older"/>
    <s v="Short"/>
  </r>
  <r>
    <s v="s3478N"/>
    <x v="1"/>
    <x v="1541"/>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s v="United States"/>
    <d v="2019-09-30T00:00:00"/>
    <s v="Available"/>
    <x v="1"/>
    <x v="1"/>
    <s v="5 Seasons"/>
    <n v="0"/>
    <n v="5"/>
    <x v="14"/>
    <s v="Long before he was commissioner, rookie cop James Gordon takes on Gotham City crime and corruption to avenge the murder of Bruce Wayne's parents."/>
    <x v="1"/>
    <n v="1"/>
    <n v="2019"/>
    <s v="September"/>
    <s v="Modern"/>
    <s v="Not Applicable"/>
  </r>
  <r>
    <s v="s2982P"/>
    <x v="0"/>
    <x v="1542"/>
    <s v="Baeble Music"/>
    <s v="Unknown"/>
    <s v="Unknown"/>
    <m/>
    <s v="Unknown"/>
    <x v="24"/>
    <x v="12"/>
    <s v="30 min"/>
    <n v="30"/>
    <n v="0"/>
    <x v="34"/>
    <s v="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
    <x v="0"/>
    <n v="2"/>
    <s v=""/>
    <s v=""/>
    <s v="Older"/>
    <s v="Short"/>
  </r>
  <r>
    <s v="s7600N"/>
    <x v="0"/>
    <x v="1543"/>
    <s v="Not Available"/>
    <s v="Craig Sechler"/>
    <s v="United States"/>
    <d v="2019-07-01T00:00:00"/>
    <s v="Available"/>
    <x v="12"/>
    <x v="4"/>
    <s v="53 min"/>
    <n v="53"/>
    <n v="0"/>
    <x v="11"/>
    <s v="Scientists test avian aptitude and challenge concepts of intelligence with examples ranging from puzzle-solving crows to parrots with a sense of time."/>
    <x v="1"/>
    <n v="1"/>
    <n v="2019"/>
    <s v="July"/>
    <s v="Modern"/>
    <s v="Short"/>
  </r>
  <r>
    <s v="s6949N"/>
    <x v="0"/>
    <x v="1544"/>
    <s v="Kelly Noonan"/>
    <s v="Kelly Noonan, Deepak Chopra, Michael Beckwith, Joe Dispenza, Dr. Jeffrey Thompson, Gregg Braden, Joan Borysenko, Marianne Williamson"/>
    <s v="United States"/>
    <d v="2019-02-01T00:00:00"/>
    <s v="Available"/>
    <x v="12"/>
    <x v="7"/>
    <s v="107 min"/>
    <n v="107"/>
    <n v="0"/>
    <x v="2"/>
    <s v="Stories from spiritual leaders, physicians and those with chronic illnesses reveal the powerful connection between the human psyche and physical health."/>
    <x v="1"/>
    <n v="1"/>
    <n v="2019"/>
    <s v="February"/>
    <s v="Modern"/>
    <s v="Medium"/>
  </r>
  <r>
    <s v="s8855P"/>
    <x v="0"/>
    <x v="1545"/>
    <s v="Joan Grossman, Paul Rosdy"/>
    <s v="Fred Fields, Ernest Heppner, Illo Heppner, Siegmar Simon"/>
    <s v="Unknown"/>
    <m/>
    <s v="Unknown"/>
    <x v="44"/>
    <x v="3"/>
    <s v="76 min"/>
    <n v="76"/>
    <n v="0"/>
    <x v="28"/>
    <s v="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
    <x v="0"/>
    <n v="2"/>
    <s v=""/>
    <s v=""/>
    <s v="Older"/>
    <s v="Short"/>
  </r>
  <r>
    <s v="s1686N"/>
    <x v="0"/>
    <x v="1546"/>
    <s v="Takeshi Fukunaga"/>
    <s v="Kanto Shimokura, Debo Akibe, Emi Shimokura, Toko Miura, Lily Franky"/>
    <s v="United States, Japan"/>
    <d v="2020-11-17T00:00:00"/>
    <s v="Available"/>
    <x v="3"/>
    <x v="2"/>
    <s v="84 min"/>
    <n v="84"/>
    <n v="0"/>
    <x v="8"/>
    <s v="A sensitive Ainu teen searches for a spiritual connection with his recently deceased dad while navigating his indigenous identity in a changing world."/>
    <x v="1"/>
    <n v="1"/>
    <n v="2020"/>
    <s v="November"/>
    <s v="Recent"/>
    <s v="Short"/>
  </r>
  <r>
    <s v="s5812P"/>
    <x v="0"/>
    <x v="1547"/>
    <s v="Aaron Michael"/>
    <s v="LB, Aaron Michael"/>
    <s v="Unknown"/>
    <m/>
    <s v="Unknown"/>
    <x v="6"/>
    <x v="5"/>
    <s v="13 min"/>
    <n v="13"/>
    <n v="0"/>
    <x v="6"/>
    <s v="T-Rex Ranch brings you another awesome fun-packed collection of Jurassic dinosaur videos ! Watch your favorite park rangers get into all sorts of wonderful adventures, coming across lots of scary dinosaurs, awesome toys and much more!"/>
    <x v="0"/>
    <n v="2"/>
    <s v=""/>
    <s v=""/>
    <s v="Modern"/>
    <s v="Short"/>
  </r>
  <r>
    <s v="s1201P"/>
    <x v="1"/>
    <x v="1548"/>
    <s v="Unknown"/>
    <s v="Unknown"/>
    <s v="Unknown"/>
    <m/>
    <s v="Unknown"/>
    <x v="7"/>
    <x v="13"/>
    <s v="1 Season"/>
    <n v="0"/>
    <n v="1"/>
    <x v="6"/>
    <s v="READY JET GO! takes viewers on a journey into outer space, building on Kids's curiosity about science, technology and astronomy. The series follows two neighborhood kids: Sean and Sydney. They both befriend the new kid on their street, Jet Propulsion, whose family members happen to be aliens from the planet Bortron 7."/>
    <x v="0"/>
    <n v="2"/>
    <s v=""/>
    <s v=""/>
    <s v="Modern"/>
    <s v="Not Applicable"/>
  </r>
  <r>
    <s v="s333N"/>
    <x v="0"/>
    <x v="1549"/>
    <s v="Renny Harlin"/>
    <s v="Thomas Jane, Saffron Burrows, Samuel L. Jackson, Jacqueline McKenzie, Michael Rapaport, Stellan Skarsgård, LL Cool J, Aida Turturro, Cristos, Daniel Rey"/>
    <s v="United States, Mexico"/>
    <d v="2021-08-01T00:00:00"/>
    <s v="Available"/>
    <x v="20"/>
    <x v="6"/>
    <s v="105 min"/>
    <n v="105"/>
    <n v="0"/>
    <x v="7"/>
    <s v="Scientists conduct research on sharks in search of an Alzheimer's cure. But a dangerous shortcut leads to huge sharks with near-human intelligence."/>
    <x v="1"/>
    <n v="1"/>
    <n v="2021"/>
    <s v="August"/>
    <s v="Older"/>
    <s v="Medium"/>
  </r>
  <r>
    <s v="s1559N"/>
    <x v="0"/>
    <x v="1550"/>
    <s v="James D. Stern, Fernando Villena"/>
    <s v="Viola Davis, Denzel Washington, Stephen Henderson, Freedom Martin, Nia Sarfo, Cody Merridith, Gerardo Navarro, Aaron Guy, Callie Holley"/>
    <s v="United States"/>
    <d v="2020-12-11T00:00:00"/>
    <s v="Available"/>
    <x v="3"/>
    <x v="11"/>
    <s v="91 min"/>
    <n v="91"/>
    <n v="0"/>
    <x v="2"/>
    <s v="Six ambitious student actors audition for the prestigious August Wilson Monologue Competition, culminating in a riveting final round on Broadway."/>
    <x v="1"/>
    <n v="1"/>
    <n v="2020"/>
    <s v="December"/>
    <s v="Recent"/>
    <s v="Medium"/>
  </r>
  <r>
    <s v="s2705N"/>
    <x v="0"/>
    <x v="1551"/>
    <s v="Sean Baker"/>
    <s v="Brooklynn Prince, Bria Vinaite, Willem Dafoe, Christopher Rivera, Valeria Cotto, Macon Blair, Caleb Landry Jones"/>
    <s v="United States"/>
    <d v="2020-04-06T00:00:00"/>
    <s v="Available"/>
    <x v="12"/>
    <x v="6"/>
    <s v="111 min"/>
    <n v="111"/>
    <n v="0"/>
    <x v="8"/>
    <s v="A mischievous 6-year-old finds the magic in her own circumstances while living with her troubled mom in a budget motel near Disney World."/>
    <x v="1"/>
    <n v="1"/>
    <n v="2020"/>
    <s v="April"/>
    <s v="Modern"/>
    <s v="Medium"/>
  </r>
  <r>
    <s v="s6069P"/>
    <x v="0"/>
    <x v="1552"/>
    <s v="Jacob Bellamy"/>
    <s v="Jacob Bellamy, Patrick Williams, Alex Oliver, KC Collins, Lashimeice Williams, Deddrick Flynn, Ramon Williams, Chris Cash, Lawrence Wade, Sadel Notes, Tony Green, Carl Dangerfield, Young Honor, Jamil Abdullah, Michelle Williams, Johnny, Turk Heads"/>
    <s v="Unknown"/>
    <m/>
    <s v="Unknown"/>
    <x v="0"/>
    <x v="9"/>
    <s v="56 min"/>
    <n v="56"/>
    <n v="0"/>
    <x v="0"/>
    <s v="Uno(Jacob Bellamy) takes young Demecee (K. Collins) an up and coming protege, under his wings only to find out later he would betray him. Things start to escalate which leads to an unexpected end."/>
    <x v="0"/>
    <n v="2"/>
    <s v=""/>
    <s v=""/>
    <s v="Recent"/>
    <s v="Short"/>
  </r>
  <r>
    <s v="s3819P"/>
    <x v="0"/>
    <x v="1553"/>
    <s v="Radha Krishna Jagarlamundi, Kangana Ranaut"/>
    <s v="Kangana Ranaut, Jisshu Sengupta, Ankita Lokhande"/>
    <s v="Unknown"/>
    <m/>
    <s v="Unknown"/>
    <x v="1"/>
    <x v="0"/>
    <s v="141 min"/>
    <n v="141"/>
    <n v="0"/>
    <x v="0"/>
    <s v="Manikarnika â€“ Queen of Jhansi or well known as Lakshmi Bai of Jhansi is her real live story. She was the first woman in history to fight against the British in the cry of Independence."/>
    <x v="0"/>
    <n v="2"/>
    <s v=""/>
    <s v=""/>
    <s v="Modern"/>
    <s v="Long"/>
  </r>
  <r>
    <s v="s1936N"/>
    <x v="0"/>
    <x v="1554"/>
    <s v="Page Hurwitz"/>
    <s v="Michelle Buteau"/>
    <s v="United States"/>
    <d v="2020-09-29T00:00:00"/>
    <s v="Available"/>
    <x v="3"/>
    <x v="1"/>
    <s v="59 min"/>
    <n v="59"/>
    <n v="0"/>
    <x v="13"/>
    <s v="Scene-stealing queen Michelle Buteau dazzles with real talk on relationships, parenthood, cultural differences and the government workers who adore her."/>
    <x v="1"/>
    <n v="1"/>
    <n v="2020"/>
    <s v="September"/>
    <s v="Recent"/>
    <s v="Short"/>
  </r>
  <r>
    <s v="s1754N"/>
    <x v="0"/>
    <x v="1555"/>
    <s v="Jennifer Westcott"/>
    <s v="Josh Hutcherson, Samantha Bee, Martin Short, Morena Baccarin, Jeff Dunham, John Cleese"/>
    <s v="Canada"/>
    <d v="2020-11-01T00:00:00"/>
    <s v="Available"/>
    <x v="6"/>
    <x v="8"/>
    <s v="90 min"/>
    <n v="90"/>
    <n v="0"/>
    <x v="11"/>
    <s v="When Blitzen suddenly retires, a miniature horse determined to join Santa's reindeer team faces fierce competition in the North Pole tryouts."/>
    <x v="1"/>
    <n v="1"/>
    <n v="2020"/>
    <s v="November"/>
    <s v="Modern"/>
    <s v="Medium"/>
  </r>
  <r>
    <s v="s2457P"/>
    <x v="1"/>
    <x v="1556"/>
    <s v="Unknown"/>
    <s v="David Seymour, Peter Souhleris"/>
    <s v="Unknown"/>
    <m/>
    <s v="Unknown"/>
    <x v="2"/>
    <x v="2"/>
    <s v="3 Seasons"/>
    <n v="0"/>
    <n v="3"/>
    <x v="26"/>
    <s v="In Flipping Boston, time is the enemy as flippers race to renovate before prices fall even further. There's never a dull moment."/>
    <x v="0"/>
    <n v="2"/>
    <s v=""/>
    <s v=""/>
    <s v="Modern"/>
    <s v="Not Applicable"/>
  </r>
  <r>
    <s v="s1789N"/>
    <x v="0"/>
    <x v="1557"/>
    <s v="Bartosz M. Kowalski"/>
    <s v="Julia Wieniawa-Narkiewicz, Michał Lupa, Wiktoria Gąsiewska, Stanisław Cywka, Sebastian Dela, Gabriela Muskała, Michał Zbroja, Mirosław Zbrojewicz, Piotr Cyrwus, Olaf Lubaszenko, Wojciech Mecwaldowski"/>
    <s v="Poland"/>
    <d v="2020-10-28T00:00:00"/>
    <s v="Available"/>
    <x v="3"/>
    <x v="1"/>
    <s v="103 min"/>
    <n v="103"/>
    <n v="0"/>
    <x v="15"/>
    <s v="Addicted to technology, a group of teens attends a rehabilitation camp in the forest, but a sinister force there intends to take them offline forever."/>
    <x v="1"/>
    <n v="1"/>
    <n v="2020"/>
    <s v="October"/>
    <s v="Recent"/>
    <s v="Medium"/>
  </r>
  <r>
    <s v="s1819P"/>
    <x v="1"/>
    <x v="1558"/>
    <s v="Unknown"/>
    <s v="Colton Haynes, Ali Corbin"/>
    <s v="Unknown"/>
    <m/>
    <s v="Unknown"/>
    <x v="22"/>
    <x v="9"/>
    <s v="1 Season"/>
    <n v="0"/>
    <n v="1"/>
    <x v="8"/>
    <s v="Follows several interweaving story lines over the course of a week in Los Angeles, some including characters carried over from the original film, others featuring actors from the film returning as different characters."/>
    <x v="0"/>
    <n v="2"/>
    <s v=""/>
    <s v=""/>
    <s v="Modern"/>
    <s v="Not Applicable"/>
  </r>
  <r>
    <s v="s8655N"/>
    <x v="0"/>
    <x v="1559"/>
    <s v="Benedict Andrews"/>
    <s v="Rooney Mara, Ben Mendelsohn, Riz Ahmed, Ruby Stokes, Natasha Little, Tara Fitzgerald, Tobias Menzies"/>
    <s v="United Kingdom, Canada, United States"/>
    <d v="2018-04-01T00:00:00"/>
    <s v="Available"/>
    <x v="7"/>
    <x v="6"/>
    <s v="94 min"/>
    <n v="94"/>
    <n v="0"/>
    <x v="8"/>
    <s v="A young woman tracks down the older man who preyed on her as a child, forcing them both to confront the damage done by what happened 15 years earlier."/>
    <x v="1"/>
    <n v="1"/>
    <n v="2018"/>
    <s v="April"/>
    <s v="Modern"/>
    <s v="Medium"/>
  </r>
  <r>
    <s v="s658P"/>
    <x v="1"/>
    <x v="1560"/>
    <s v="Unknown"/>
    <s v="Unknown"/>
    <s v="Europe"/>
    <m/>
    <s v="Unknown"/>
    <x v="2"/>
    <x v="2"/>
    <s v="1 Season"/>
    <n v="0"/>
    <n v="1"/>
    <x v="26"/>
    <s v="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
    <x v="0"/>
    <n v="2"/>
    <s v=""/>
    <s v=""/>
    <s v="Modern"/>
    <s v="Not Applicable"/>
  </r>
  <r>
    <s v="s3203P"/>
    <x v="1"/>
    <x v="1561"/>
    <s v="Unknown"/>
    <s v="Sidney Starr, Mike Forbs"/>
    <s v="Unknown"/>
    <m/>
    <s v="Unknown"/>
    <x v="7"/>
    <x v="7"/>
    <s v="2 Seasons"/>
    <n v="0"/>
    <n v="2"/>
    <x v="26"/>
    <s v="Atlanta Plastic follows three of the country's top African- American plastic surgeons as they shatter stereotypes and provide a wide range of beauty procedures to clients of all ethnic backgrounds."/>
    <x v="0"/>
    <n v="2"/>
    <s v=""/>
    <s v=""/>
    <s v="Modern"/>
    <s v="Not Applicable"/>
  </r>
  <r>
    <s v="s6098P"/>
    <x v="0"/>
    <x v="1562"/>
    <s v="Stanley Donen"/>
    <s v="Cary Grant, Audrey Hepburn, Walter Matthau, James Coburn, George Kennedy"/>
    <s v="Unknown"/>
    <m/>
    <s v="Unknown"/>
    <x v="16"/>
    <x v="0"/>
    <s v="113 min"/>
    <n v="113"/>
    <n v="0"/>
    <x v="4"/>
    <s v="In Paris, romance and suspense ensue as a woman is pursued by several men who want a fortune her murdered husband had stolen. Whom can she trust?"/>
    <x v="0"/>
    <n v="2"/>
    <s v=""/>
    <s v=""/>
    <s v="Older"/>
    <s v="Medium"/>
  </r>
  <r>
    <s v="s7255P"/>
    <x v="0"/>
    <x v="1563"/>
    <s v="Madhumita"/>
    <s v="Arjun Chidambaram, Aditi Chengappa, Venkatesh Harinathan, S. P. Balasubrahmanyam, Lakshmi, K. Bhagyaraj"/>
    <s v="Unknown"/>
    <m/>
    <s v="Unknown"/>
    <x v="18"/>
    <x v="3"/>
    <s v="123 min"/>
    <n v="123"/>
    <n v="0"/>
    <x v="4"/>
    <s v="Arjun is a carefree guy raised by his grandparents and not too keen on his career. When he is forced to get serious, he and a friend decide to start a business where they personally deliver bad news."/>
    <x v="0"/>
    <n v="2"/>
    <s v=""/>
    <s v=""/>
    <s v="Modern"/>
    <s v="Long"/>
  </r>
  <r>
    <s v="s1207P"/>
    <x v="1"/>
    <x v="1564"/>
    <s v="Unknown"/>
    <s v="Swara Bhasker, Ayushmaan Saxena, Rashmi Agdekar, Chittranjan Tripathy, Neelu Kohli, Pradhuman Singh Mall"/>
    <s v="Unknown"/>
    <m/>
    <s v="Unknown"/>
    <x v="3"/>
    <x v="0"/>
    <s v="1 Season"/>
    <n v="0"/>
    <n v="1"/>
    <x v="4"/>
    <s v="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
    <x v="0"/>
    <n v="2"/>
    <s v=""/>
    <s v=""/>
    <s v="Recent"/>
    <s v="Not Applicable"/>
  </r>
  <r>
    <s v="s9008P"/>
    <x v="1"/>
    <x v="1565"/>
    <s v="Unknown"/>
    <s v="Harald Krassnitzer, Rafael Haider, Aglaia Szyszkowitz, Thomas Stipsits"/>
    <s v="Unknown"/>
    <m/>
    <s v="Unknown"/>
    <x v="7"/>
    <x v="3"/>
    <s v="1 Season"/>
    <n v="0"/>
    <n v="1"/>
    <x v="0"/>
    <s v="The most vicious crimes in Vienna are investigated by an elite detective team."/>
    <x v="0"/>
    <n v="2"/>
    <s v=""/>
    <s v=""/>
    <s v="Modern"/>
    <s v="Not Applicable"/>
  </r>
  <r>
    <s v="s1120P"/>
    <x v="1"/>
    <x v="1566"/>
    <s v="Unknown"/>
    <s v="Russell Peters"/>
    <s v="Unknown"/>
    <m/>
    <s v="Unknown"/>
    <x v="3"/>
    <x v="0"/>
    <s v="1 Season"/>
    <n v="0"/>
    <n v="1"/>
    <x v="10"/>
    <s v="Russell Peters takes his culturally comedic roadshow to the land of his ancestors, Mumbai, India for an evening thatâ€™s as informative as it is entertaining. Reflecting on his own immigrant lineage Peters proves why heâ€™s more than one in 1.3 billion."/>
    <x v="0"/>
    <n v="2"/>
    <s v=""/>
    <s v=""/>
    <s v="Recent"/>
    <s v="Not Applicable"/>
  </r>
  <r>
    <s v="s6673P"/>
    <x v="0"/>
    <x v="1567"/>
    <s v="Shan Serafin"/>
    <s v="Sophie Kargma, Aidan Bristo, Billy Zane, Susan Wilder, Lindsey Ginter"/>
    <s v="Unknown"/>
    <m/>
    <s v="Unknown"/>
    <x v="0"/>
    <x v="9"/>
    <s v="92 min"/>
    <n v="92"/>
    <n v="0"/>
    <x v="15"/>
    <s v="Lucas suspects his wife is losing her mind when she claims demons are waging a war in their urban home. Eerie evidence is mounting that she may not actually be crazy after all, but what she's about to tell him next is that he must do the unthinkable."/>
    <x v="0"/>
    <n v="2"/>
    <s v=""/>
    <s v=""/>
    <s v="Recent"/>
    <s v="Medium"/>
  </r>
  <r>
    <s v="s5946N"/>
    <x v="0"/>
    <x v="1568"/>
    <s v="Joel Oliansky"/>
    <s v="Judith Light, Michael Ontkean, Jerry Orbach, Pat Corley, Nicholas Campbell, John Colicos, Cynthia Sikes, Johnny Galecki"/>
    <s v="United States"/>
    <d v="2011-10-01T00:00:00"/>
    <s v="Available"/>
    <x v="75"/>
    <x v="7"/>
    <s v="94 min"/>
    <n v="94"/>
    <n v="0"/>
    <x v="8"/>
    <s v="A lawyer's husband is having an affair. When his mistress is found dead, he becomes the prime suspect – and his wife must take charge of his defense."/>
    <x v="1"/>
    <n v="1"/>
    <n v="2011"/>
    <s v="October"/>
    <s v="Older"/>
    <s v="Medium"/>
  </r>
  <r>
    <s v="s3789N"/>
    <x v="0"/>
    <x v="1569"/>
    <s v="Sachin Yardi"/>
    <s v="Abhay Deol, Mithila Palkar, Vijay Raaz"/>
    <s v="India"/>
    <d v="2019-05-31T00:00:00"/>
    <s v="Available"/>
    <x v="1"/>
    <x v="1"/>
    <s v="101 min"/>
    <n v="101"/>
    <n v="0"/>
    <x v="4"/>
    <s v="A gifted but insecure woman embarks on a transformative journey when she enlists an enigmatic con man to recover her stolen car from an eccentric thug."/>
    <x v="1"/>
    <n v="1"/>
    <n v="2019"/>
    <s v="May"/>
    <s v="Modern"/>
    <s v="Medium"/>
  </r>
  <r>
    <s v="s1188N"/>
    <x v="0"/>
    <x v="1570"/>
    <s v="Anna Elizabeth James"/>
    <s v="Kristin Davis, Dermot Mulroney, Greer Grammer, Shanola Hampton, Marie Wagenman, Shylo Molina, Abella Bala, Shaun Wu"/>
    <s v="United States"/>
    <d v="2021-03-18T00:00:00"/>
    <s v="Available"/>
    <x v="0"/>
    <x v="6"/>
    <s v="115 min"/>
    <n v="115"/>
    <n v="0"/>
    <x v="40"/>
    <s v="After a bestselling novelist suffering from writer's block hires a new nanny for her Kids, the line between fiction and reality starts to blur."/>
    <x v="1"/>
    <n v="1"/>
    <n v="2021"/>
    <s v="March"/>
    <s v="Recent"/>
    <s v="Medium"/>
  </r>
  <r>
    <s v="s5778N"/>
    <x v="1"/>
    <x v="1571"/>
    <s v="Unknown"/>
    <s v="Kingone Wang, Lorene Ren, Sean Lee, Nita Lei, William Liao"/>
    <s v="Taiwan"/>
    <d v="2016-10-01T00:00:00"/>
    <s v="Available"/>
    <x v="18"/>
    <x v="7"/>
    <s v="1 Season"/>
    <n v="0"/>
    <n v="1"/>
    <x v="9"/>
    <s v="After losing his sight and his fiancee in an accident, a man hires a caregiver who mysteriously sounds – and looks – just like his late girlfriend."/>
    <x v="1"/>
    <n v="1"/>
    <n v="2016"/>
    <s v="October"/>
    <s v="Modern"/>
    <s v="Not Applicable"/>
  </r>
  <r>
    <s v="s6951N"/>
    <x v="0"/>
    <x v="1572"/>
    <s v="Chris Sivertson"/>
    <s v="Aubrey Peeples, Keir Gilchrist, Peter Facinelli, Felicity Price, Ione Skye, Jimmy Bennett, Taylor Dearden"/>
    <s v="United States"/>
    <d v="2018-01-01T00:00:00"/>
    <s v="Available"/>
    <x v="12"/>
    <x v="1"/>
    <s v="87 min"/>
    <n v="87"/>
    <n v="0"/>
    <x v="40"/>
    <s v="A shy, brilliant boy and a popular girl fall into an unexpected romance. But as their bond deepens, his attraction begins taking on dark overtones."/>
    <x v="1"/>
    <n v="1"/>
    <n v="2018"/>
    <s v="January"/>
    <s v="Modern"/>
    <s v="Short"/>
  </r>
  <r>
    <s v="s3381N"/>
    <x v="0"/>
    <x v="1573"/>
    <s v="Michael Steiner"/>
    <s v="Inge Maux, Noémie Schmidt, Joel Basman, Sunnyi Melles, Udo Samel, Rachel Braunschweig, Oriana Schrage, Meytal Gal"/>
    <s v="Switzerland"/>
    <d v="2019-10-25T00:00:00"/>
    <s v="Available"/>
    <x v="6"/>
    <x v="1"/>
    <s v="94 min"/>
    <n v="94"/>
    <n v="0"/>
    <x v="4"/>
    <s v="Pressured to marry a nice Orthodox Jewish woman, Motti is thrown for a loop when he falls for classmate Laura, who his mother will never approve of."/>
    <x v="1"/>
    <n v="1"/>
    <n v="2019"/>
    <s v="October"/>
    <s v="Modern"/>
    <s v="Medium"/>
  </r>
  <r>
    <s v="s9102P"/>
    <x v="0"/>
    <x v="1574"/>
    <s v="Guido Brignone"/>
    <s v="Anita Ekberg, Georges Marchal, Folco Lulli"/>
    <s v="Unknown"/>
    <m/>
    <s v="Unknown"/>
    <x v="71"/>
    <x v="0"/>
    <s v="94 min"/>
    <n v="94"/>
    <n v="0"/>
    <x v="0"/>
    <s v="Zenobia, Queen of Palmira, revolts against Rome and defeats the Roman troops but she makes a big mistake when she falls in love with enemy officer Marco Valerio."/>
    <x v="0"/>
    <n v="2"/>
    <s v=""/>
    <s v=""/>
    <s v="Older"/>
    <s v="Medium"/>
  </r>
  <r>
    <s v="s4728N"/>
    <x v="0"/>
    <x v="1575"/>
    <s v="Punit Malhotra"/>
    <s v="Imran Khan, Sonam Kapoor, Sammir Dattani, Samir Soni, Kavin Dave, Bruna Abdullah"/>
    <s v="India"/>
    <d v="2018-08-02T00:00:00"/>
    <s v="Available"/>
    <x v="22"/>
    <x v="7"/>
    <s v="128 min"/>
    <n v="128"/>
    <n v="0"/>
    <x v="4"/>
    <s v="This Bollywood spoof recounts the ups and downs of an assistant film director who loathes romance and a designer who adores all things sentimental."/>
    <x v="1"/>
    <n v="1"/>
    <n v="2018"/>
    <s v="August"/>
    <s v="Modern"/>
    <s v="Long"/>
  </r>
  <r>
    <s v="s4203N"/>
    <x v="1"/>
    <x v="1576"/>
    <s v="Unknown"/>
    <s v="Lizzie Waterworth, Joanna Ruiz, Emma Tate, Sue Elliot Nicholls, Tamsin Heatley, Wayne Forester, Aidan Cook, Stephanie Anne Mills, David Holt"/>
    <s v="United Kingdom"/>
    <d v="2019-01-11T00:00:00"/>
    <s v="Available"/>
    <x v="1"/>
    <x v="15"/>
    <s v="2 Seasons"/>
    <n v="0"/>
    <n v="2"/>
    <x v="1"/>
    <s v="To his family's frustration, Henry is skilled at making trouble, from babysitting pets in his bedroom to starting a shark panic at the swimming pool."/>
    <x v="1"/>
    <n v="1"/>
    <n v="2019"/>
    <s v="January"/>
    <s v="Modern"/>
    <s v="Not Applicable"/>
  </r>
  <r>
    <s v="s925P"/>
    <x v="0"/>
    <x v="1577"/>
    <s v="Michael J.F. Scott"/>
    <s v="Graham Greene, Tantoo Cardinal, Adam Beach, Tom Jackson"/>
    <s v="Unknown"/>
    <m/>
    <s v="Unknown"/>
    <x v="57"/>
    <x v="3"/>
    <s v="96 min"/>
    <n v="96"/>
    <n v="0"/>
    <x v="8"/>
    <s v="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
    <x v="0"/>
    <n v="2"/>
    <s v=""/>
    <s v=""/>
    <s v="Older"/>
    <s v="Medium"/>
  </r>
  <r>
    <s v="s3321P"/>
    <x v="1"/>
    <x v="1578"/>
    <s v="Unknown"/>
    <s v="Unknown"/>
    <s v="Unknown"/>
    <m/>
    <s v="Unknown"/>
    <x v="3"/>
    <x v="0"/>
    <s v="1 Season"/>
    <n v="0"/>
    <n v="1"/>
    <x v="26"/>
    <s v="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
    <x v="0"/>
    <n v="2"/>
    <s v=""/>
    <s v=""/>
    <s v="Recent"/>
    <s v="Not Applicable"/>
  </r>
  <r>
    <s v="s484N"/>
    <x v="0"/>
    <x v="1579"/>
    <s v="Unknown"/>
    <s v="Fatih Şahin, Ece Çeşmioğlu, Halit Özgür Sarı, Aslıhan Malbora, Eray Ertüren, Eren Ören, Ozan Kaya Oktu, Talha Öztürk, Merve Nur Bengi, Sümeyye Aydoğan"/>
    <s v="Unknown"/>
    <d v="2021-07-09T00:00:00"/>
    <s v="Available"/>
    <x v="0"/>
    <x v="1"/>
    <s v="102 min"/>
    <n v="102"/>
    <n v="0"/>
    <x v="8"/>
    <s v="During summer vacation in a beachside town, 16-year-old Deniz seeks the affection of his childhood crush and navigates a love triangle."/>
    <x v="1"/>
    <n v="1"/>
    <n v="2021"/>
    <s v="July"/>
    <s v="Recent"/>
    <s v="Medium"/>
  </r>
  <r>
    <s v="s1618P"/>
    <x v="0"/>
    <x v="1580"/>
    <s v="Ari Selinger"/>
    <s v="David Rysdahl, Steven Ogg, Ben Cole, Charlotte Buck, Ben Rezendes, Jason Liles"/>
    <s v="Unknown"/>
    <m/>
    <s v="Unknown"/>
    <x v="7"/>
    <x v="0"/>
    <s v="33 min"/>
    <n v="33"/>
    <n v="0"/>
    <x v="4"/>
    <s v="On the eerie moonlit night of July 5th, 1995, trumpet playing stoner Trick Stuart works the graveyard shift with his plus-sized tuba playing pal Meathead at the Delta Kream, a 24-hour fast food joint. As they practice their brass band routine, a very unexpected visitor arrives."/>
    <x v="0"/>
    <n v="2"/>
    <s v=""/>
    <s v=""/>
    <s v="Modern"/>
    <s v="Short"/>
  </r>
  <r>
    <s v="s2534N"/>
    <x v="0"/>
    <x v="1581"/>
    <s v="Salmeen AlMurry Amer"/>
    <s v="AlMulla AbdulRahman, Mansour Al Felei, Abdullah Bin Heider, Alhamadi Hamad, Alzaabi Matar, AlBloushi Mayed, Althogali Saif, Alaa Shakir"/>
    <s v="United Arab Emirates"/>
    <d v="2020-05-14T00:00:00"/>
    <s v="Available"/>
    <x v="6"/>
    <x v="4"/>
    <s v="109 min"/>
    <n v="109"/>
    <n v="0"/>
    <x v="11"/>
    <s v="Inspired by his idol Omar Abdulrahman, a young boy navigates obstacles as he chases his dream of becoming a professional soccer player."/>
    <x v="1"/>
    <n v="1"/>
    <n v="2020"/>
    <s v="May"/>
    <s v="Modern"/>
    <s v="Medium"/>
  </r>
  <r>
    <s v="s8322N"/>
    <x v="1"/>
    <x v="1582"/>
    <s v="Unknown"/>
    <s v="Unknown"/>
    <s v="India"/>
    <d v="2017-06-01T00:00:00"/>
    <s v="Available"/>
    <x v="7"/>
    <x v="4"/>
    <s v="1 Season"/>
    <n v="0"/>
    <n v="1"/>
    <x v="5"/>
    <s v="Writer, poet and lyricist Javed Akhtar hosts this musical trip down memory lane, revealing untold stories behind India's best songs of 1950-75."/>
    <x v="1"/>
    <n v="1"/>
    <n v="2017"/>
    <s v="June"/>
    <s v="Modern"/>
    <s v="Not Applicable"/>
  </r>
  <r>
    <s v="s9422P"/>
    <x v="0"/>
    <x v="1583"/>
    <s v="Mauro John Capece"/>
    <s v="Franco Nero, Corinna Coroneo, Flavio SciolÃ©, Daphne Scoccia, Michela Bruni, Giorgia Trasselli"/>
    <s v="Italy, Canada"/>
    <m/>
    <s v="Unknown"/>
    <x v="3"/>
    <x v="0"/>
    <s v="102 min"/>
    <n v="102"/>
    <n v="0"/>
    <x v="8"/>
    <s v="The clash between art and politics come to a head in this LGBTQ drama. It's populism against smaller artistic endeavors in this beautifully shot Italian film."/>
    <x v="0"/>
    <n v="2"/>
    <s v=""/>
    <s v=""/>
    <s v="Recent"/>
    <s v="Medium"/>
  </r>
  <r>
    <s v="s8590N"/>
    <x v="0"/>
    <x v="1584"/>
    <s v="Li Jun"/>
    <s v="Wallace Chung, Jung-jae Lee, Lang Yueting, Chae-yeong Lee"/>
    <s v="China"/>
    <d v="2017-07-01T00:00:00"/>
    <s v="Available"/>
    <x v="7"/>
    <x v="7"/>
    <s v="108 min"/>
    <n v="108"/>
    <n v="0"/>
    <x v="8"/>
    <s v="A police officer and a psychologist learn of a sinister threat at a highly anticipated soccer match and team up in hopes of preventing disaster."/>
    <x v="1"/>
    <n v="1"/>
    <n v="2017"/>
    <s v="July"/>
    <s v="Modern"/>
    <s v="Medium"/>
  </r>
  <r>
    <s v="s2502P"/>
    <x v="0"/>
    <x v="1585"/>
    <s v="Mark Neale"/>
    <s v="Ewan McGregor, Valentino Rossi, Max Biaggi, Garry McCoy, John Hopkins, Wayne Rainey, Kevin Schwantz, Kenny Roberts, Barry Sheene"/>
    <s v="Unknown"/>
    <m/>
    <s v="Unknown"/>
    <x v="3"/>
    <x v="3"/>
    <s v="103 min"/>
    <n v="103"/>
    <n v="0"/>
    <x v="0"/>
    <s v="Filmed around the world in 2001 and 2002, Faster captures the rise of MotoGP superstar Valentino Rossi amid ferocious competition, especially from his bitter rival Max Biaggi."/>
    <x v="0"/>
    <n v="2"/>
    <s v=""/>
    <s v=""/>
    <s v="Recent"/>
    <s v="Medium"/>
  </r>
  <r>
    <s v="s5758P"/>
    <x v="0"/>
    <x v="1586"/>
    <s v="Nicholas DiBella"/>
    <s v="Nathalia Ramos, Cody Longo, Shari Rigby, Alex Steele, Katie Gill, Benjamin Ashbrook, Kevin McCorkle"/>
    <s v="Unknown"/>
    <m/>
    <s v="Unknown"/>
    <x v="7"/>
    <x v="11"/>
    <s v="92 min"/>
    <n v="92"/>
    <n v="0"/>
    <x v="8"/>
    <s v="When a college student starts having a reoccurring nightmare, she begins to believe that it's a suppressed memory. Her seach to find answers forces her to confront past traumas, while at the same time unlocks a mystery that may bring a killer to justice."/>
    <x v="0"/>
    <n v="2"/>
    <s v=""/>
    <s v=""/>
    <s v="Modern"/>
    <s v="Medium"/>
  </r>
  <r>
    <s v="s5404P"/>
    <x v="0"/>
    <x v="1587"/>
    <s v="Hal Walker"/>
    <s v="Bing Crosby, Bob Hope, Dorothy Lamour"/>
    <s v="Unknown"/>
    <m/>
    <s v="Unknown"/>
    <x v="48"/>
    <x v="10"/>
    <s v="91 min"/>
    <n v="91"/>
    <n v="0"/>
    <x v="0"/>
    <s v="Two unemployed show-biz pals accept treasure-diving work in Bali for a local princess and they find treasure, love and trouble."/>
    <x v="0"/>
    <n v="2"/>
    <s v=""/>
    <s v=""/>
    <s v="Older"/>
    <s v="Medium"/>
  </r>
  <r>
    <s v="s4998P"/>
    <x v="0"/>
    <x v="1588"/>
    <s v="Christina Faith"/>
    <s v="Mark J.P. Hood, Milaya S. Gregory, Maysa Naima, Don Cephas"/>
    <s v="Unknown"/>
    <m/>
    <s v="Unknown"/>
    <x v="0"/>
    <x v="9"/>
    <s v="110 min"/>
    <n v="110"/>
    <n v="0"/>
    <x v="10"/>
    <s v="When a series of events causes Will Clay's career as a successful R&amp;B artist to hit rock-bottom, he is forced to heal and come to grips with lessons on loyalty and love."/>
    <x v="0"/>
    <n v="2"/>
    <s v=""/>
    <s v=""/>
    <s v="Recent"/>
    <s v="Medium"/>
  </r>
  <r>
    <s v="s7155P"/>
    <x v="0"/>
    <x v="1589"/>
    <s v="Tony Stone"/>
    <s v="Clare Amory, Noelle Bailey, Nathan Corbin, Sean Dooley, James Fuentes, Gaby Hoffmann, David Perry, Tony Stone, Fiore Tedesco"/>
    <s v="Unknown"/>
    <m/>
    <s v="Unknown"/>
    <x v="10"/>
    <x v="12"/>
    <s v="110 min"/>
    <n v="110"/>
    <n v="0"/>
    <x v="0"/>
    <s v="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
    <x v="0"/>
    <n v="2"/>
    <s v=""/>
    <s v=""/>
    <s v="Older"/>
    <s v="Medium"/>
  </r>
  <r>
    <s v="s2357N"/>
    <x v="0"/>
    <x v="1590"/>
    <s v="Elissa Down"/>
    <s v="Sofia Carson, Wolfgang Novogratz, Donna Lynne Champlin, Eva Hauge, Rex Lee, Brandon Kyle Goodman, Lidya Jewett, Sadie Lapidus, Johanna Colón, Shaylee Mansfield, Shiloh Nelson, Justin Allan, Carina Battrick, Kai Zen, Marissa Jaret Winokur, Enrico Colantoni, Dennis Andres"/>
    <s v="United States"/>
    <d v="2020-06-19T00:00:00"/>
    <s v="Available"/>
    <x v="3"/>
    <x v="4"/>
    <s v="110 min"/>
    <n v="110"/>
    <n v="0"/>
    <x v="11"/>
    <s v="After blowing a Broadway audition, a self-centered dancer reluctantly returns home and agrees to coach a squad of young misfits for a big competition."/>
    <x v="1"/>
    <n v="1"/>
    <n v="2020"/>
    <s v="June"/>
    <s v="Recent"/>
    <s v="Medium"/>
  </r>
  <r>
    <s v="s6026P"/>
    <x v="1"/>
    <x v="1591"/>
    <s v="Unknown"/>
    <s v="James McGowan, Graham Abbey, Nazneen Contractor"/>
    <s v="Unknown"/>
    <d v="2021-06-23T00:00:00"/>
    <s v="Available"/>
    <x v="14"/>
    <x v="0"/>
    <s v="3 Seasons"/>
    <n v="0"/>
    <n v="3"/>
    <x v="8"/>
    <s v="The elite Immigration and Customs Security Squad (ICS) takes on the toughest security cases ranging from terrorist infiltrations and cross-border police actions, to trafficking in everything from enriched uranium to abducted Kids. The ensemble cast includes Sofia Milos (CSI: Miami), along with James McGowan, Graham Abbey, Grace Park and Nazneen Contractor."/>
    <x v="0"/>
    <n v="2"/>
    <n v="2021"/>
    <s v="June"/>
    <s v="Older"/>
    <s v="Not Applicable"/>
  </r>
  <r>
    <s v="s8045N"/>
    <x v="0"/>
    <x v="1592"/>
    <s v="Not Available"/>
    <s v="Unknown"/>
    <s v="United States"/>
    <d v="2017-05-15T00:00:00"/>
    <s v="Available"/>
    <x v="12"/>
    <x v="1"/>
    <s v="66 min"/>
    <n v="66"/>
    <n v="0"/>
    <x v="2"/>
    <s v="Buckle up for a look inside a biannual school bus race in Florida, a harrowing event where carnage and collisions are most definitely encouraged."/>
    <x v="1"/>
    <n v="1"/>
    <n v="2017"/>
    <s v="May"/>
    <s v="Modern"/>
    <s v="Short"/>
  </r>
  <r>
    <s v="s6973N"/>
    <x v="0"/>
    <x v="1593"/>
    <s v="Lucy van Beek"/>
    <s v="John Sessions"/>
    <s v="United Kingdom"/>
    <d v="2017-03-31T00:00:00"/>
    <s v="Available"/>
    <x v="18"/>
    <x v="2"/>
    <s v="95 min"/>
    <n v="95"/>
    <n v="0"/>
    <x v="2"/>
    <s v="This detailed examination of the 1945 Hiroshima bombing includes the prelude to and aftermath of history's controversial first use of atomic weapons."/>
    <x v="1"/>
    <n v="1"/>
    <n v="2017"/>
    <s v="March"/>
    <s v="Modern"/>
    <s v="Medium"/>
  </r>
  <r>
    <s v="s586P"/>
    <x v="0"/>
    <x v="1594"/>
    <s v="Dan Krauss"/>
    <s v="Nat Wolff, Alexander SkarsgÃ¥rd"/>
    <s v="United States"/>
    <m/>
    <s v="Unknown"/>
    <x v="1"/>
    <x v="6"/>
    <s v="88 min"/>
    <n v="88"/>
    <n v="0"/>
    <x v="0"/>
    <s v="When a young US soldier in Afghanistan witnesses other recruits killing civilians under the direction of a sadistic sergeant, he begins to fear that the men he's serving with might be the ones to kill him."/>
    <x v="0"/>
    <n v="2"/>
    <s v=""/>
    <s v=""/>
    <s v="Modern"/>
    <s v="Short"/>
  </r>
  <r>
    <s v="s3724N"/>
    <x v="1"/>
    <x v="1595"/>
    <s v="Unknown"/>
    <s v="Kaori Ishihara, Yuki Kaji, Haruka Tomatsu, Daisuke Ono, Ryohei Kimura, Yoshimasa Hosoya, Takahiro Sakurai, Showtaro Morikubo, Yui Horie, Tomokazu Sugita"/>
    <s v="Japan"/>
    <d v="2019-06-21T00:00:00"/>
    <s v="Available"/>
    <x v="30"/>
    <x v="1"/>
    <s v="2 Seasons"/>
    <n v="0"/>
    <n v="2"/>
    <x v="20"/>
    <s v="A land of mysterious ruins and a magical treasure hunt await young Aladdin and his courageous friend Alibaba for the adventure of their lives."/>
    <x v="1"/>
    <n v="1"/>
    <n v="2019"/>
    <s v="June"/>
    <s v="Modern"/>
    <s v="Not Applicable"/>
  </r>
  <r>
    <s v="s1133P"/>
    <x v="0"/>
    <x v="1596"/>
    <s v="Michael Hurst"/>
    <s v="Christine Taylor, Shane Brolly, Chloe Moretz, Jerry O'Connell"/>
    <s v="Unknown"/>
    <m/>
    <s v="Unknown"/>
    <x v="24"/>
    <x v="6"/>
    <s v="94 min"/>
    <n v="94"/>
    <n v="0"/>
    <x v="15"/>
    <s v="Amy's boyfriend is injured in a car crash and taken to a hospital that no longer exists. There, Amy and a concerned stranger enter a nightmare where demons walk among us, hallucinations run rampant, and sultry nurses engage in lesbian blood rites."/>
    <x v="0"/>
    <n v="2"/>
    <s v=""/>
    <s v=""/>
    <s v="Older"/>
    <s v="Medium"/>
  </r>
  <r>
    <s v="s4516P"/>
    <x v="0"/>
    <x v="1597"/>
    <s v="Dominique Abel Fiona Gordon Bruno Romy"/>
    <s v="Fiona Gordon Lucy Tulugarjuk Dominique Abel"/>
    <s v="Unknown"/>
    <m/>
    <s v="Unknown"/>
    <x v="41"/>
    <x v="11"/>
    <s v="84 min"/>
    <n v="84"/>
    <n v="0"/>
    <x v="4"/>
    <s v="Fiona locks herself in a freezer overnight. She is rescued, returns home and finds that her husband and Kids failed to notice her absence. Fiona now wants to leave and live on an iceberg."/>
    <x v="0"/>
    <n v="2"/>
    <s v=""/>
    <s v=""/>
    <s v="Older"/>
    <s v="Short"/>
  </r>
  <r>
    <s v="s6539N"/>
    <x v="1"/>
    <x v="1598"/>
    <s v="Unknown"/>
    <s v="Chris Bourke"/>
    <s v="Australia"/>
    <d v="2019-10-02T00:00:00"/>
    <s v="Available"/>
    <x v="12"/>
    <x v="1"/>
    <s v="1 Season"/>
    <n v="0"/>
    <n v="1"/>
    <x v="14"/>
    <s v="In a bustling local court in Sydney, 12 magistrates preside over different levels of criminal offenses and deliver life-changing verdicts."/>
    <x v="1"/>
    <n v="1"/>
    <n v="2019"/>
    <s v="October"/>
    <s v="Modern"/>
    <s v="Not Applicable"/>
  </r>
  <r>
    <s v="s2142N"/>
    <x v="0"/>
    <x v="1599"/>
    <s v="Sharan Sharma"/>
    <s v="Janhvi Kapoor, Pankaj Tripathi, Angad Bedi, Viineet Kumar, Manav Vij, Ayesha Raza Mishra"/>
    <s v="India"/>
    <d v="2020-08-12T00:00:00"/>
    <s v="Available"/>
    <x v="3"/>
    <x v="7"/>
    <s v="113 min"/>
    <n v="113"/>
    <n v="0"/>
    <x v="7"/>
    <s v="Flight Lieutenant Gunjan Saxena makes history in her journey from aspiring aviator to India’s first female combat pilot in the Kargil War."/>
    <x v="1"/>
    <n v="1"/>
    <n v="2020"/>
    <s v="August"/>
    <s v="Recent"/>
    <s v="Medium"/>
  </r>
  <r>
    <s v="s3694N"/>
    <x v="0"/>
    <x v="1600"/>
    <s v="Linda Mendoza"/>
    <s v="Katherine Ryan"/>
    <s v="United States"/>
    <d v="2019-07-01T00:00:00"/>
    <s v="Available"/>
    <x v="1"/>
    <x v="1"/>
    <s v="66 min"/>
    <n v="66"/>
    <n v="0"/>
    <x v="13"/>
    <s v="Fresh from a tour, comedian Katherine Ryan shares shrewd observations about school bullies, revenge bodies and raising a very fancy child."/>
    <x v="1"/>
    <n v="1"/>
    <n v="2019"/>
    <s v="July"/>
    <s v="Modern"/>
    <s v="Short"/>
  </r>
  <r>
    <s v="s2342P"/>
    <x v="0"/>
    <x v="1107"/>
    <s v="Edgar J. Ulmer"/>
    <s v="Arline Judge, Roger Clark, Robin Raymond, Barbara Pepper, Dorothy Burgess, Betty Blythe"/>
    <s v="Unknown"/>
    <m/>
    <s v="Unknown"/>
    <x v="34"/>
    <x v="9"/>
    <s v="77 min"/>
    <n v="77"/>
    <n v="0"/>
    <x v="22"/>
    <s v="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
    <x v="0"/>
    <n v="2"/>
    <s v=""/>
    <s v=""/>
    <s v="Older"/>
    <s v="Short"/>
  </r>
  <r>
    <s v="s7156N"/>
    <x v="1"/>
    <x v="1601"/>
    <s v="Unknown"/>
    <s v="Daisuke Namikawa, Daisuke Ono, Mikako Komatsu, Kenjiro Tsuda, Tomokazu Sugita, Yui Horie, Takahiro Sakurai, Jun Fukuyama, Yuichi Nakamura, Miyuki Sawashiro, Mamoru Miyano, Satomi Sato, Yuki Kaji, Tetsuya Kakihara, Shozo Iizuka"/>
    <s v="Japan"/>
    <d v="2016-12-01T00:00:00"/>
    <s v="Available"/>
    <x v="5"/>
    <x v="1"/>
    <s v="1 Season"/>
    <n v="0"/>
    <n v="1"/>
    <x v="20"/>
    <s v="A young boy is wanted for a crime he has no recollection of committing and must go on the run, hunted by two powerful kings and their forces."/>
    <x v="1"/>
    <n v="1"/>
    <n v="2016"/>
    <s v="December"/>
    <s v="Modern"/>
    <s v="Not Applicable"/>
  </r>
  <r>
    <s v="s6886N"/>
    <x v="1"/>
    <x v="1602"/>
    <s v="Unknown"/>
    <s v="Blake Lively, Leighton Meester, Penn Badgley, Chace Crawford, Ed Westwick, Kelly Rutherford, Matthew Settle, Taylor Momsen, Jessica Szohr, Zuzanna Szadkowski, Connor Paolo"/>
    <s v="United States"/>
    <d v="2013-10-08T00:00:00"/>
    <s v="Available"/>
    <x v="5"/>
    <x v="7"/>
    <s v="6 Seasons"/>
    <n v="0"/>
    <n v="6"/>
    <x v="8"/>
    <s v="A group of hyperprivileged Manhattan private-school kids seem to get away with everything. Except an anonymous blogger is watching their every move."/>
    <x v="1"/>
    <n v="1"/>
    <n v="2013"/>
    <s v="October"/>
    <s v="Modern"/>
    <s v="Not Applicable"/>
  </r>
  <r>
    <s v="s7875P"/>
    <x v="0"/>
    <x v="1603"/>
    <s v="Rajkumar"/>
    <s v="Dinesh, Mahima Nambiar, Radha Ravi, Mayilswamy"/>
    <s v="Unknown"/>
    <m/>
    <s v="Unknown"/>
    <x v="6"/>
    <x v="3"/>
    <s v="105 min"/>
    <n v="105"/>
    <n v="0"/>
    <x v="8"/>
    <s v="A toddy seller's son decides to become a politician in order to exact revenge against a bar owner who humiliated his father. However, things do not go as planned."/>
    <x v="0"/>
    <n v="2"/>
    <s v=""/>
    <s v=""/>
    <s v="Modern"/>
    <s v="Medium"/>
  </r>
  <r>
    <s v="s2972P"/>
    <x v="1"/>
    <x v="1604"/>
    <s v="Unknown"/>
    <s v="Amit Sadh, Neena Kulkarni, Sapna Pabbi, Hrishikesh Joshi, R. Madhavan, Shri Swara, Atharva Vishwakarm"/>
    <s v="Unknown"/>
    <m/>
    <s v="Unknown"/>
    <x v="6"/>
    <x v="0"/>
    <s v="1 Season"/>
    <n v="0"/>
    <n v="1"/>
    <x v="8"/>
    <s v="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
    <x v="0"/>
    <n v="2"/>
    <s v=""/>
    <s v=""/>
    <s v="Modern"/>
    <s v="Not Applicable"/>
  </r>
  <r>
    <s v="s4547N"/>
    <x v="0"/>
    <x v="1605"/>
    <s v="Not Available"/>
    <s v="Robert Klein, John Cleese, Terry Gilliam, Eric Idle, Terry Jones, Michael Palin, Graham Chapman, Eddie Izzard"/>
    <s v="United States"/>
    <d v="2018-10-02T00:00:00"/>
    <s v="Available"/>
    <x v="44"/>
    <x v="1"/>
    <s v="58 min"/>
    <n v="58"/>
    <n v="0"/>
    <x v="4"/>
    <s v="The members of Monty Python reunite on stage to talk about making their iconic show that changed sketch comedy forever."/>
    <x v="1"/>
    <n v="1"/>
    <n v="2018"/>
    <s v="October"/>
    <s v="Older"/>
    <s v="Short"/>
  </r>
  <r>
    <s v="s851P"/>
    <x v="0"/>
    <x v="1606"/>
    <s v="Super JoJo"/>
    <s v="Super JoJo"/>
    <s v="Unknown"/>
    <m/>
    <s v="Unknown"/>
    <x v="1"/>
    <x v="5"/>
    <s v="3 min"/>
    <n v="3"/>
    <n v="0"/>
    <x v="6"/>
    <s v="We love veggies!! Tomatoes, bell peppers, green peas, carrots...They are good for you. Sing along with Mom and Baby JoJo and have fun eating vegetables!"/>
    <x v="0"/>
    <n v="2"/>
    <s v=""/>
    <s v=""/>
    <s v="Modern"/>
    <s v="Short"/>
  </r>
  <r>
    <s v="s2591P"/>
    <x v="0"/>
    <x v="1607"/>
    <s v="Not Available"/>
    <s v="Unknown"/>
    <s v="Unknown"/>
    <m/>
    <s v="Unknown"/>
    <x v="9"/>
    <x v="12"/>
    <s v="36 min"/>
    <n v="36"/>
    <n v="0"/>
    <x v="34"/>
    <s v="Early Day Miners create cinematic instrumental soundscapes."/>
    <x v="0"/>
    <n v="2"/>
    <s v=""/>
    <s v=""/>
    <s v="Modern"/>
    <s v="Short"/>
  </r>
  <r>
    <s v="s8642N"/>
    <x v="0"/>
    <x v="1608"/>
    <s v="David Soren"/>
    <s v="Ben Schwartz, Bill Hader, Luis Guzmán, Snoop Dogg, Paul Giamatti, Ryan Reynolds, Maya Rudolph, Ken Jeong, Samuel L. Jackson, Michael Peña, Michelle Rodriguez, Richard Jenkins, Kurtwood Smith, Luis Guzman"/>
    <s v="United States"/>
    <d v="2019-09-12T00:00:00"/>
    <s v="Available"/>
    <x v="30"/>
    <x v="8"/>
    <s v="96 min"/>
    <n v="96"/>
    <n v="0"/>
    <x v="11"/>
    <s v="A speed-obsessed snail who dreams of being the world's greatest race car driver gets his chance when an accident imbues him with high-octane speed."/>
    <x v="1"/>
    <n v="1"/>
    <n v="2019"/>
    <s v="September"/>
    <s v="Modern"/>
    <s v="Medium"/>
  </r>
  <r>
    <s v="s2841N"/>
    <x v="0"/>
    <x v="1609"/>
    <s v="Trivikram Srinivas"/>
    <s v="Allu Arjun, Pooja Hegde, Tabu, Sushanth, Nivetha Pethuraj, Jayaram, Murli Sharma"/>
    <s v="Unknown"/>
    <d v="2020-03-05T00:00:00"/>
    <s v="Available"/>
    <x v="3"/>
    <x v="7"/>
    <s v="162 min"/>
    <n v="162"/>
    <n v="0"/>
    <x v="7"/>
    <s v="After growing up enduring criticism from his father, a young man finds his world shaken upon learning he was switched at birth with a millionaire’s son."/>
    <x v="1"/>
    <n v="1"/>
    <n v="2020"/>
    <s v="March"/>
    <s v="Recent"/>
    <s v="Long"/>
  </r>
  <r>
    <s v="s7902N"/>
    <x v="0"/>
    <x v="1610"/>
    <s v="Rob Reiner"/>
    <s v="Jennifer Aniston, Kevin Costner, Shirley MacLaine, Mark Ruffalo, Richard Jenkins, Christopher McDonald, Steve Sandvoss, Mena Suvari, Mike Vogel"/>
    <s v="United States, Germany, Australia"/>
    <d v="2019-08-01T00:00:00"/>
    <s v="Available"/>
    <x v="41"/>
    <x v="11"/>
    <s v="97 min"/>
    <n v="97"/>
    <n v="0"/>
    <x v="4"/>
    <s v="When Sarah travels to California for her sister's wedding, she hears a rumor that her family was the real-life inspiration for &quot;The Graduate.&quot;"/>
    <x v="1"/>
    <n v="1"/>
    <n v="2019"/>
    <s v="August"/>
    <s v="Older"/>
    <s v="Medium"/>
  </r>
  <r>
    <s v="s8518N"/>
    <x v="0"/>
    <x v="1611"/>
    <s v="Kyle Patrick Alvarez"/>
    <s v="Billy Crudup, Michael Angarano, Ezra Miller, Tye Sheridan, Keir Gilchrist, Olivia Thirlby, Nelsan Ellis, Thomas Mann, Moises Arias, Gaius Charles"/>
    <s v="United States"/>
    <d v="2017-06-17T00:00:00"/>
    <s v="Available"/>
    <x v="18"/>
    <x v="6"/>
    <s v="122 min"/>
    <n v="122"/>
    <n v="0"/>
    <x v="8"/>
    <s v="Conducting a study on the psychology of incarceration, a Stanford professor assigns guard and prisoner roles to 24 male test subjects in a mock jail."/>
    <x v="1"/>
    <n v="1"/>
    <n v="2017"/>
    <s v="June"/>
    <s v="Modern"/>
    <s v="Long"/>
  </r>
  <r>
    <s v="s7450P"/>
    <x v="0"/>
    <x v="1612"/>
    <s v="Mark Stirton"/>
    <s v="Junichi Kajioka, Steve Campbell, Mike Mitchell, Brian Cox, Aria Morrison-Blyth"/>
    <s v="Unknown"/>
    <m/>
    <s v="Unknown"/>
    <x v="6"/>
    <x v="0"/>
    <s v="86 min"/>
    <n v="86"/>
    <n v="0"/>
    <x v="15"/>
    <s v="A Japanese artist discovers that not everyone in Scotland, is friendly. Targeted by the psychotic gamekeeper, the artist is caught in a deadly chase across the Highlands - where only one of them will survive."/>
    <x v="0"/>
    <n v="2"/>
    <s v=""/>
    <s v=""/>
    <s v="Modern"/>
    <s v="Short"/>
  </r>
  <r>
    <s v="s2973P"/>
    <x v="0"/>
    <x v="1613"/>
    <s v="Peter Facinelli"/>
    <s v="Milo Gibson, Jordan Hinson, Adam Huber, Joaquim de Almeida, Justine Wachsberger, James Kyson, Lily Anne Harrison, Cecile Cubilo"/>
    <s v="Unknown"/>
    <m/>
    <s v="Unknown"/>
    <x v="6"/>
    <x v="9"/>
    <s v="78 min"/>
    <n v="78"/>
    <n v="0"/>
    <x v="4"/>
    <s v="During a burglary Harry, a charming house thief, meets Daisy and saves her from herself, sending them into a journey of self discovery and love."/>
    <x v="0"/>
    <n v="2"/>
    <s v=""/>
    <s v=""/>
    <s v="Modern"/>
    <s v="Short"/>
  </r>
  <r>
    <s v="s4419N"/>
    <x v="0"/>
    <x v="1614"/>
    <s v="Orson Welles"/>
    <s v="John Huston, Oja Kodar, Peter Bogdanovich, Susan Strasberg, Robert Random, Lilli Palmer, Norman Foster, Edmond O'Brien, Mercedes McCambridge, Cameron Mitchell, Paul Stewart"/>
    <s v="France, Iran, United States"/>
    <d v="2018-11-02T00:00:00"/>
    <s v="Available"/>
    <x v="6"/>
    <x v="6"/>
    <s v="122 min"/>
    <n v="122"/>
    <n v="0"/>
    <x v="37"/>
    <s v="On the last day of his life, a legendary director struggles to complete a new project and contemplates his legacy in this layered film by Orson Welles."/>
    <x v="1"/>
    <n v="1"/>
    <n v="2018"/>
    <s v="November"/>
    <s v="Modern"/>
    <s v="Long"/>
  </r>
  <r>
    <s v="s7543P"/>
    <x v="0"/>
    <x v="1615"/>
    <s v="Tyler James"/>
    <s v="Jared Stern, Robert Mac"/>
    <s v="Unknown"/>
    <m/>
    <s v="Unknown"/>
    <x v="0"/>
    <x v="0"/>
    <s v="59 min"/>
    <n v="59"/>
    <n v="0"/>
    <x v="10"/>
    <s v="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
    <x v="0"/>
    <n v="2"/>
    <s v=""/>
    <s v=""/>
    <s v="Recent"/>
    <s v="Short"/>
  </r>
  <r>
    <s v="s4564N"/>
    <x v="0"/>
    <x v="1616"/>
    <s v="Manjeet Maan"/>
    <s v="Gurdas Maan, Neeru Bajwa, Jassi Gill, Rajiv Thakur, Khushdeed Maan, Manav Vij, Raj Jhinger, Shruti Sodhi, Meher Vij"/>
    <s v="India"/>
    <d v="2018-10-01T00:00:00"/>
    <s v="Available"/>
    <x v="2"/>
    <x v="2"/>
    <s v="145 min"/>
    <n v="145"/>
    <n v="0"/>
    <x v="3"/>
    <s v="Agam Singh's brothers mean everything to him, so while he promises not to marry, he tries to get them to marry – but they want him to marry first."/>
    <x v="1"/>
    <n v="1"/>
    <n v="2018"/>
    <s v="October"/>
    <s v="Modern"/>
    <s v="Long"/>
  </r>
  <r>
    <s v="s1811N"/>
    <x v="0"/>
    <x v="1617"/>
    <s v="Kim Nguyen"/>
    <s v="Jesse Eisenberg, Alexander Skarsgård, Salma Hayek, Michael Mando, Sarah Goldberg, Anna Maguire, Frank Schorpion, Johan Heldenbergh, Kwasi Songui, Ayisha Issa"/>
    <s v="Canada, Belgium"/>
    <d v="2020-10-22T00:00:00"/>
    <s v="Available"/>
    <x v="6"/>
    <x v="6"/>
    <s v="111 min"/>
    <n v="111"/>
    <n v="0"/>
    <x v="8"/>
    <s v="After discovering a shortcut that gives them a technological advantage, two cousins look to earn their big score by outracing a massive corporation."/>
    <x v="1"/>
    <n v="1"/>
    <n v="2020"/>
    <s v="October"/>
    <s v="Modern"/>
    <s v="Medium"/>
  </r>
  <r>
    <s v="s3561P"/>
    <x v="0"/>
    <x v="1618"/>
    <s v="Stephen Reynolds"/>
    <s v="Dean Ambrose, Roger Cross, Daniel Cudmore, Lochlyn Munro, Ty Olsson, Sarah Smyth"/>
    <s v="Unknown"/>
    <m/>
    <s v="Unknown"/>
    <x v="18"/>
    <x v="6"/>
    <s v="90 min"/>
    <n v="90"/>
    <n v="0"/>
    <x v="0"/>
    <s v="With twelve rounds in the clip and one shot at redemption, WWE Superstar Dean Ambrose takes on the dirty cops who framed him for homicide in this action-packed thriller."/>
    <x v="0"/>
    <n v="2"/>
    <s v=""/>
    <s v=""/>
    <s v="Modern"/>
    <s v="Medium"/>
  </r>
  <r>
    <s v="s2309N"/>
    <x v="0"/>
    <x v="1619"/>
    <s v="Salvador Calvo"/>
    <s v="Luis Tosar, Anna Castillo, Álvaro Cervantes, Miquel Fernández, Jesús Carroza, Moustapha Oumarou, Adam Nourou, Zayidiyya Dissou, Ana Wagener, Nora Navas"/>
    <s v="Spain"/>
    <d v="2020-07-01T00:00:00"/>
    <s v="Available"/>
    <x v="3"/>
    <x v="1"/>
    <s v="120 min"/>
    <n v="120"/>
    <n v="0"/>
    <x v="8"/>
    <s v="Near a Spanish town in northern Africa, a child takes a painful journey, a father reconnects with his daughter and a coast guard is guilt stricken."/>
    <x v="1"/>
    <n v="1"/>
    <n v="2020"/>
    <s v="July"/>
    <s v="Recent"/>
    <s v="Medium"/>
  </r>
  <r>
    <s v="s6504P"/>
    <x v="0"/>
    <x v="1620"/>
    <s v="Corey Moss"/>
    <s v="Carmela Zumbado, Coco Jones, Devin Druid, Lana McKissack"/>
    <s v="Unknown"/>
    <m/>
    <s v="Unknown"/>
    <x v="0"/>
    <x v="3"/>
    <s v="80 min"/>
    <n v="80"/>
    <n v="0"/>
    <x v="4"/>
    <s v="Four couples hold on to their college friendships by reuniting every December for a white elephant gift exchange. When nothing goes as planned, their relationships and friendships are put to the test, and they must use the game to fix what's broken."/>
    <x v="0"/>
    <n v="2"/>
    <s v=""/>
    <s v=""/>
    <s v="Recent"/>
    <s v="Short"/>
  </r>
  <r>
    <s v="s839N"/>
    <x v="0"/>
    <x v="1621"/>
    <s v="Pablo Faro"/>
    <s v="Agustín Aristarán"/>
    <s v="Argentina"/>
    <d v="2021-05-27T00:00:00"/>
    <s v="Available"/>
    <x v="0"/>
    <x v="1"/>
    <s v="70 min"/>
    <n v="70"/>
    <n v="0"/>
    <x v="13"/>
    <s v="The delightful Argentine comic Agustín Aristarán (aka Soy Rada) is back, this time putting the spotlight on family and parenting, magic and music."/>
    <x v="1"/>
    <n v="1"/>
    <n v="2021"/>
    <s v="May"/>
    <s v="Recent"/>
    <s v="Short"/>
  </r>
  <r>
    <s v="s494P"/>
    <x v="1"/>
    <x v="1622"/>
    <s v="Unknown"/>
    <s v="Joanna Vanderham, Emun Elliott, Elaine Cassidy, Sarah Lancashire"/>
    <s v="United Kingdom"/>
    <m/>
    <s v="Unknown"/>
    <x v="30"/>
    <x v="2"/>
    <s v="2 Seasons"/>
    <n v="0"/>
    <n v="2"/>
    <x v="8"/>
    <s v="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
    <x v="0"/>
    <n v="2"/>
    <s v=""/>
    <s v=""/>
    <s v="Modern"/>
    <s v="Not Applicable"/>
  </r>
  <r>
    <s v="s3218N"/>
    <x v="0"/>
    <x v="1623"/>
    <s v="Toka McBaror"/>
    <s v="Sambasa Nzeribe, Segun Arinze, Tokunbo Idowu, Femi Adebayo"/>
    <s v="Nigeria"/>
    <d v="2019-11-29T00:00:00"/>
    <s v="Available"/>
    <x v="6"/>
    <x v="7"/>
    <s v="93 min"/>
    <n v="93"/>
    <n v="0"/>
    <x v="8"/>
    <s v="When a colonel uncovers controversial intel about the government, he makes a shocking discovery and must decide whether to reveal it or risk his life."/>
    <x v="1"/>
    <n v="1"/>
    <n v="2019"/>
    <s v="November"/>
    <s v="Modern"/>
    <s v="Medium"/>
  </r>
  <r>
    <s v="s3617N"/>
    <x v="0"/>
    <x v="1624"/>
    <s v="Sujoy Ghosh"/>
    <s v="Amitabh Bachchan, Taapsee Pannu, Amrita Singh, Tony Luke, Manav Kaul"/>
    <s v="India"/>
    <d v="2019-08-07T00:00:00"/>
    <s v="Available"/>
    <x v="1"/>
    <x v="7"/>
    <s v="117 min"/>
    <n v="117"/>
    <n v="0"/>
    <x v="3"/>
    <s v="When a woman is accused of killing her lover, a renowned lawyer is hired – but the more they try to  untangle the truth, the more convoluted it becomes."/>
    <x v="1"/>
    <n v="1"/>
    <n v="2019"/>
    <s v="August"/>
    <s v="Modern"/>
    <s v="Medium"/>
  </r>
  <r>
    <s v="s1035N"/>
    <x v="0"/>
    <x v="1625"/>
    <s v="Justin Benson, Aaron Moorhead"/>
    <s v="Anthony Mackie, Jamie Dornan, Katie Aselton, Ally Ioannides, Ramiz Monsef, Bill Oberst Jr."/>
    <s v="United States"/>
    <d v="2021-04-16T00:00:00"/>
    <s v="Available"/>
    <x v="3"/>
    <x v="6"/>
    <s v="102 min"/>
    <n v="102"/>
    <n v="0"/>
    <x v="40"/>
    <s v="Two paramedics begin to question their realities after coming across several bizarre deaths linked to a new narcotic with mind-bending effects."/>
    <x v="1"/>
    <n v="1"/>
    <n v="2021"/>
    <s v="April"/>
    <s v="Recent"/>
    <s v="Medium"/>
  </r>
  <r>
    <s v="s9147P"/>
    <x v="0"/>
    <x v="1626"/>
    <s v="Marina Andree Å kop, DraÅ¾en Å½arkoviÄ‡"/>
    <s v="Nils Ole Oftebro, Lana Hranjec, Bill Timoney"/>
    <s v="Unknown"/>
    <m/>
    <s v="Unknown"/>
    <x v="0"/>
    <x v="0"/>
    <s v="79 min"/>
    <n v="79"/>
    <n v="0"/>
    <x v="0"/>
    <s v="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
    <x v="0"/>
    <n v="2"/>
    <s v=""/>
    <s v=""/>
    <s v="Recent"/>
    <s v="Short"/>
  </r>
  <r>
    <s v="s2038N"/>
    <x v="1"/>
    <x v="1627"/>
    <s v="Unknown"/>
    <s v="Park Bo-gum, Park So-dam, Byeon Woo-seok, Ha Hee-ra, Shin Ae-ra, Han Jin-hee, Shin Dong-mi, Lee Chang-hoon, Kwon Soo-hyun, Cho Yu-jung, Park Su-young, Seo Sang-won, Lee Jae-won"/>
    <s v="South Korea"/>
    <d v="2020-09-08T00:00:00"/>
    <s v="Available"/>
    <x v="3"/>
    <x v="7"/>
    <s v="1 Season"/>
    <n v="0"/>
    <n v="1"/>
    <x v="30"/>
    <s v="Two actors and a makeup artist fight to make their own way in a world that weighs the backgrounds they were born into more than their dreams."/>
    <x v="1"/>
    <n v="1"/>
    <n v="2020"/>
    <s v="September"/>
    <s v="Recent"/>
    <s v="Not Applicable"/>
  </r>
  <r>
    <s v="s5709P"/>
    <x v="0"/>
    <x v="1628"/>
    <s v="Christopher Forbes"/>
    <s v="Jerry Chesser, Jezibell Anat, Russell Dobson, Eddie Rodgers, Daniel Dobson"/>
    <s v="Unknown"/>
    <m/>
    <s v="Unknown"/>
    <x v="0"/>
    <x v="0"/>
    <s v="81 min"/>
    <n v="81"/>
    <n v="0"/>
    <x v="0"/>
    <s v="When the Confederacy can no longer finance massive armies, Wade Hampton III, using his own money started, financed, and supplied his own infantry, cavalry, and artillery to help fight the war."/>
    <x v="0"/>
    <n v="2"/>
    <s v=""/>
    <s v=""/>
    <s v="Recent"/>
    <s v="Short"/>
  </r>
  <r>
    <s v="s8247P"/>
    <x v="0"/>
    <x v="1629"/>
    <s v="Joseph Sargent"/>
    <s v="Laurie Metcalf, Mackenzie Astin"/>
    <s v="Unknown"/>
    <m/>
    <s v="Unknown"/>
    <x v="44"/>
    <x v="0"/>
    <s v="92 min"/>
    <n v="92"/>
    <n v="0"/>
    <x v="8"/>
    <s v="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
    <x v="0"/>
    <n v="2"/>
    <s v=""/>
    <s v=""/>
    <s v="Older"/>
    <s v="Medium"/>
  </r>
  <r>
    <s v="s7022N"/>
    <x v="0"/>
    <x v="1630"/>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s v="United States"/>
    <d v="2020-06-01T00:00:00"/>
    <s v="Available"/>
    <x v="14"/>
    <x v="11"/>
    <s v="83 min"/>
    <n v="83"/>
    <n v="0"/>
    <x v="7"/>
    <s v="This action-packed animated double feature pits the Hulk against two of the Marvel Universe's most powerful characters: Wolverine and Thor."/>
    <x v="1"/>
    <n v="1"/>
    <n v="2020"/>
    <s v="June"/>
    <s v="Older"/>
    <s v="Short"/>
  </r>
  <r>
    <s v="s2839N"/>
    <x v="1"/>
    <x v="1631"/>
    <s v="Unknown"/>
    <s v="David Chang, Peter Meehan"/>
    <s v="United States"/>
    <d v="2020-03-06T00:00:00"/>
    <s v="Available"/>
    <x v="3"/>
    <x v="1"/>
    <s v="2 Seasons"/>
    <n v="0"/>
    <n v="2"/>
    <x v="5"/>
    <s v="All the flavor. None of the BS. Star chef David Chang leads friends on a mouthwatering, cross-cultural hunt for the world's most satisfying grub."/>
    <x v="1"/>
    <n v="1"/>
    <n v="2020"/>
    <s v="March"/>
    <s v="Recent"/>
    <s v="Not Applicable"/>
  </r>
  <r>
    <s v="s8490P"/>
    <x v="1"/>
    <x v="1632"/>
    <s v="Unknown"/>
    <s v="Test Actor 1, Test Actor 2"/>
    <s v="Unknown"/>
    <m/>
    <s v="Unknown"/>
    <x v="3"/>
    <x v="4"/>
    <s v="1 Season"/>
    <n v="0"/>
    <n v="1"/>
    <x v="4"/>
    <s v="sslmRegUsTV02SourceSEASON short description"/>
    <x v="0"/>
    <n v="2"/>
    <s v=""/>
    <s v=""/>
    <s v="Recent"/>
    <s v="Not Applicable"/>
  </r>
  <r>
    <s v="s9161P"/>
    <x v="0"/>
    <x v="1633"/>
    <s v="Jodie Foster"/>
    <s v="Jodie Foster, Adam Hann-Byrd, Michael Shulman, Nathan Lee, Celia Weston, Danitra Vance, Dianne Wiest"/>
    <s v="Unknown"/>
    <m/>
    <s v="Unknown"/>
    <x v="28"/>
    <x v="8"/>
    <s v="99 min"/>
    <n v="99"/>
    <n v="0"/>
    <x v="8"/>
    <s v="A single, working-class mother can't give her musically, scientifically and emotionally gifted 7-year-old son the support and stimulation he needs â€“ and neither can the director of a school for exceptional Kids, who takes him under her wing."/>
    <x v="0"/>
    <n v="2"/>
    <s v=""/>
    <s v=""/>
    <s v="Older"/>
    <s v="Medium"/>
  </r>
  <r>
    <s v="s6742P"/>
    <x v="0"/>
    <x v="1634"/>
    <s v="Tanya Wexler"/>
    <s v="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
    <s v="Unknown"/>
    <m/>
    <s v="Unknown"/>
    <x v="0"/>
    <x v="6"/>
    <s v="91 min"/>
    <n v="91"/>
    <n v="0"/>
    <x v="0"/>
    <s v="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
    <x v="0"/>
    <n v="2"/>
    <s v=""/>
    <s v=""/>
    <s v="Recent"/>
    <s v="Medium"/>
  </r>
  <r>
    <s v="s51P"/>
    <x v="0"/>
    <x v="1635"/>
    <s v="Mark Knight"/>
    <s v="Anne-Marie Newland"/>
    <s v="United States"/>
    <m/>
    <s v="Unknown"/>
    <x v="7"/>
    <x v="5"/>
    <s v="54 min"/>
    <n v="54"/>
    <n v="0"/>
    <x v="23"/>
    <s v="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
    <x v="0"/>
    <n v="2"/>
    <s v=""/>
    <s v=""/>
    <s v="Modern"/>
    <s v="Short"/>
  </r>
  <r>
    <s v="s2913P"/>
    <x v="1"/>
    <x v="1636"/>
    <s v="Unknown"/>
    <s v="Unknown"/>
    <s v="Unknown"/>
    <m/>
    <s v="Unknown"/>
    <x v="1"/>
    <x v="5"/>
    <s v="3 Seasons"/>
    <n v="0"/>
    <n v="3"/>
    <x v="18"/>
    <s v="Matt the Police Car and Franck the Fire Truck are the fearless detectives of the Car Patrol. Every time a vehicle in Car City gneeds help, the Car Patrol is there to make sure that everyone is safe. Join the Car Patrol and solve the mysteries of Car City!"/>
    <x v="0"/>
    <n v="2"/>
    <s v=""/>
    <s v=""/>
    <s v="Modern"/>
    <s v="Not Applicable"/>
  </r>
  <r>
    <s v="s2861P"/>
    <x v="0"/>
    <x v="1637"/>
    <s v="ELVIRE BERAHYA LAZARUS"/>
    <s v="Unknown"/>
    <s v="Unknown"/>
    <m/>
    <s v="Unknown"/>
    <x v="1"/>
    <x v="10"/>
    <s v="53 min"/>
    <n v="53"/>
    <n v="0"/>
    <x v="2"/>
    <s v="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
    <x v="0"/>
    <n v="2"/>
    <s v=""/>
    <s v=""/>
    <s v="Modern"/>
    <s v="Short"/>
  </r>
  <r>
    <s v="s4933P"/>
    <x v="1"/>
    <x v="1638"/>
    <s v="Unknown"/>
    <s v="Omar Garcia"/>
    <s v="Unknown"/>
    <m/>
    <s v="Unknown"/>
    <x v="42"/>
    <x v="3"/>
    <s v="1 Season"/>
    <n v="0"/>
    <n v="1"/>
    <x v="48"/>
    <s v="Joe Maya, upon turning 16, is to be conscripted into Hazard Pasha's army on Mars. When he fails to show up, and flees the army and takes refuge in crashed ship. There he discovers a transforming Ninja Robot that he can control at will."/>
    <x v="0"/>
    <n v="2"/>
    <s v=""/>
    <s v=""/>
    <s v="Older"/>
    <s v="Not Applicable"/>
  </r>
  <r>
    <s v="s3790N"/>
    <x v="1"/>
    <x v="1639"/>
    <s v="Unknown"/>
    <s v="Unknown"/>
    <s v="Unknown"/>
    <d v="2019-05-31T00:00:00"/>
    <s v="Available"/>
    <x v="1"/>
    <x v="1"/>
    <s v="1 Season"/>
    <n v="0"/>
    <n v="1"/>
    <x v="14"/>
    <s v="Brazilian TV personality and politician Wallace Souza faces accusations of masterminding the violent crimes he reported on and rallied against."/>
    <x v="1"/>
    <n v="1"/>
    <n v="2019"/>
    <s v="May"/>
    <s v="Modern"/>
    <s v="Not Applicable"/>
  </r>
  <r>
    <s v="s6622N"/>
    <x v="0"/>
    <x v="1640"/>
    <s v="Philip Marlatt"/>
    <s v="Axle McCoy, Travis McCoy, Tyler Jade Nixon, Alexis Louder, DeVaughn Gow, LaVaughn Hamilton, Maya Simmons, Quddus Newton, Jordan Padreira, Derek Lee Nixon"/>
    <s v="United States"/>
    <d v="2019-06-05T00:00:00"/>
    <s v="Available"/>
    <x v="1"/>
    <x v="2"/>
    <s v="90 min"/>
    <n v="90"/>
    <n v="0"/>
    <x v="11"/>
    <s v="After losing his mom, 10-year-old Luke abandons competitive swimming. It takes a friendly dolphin to get him back in the water – and help him heal."/>
    <x v="1"/>
    <n v="1"/>
    <n v="2019"/>
    <s v="June"/>
    <s v="Modern"/>
    <s v="Medium"/>
  </r>
  <r>
    <s v="s3864P"/>
    <x v="0"/>
    <x v="1641"/>
    <s v="Manny Rodriguez"/>
    <s v="Gina Brillon, Gabriel Iglesias"/>
    <s v="Unknown"/>
    <m/>
    <s v="Unknown"/>
    <x v="2"/>
    <x v="9"/>
    <s v="53 min"/>
    <n v="53"/>
    <n v="0"/>
    <x v="10"/>
    <s v="Gabriel Iglesias presents a hilarious stand-up comedy special from the brash and beautiful Gina Brillon. Find out why she's one of the country's hottest young comics in this uproarious special full of sharp jokes and her trademark Bronx attitude!"/>
    <x v="0"/>
    <n v="2"/>
    <s v=""/>
    <s v=""/>
    <s v="Modern"/>
    <s v="Short"/>
  </r>
  <r>
    <s v="s3118N"/>
    <x v="1"/>
    <x v="1642"/>
    <s v="Unknown"/>
    <s v="Henry Cavill, Anya Chalotra, Freya Allan, Jodhi May, MyAnna Buring, Joey Batey, Eamon Farren, Mimi Ndiweni, Björn Hlynur Haraldsson, Adam Levy, Lars Mikkelsen, Royce Pierreson, Wilson Radjou-Pujalte, Anna Shaffer"/>
    <s v="United States, Poland"/>
    <d v="2019-12-20T00:00:00"/>
    <s v="Available"/>
    <x v="1"/>
    <x v="1"/>
    <s v="1 Season"/>
    <n v="0"/>
    <n v="1"/>
    <x v="9"/>
    <s v="Geralt of Rivia, a mutated monster-hunter for hire, journeys toward his destiny in a turbulent world where people often prove more wicked than beasts."/>
    <x v="1"/>
    <n v="1"/>
    <n v="2019"/>
    <s v="December"/>
    <s v="Modern"/>
    <s v="Not Applicable"/>
  </r>
  <r>
    <s v="s56P"/>
    <x v="0"/>
    <x v="1643"/>
    <s v="Mahi V Raghav"/>
    <s v="Mammootty, Suhasini Maniratnam"/>
    <s v="India"/>
    <m/>
    <s v="Unknown"/>
    <x v="1"/>
    <x v="5"/>
    <s v="125 min"/>
    <n v="125"/>
    <n v="0"/>
    <x v="8"/>
    <s v="An Indian politician takes up a decision to go on a 900-mile walking tour as a part of his election campaign. Yatra is an emotional tribute to the former Chief Minister of Andhra Pradesh Y. S. Rajasekhara Reddy."/>
    <x v="0"/>
    <n v="2"/>
    <s v=""/>
    <s v=""/>
    <s v="Modern"/>
    <s v="Long"/>
  </r>
  <r>
    <s v="s886P"/>
    <x v="1"/>
    <x v="1644"/>
    <s v="Unknown"/>
    <s v="Joe Pauletich, John Luke"/>
    <s v="Unknown"/>
    <m/>
    <s v="Unknown"/>
    <x v="30"/>
    <x v="2"/>
    <s v="1 Season"/>
    <n v="0"/>
    <n v="1"/>
    <x v="19"/>
    <s v="Everyone's favorite modern-day treasure hunters continue on their quest for the extraordinary in an action packed all-new season of dramatic bidding, intense rivalries and high-stakes entertainment."/>
    <x v="0"/>
    <n v="2"/>
    <s v=""/>
    <s v=""/>
    <s v="Modern"/>
    <s v="Not Applicable"/>
  </r>
  <r>
    <s v="s1693P"/>
    <x v="0"/>
    <x v="1645"/>
    <s v="Ralph Cedar, Ralph Ceder"/>
    <s v="Frank Fay, Ruth Hall, Franklin Pangborn, George Meeker, Esther Howard, Hale Hamilton, Nick Copeland, Berton Churchill"/>
    <s v="Unknown"/>
    <m/>
    <s v="Unknown"/>
    <x v="83"/>
    <x v="3"/>
    <s v="67 min"/>
    <n v="67"/>
    <n v="0"/>
    <x v="4"/>
    <s v="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
    <x v="0"/>
    <n v="2"/>
    <s v=""/>
    <s v=""/>
    <s v="Older"/>
    <s v="Short"/>
  </r>
  <r>
    <s v="s3996P"/>
    <x v="0"/>
    <x v="1646"/>
    <s v="Blake Edwards"/>
    <s v="John Ritter, Vincent Gardenia, Alyson Reed, Joel Brooks"/>
    <s v="Unknown"/>
    <m/>
    <s v="Unknown"/>
    <x v="37"/>
    <x v="6"/>
    <s v="101 min"/>
    <n v="101"/>
    <n v="0"/>
    <x v="4"/>
    <s v="A womanizing alcoholic writer, whose life seems to be falling apart at the seams, repeatedly finds himself in trouble of one sort or another with the law, ex-girlfriends, and jealous boyfriends."/>
    <x v="0"/>
    <n v="2"/>
    <s v=""/>
    <s v=""/>
    <s v="Older"/>
    <s v="Medium"/>
  </r>
  <r>
    <s v="s8098N"/>
    <x v="1"/>
    <x v="1647"/>
    <s v="Unknown"/>
    <s v="Ursula Stolf, Paul Kenny, Bogart Kenny, Roy Dirnbeck, Don Reinhart, Rick Coffill, Cindy Hayden"/>
    <s v="United States"/>
    <d v="2019-07-22T00:00:00"/>
    <s v="Available"/>
    <x v="18"/>
    <x v="1"/>
    <s v="1 Season"/>
    <n v="0"/>
    <n v="1"/>
    <x v="9"/>
    <s v="In Canada, a colorful collection of treasure-seeking scavengers bid on the largely unknown contents of repossessed and abandoned storage units."/>
    <x v="1"/>
    <n v="1"/>
    <n v="2019"/>
    <s v="July"/>
    <s v="Modern"/>
    <s v="Not Applicable"/>
  </r>
  <r>
    <s v="s6055P"/>
    <x v="0"/>
    <x v="1648"/>
    <s v="Aisling Walsh"/>
    <s v="Alfred Molina, Francesca Annis, Rory Kinnear, Maimie McCoy"/>
    <s v="Unknown"/>
    <m/>
    <s v="Unknown"/>
    <x v="5"/>
    <x v="3"/>
    <s v="91 min"/>
    <n v="91"/>
    <n v="0"/>
    <x v="8"/>
    <s v="The story of one of Britain's most famous pianists, Joyce Hatto, and her husband William, from their meeting in post-war London to her death in 2006 - after which her recordings were discovered to be one of the biggest hoaxes in classical music history."/>
    <x v="0"/>
    <n v="2"/>
    <s v=""/>
    <s v=""/>
    <s v="Modern"/>
    <s v="Medium"/>
  </r>
  <r>
    <s v="s3794N"/>
    <x v="0"/>
    <x v="1649"/>
    <s v="Jang Jae-hyun"/>
    <s v="Lee Jung-jae, Park Jung-min, Lee Jae-in, Yoo Ji-tae, Jung Jin-young, Lee Da-wit, Jin Seon-kyu, Ji Seung-hyeon, Min Tanaka"/>
    <s v="South Korea"/>
    <d v="2019-05-30T00:00:00"/>
    <s v="Available"/>
    <x v="1"/>
    <x v="1"/>
    <s v="123 min"/>
    <n v="123"/>
    <n v="0"/>
    <x v="3"/>
    <s v="A minister who researches religious cults turns to his Buddhist monk friend for help investigating a new group with mysterious origins."/>
    <x v="1"/>
    <n v="1"/>
    <n v="2019"/>
    <s v="May"/>
    <s v="Modern"/>
    <s v="Long"/>
  </r>
  <r>
    <s v="s7385N"/>
    <x v="0"/>
    <x v="1650"/>
    <s v="Li Pei-Chuan"/>
    <s v="Patrick Tse, Betty Ting Pei, Hua Yueh, Chin Siu Ho, Lau Hak-Suen, Kwan Hoi-san"/>
    <s v="Hong Kong"/>
    <d v="2018-08-16T00:00:00"/>
    <s v="Available"/>
    <x v="73"/>
    <x v="2"/>
    <s v="92 min"/>
    <n v="92"/>
    <n v="0"/>
    <x v="4"/>
    <s v="In this comedy, characters from all walks of life go head-to-head around the mahjong table in a high-stakes contest of different playing styles."/>
    <x v="1"/>
    <n v="1"/>
    <n v="2018"/>
    <s v="August"/>
    <s v="Older"/>
    <s v="Medium"/>
  </r>
  <r>
    <s v="s3729P"/>
    <x v="0"/>
    <x v="1651"/>
    <s v="Jean Yarborough"/>
    <s v="Pat O'Brien, Walter Brennan, Chill Wills, Edgar Buchanan, Gypsy Rose Lee, Ricky Nelson, Kristin Harmon, Andy Devine, Jack Elam, Edward Andrews, Guy Wilkerson"/>
    <s v="Unknown"/>
    <m/>
    <s v="Unknown"/>
    <x v="21"/>
    <x v="10"/>
    <s v="77 min"/>
    <n v="77"/>
    <n v="0"/>
    <x v="4"/>
    <s v="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
    <x v="0"/>
    <n v="2"/>
    <s v=""/>
    <s v=""/>
    <s v="Older"/>
    <s v="Short"/>
  </r>
  <r>
    <s v="s8688P"/>
    <x v="0"/>
    <x v="1652"/>
    <s v="Duane Clark"/>
    <s v="Camryn Manheim, Scott Cohen, Alexondra Lee"/>
    <s v="Unknown"/>
    <m/>
    <s v="Unknown"/>
    <x v="8"/>
    <x v="3"/>
    <s v="90 min"/>
    <n v="90"/>
    <n v="0"/>
    <x v="4"/>
    <s v="A modern retelling of the Cyrano de Bergerac story among stand-up comics, with a bartender helping her much better-looking friend seem smart."/>
    <x v="0"/>
    <n v="2"/>
    <s v=""/>
    <s v=""/>
    <s v="Older"/>
    <s v="Medium"/>
  </r>
  <r>
    <s v="s4733P"/>
    <x v="0"/>
    <x v="1653"/>
    <s v="Michal Otlowski"/>
    <s v="Tomasz Wlosok, Karolina Szymczak, Cezary Pazura, Rafal Mohr"/>
    <s v="Unknown"/>
    <m/>
    <s v="Unknown"/>
    <x v="3"/>
    <x v="9"/>
    <s v="96 min"/>
    <n v="96"/>
    <n v="0"/>
    <x v="0"/>
    <s v="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
    <x v="0"/>
    <n v="2"/>
    <s v=""/>
    <s v=""/>
    <s v="Recent"/>
    <s v="Medium"/>
  </r>
  <r>
    <s v="s4963P"/>
    <x v="1"/>
    <x v="1654"/>
    <s v="Unknown"/>
    <s v="Elena Borozenets, Kateryna Tyshkevich, Galina Kobzar-Slobodyuk, Vitaliy Kudryavtsev"/>
    <s v="Unknown"/>
    <m/>
    <s v="Unknown"/>
    <x v="3"/>
    <x v="0"/>
    <s v="1 Season"/>
    <n v="0"/>
    <n v="1"/>
    <x v="8"/>
    <s v="The life of Katya Smolina, a music teacher, is terribly shaken - her husband Andrey dies in a car accident. Her best friend who was in the same car with him is in ICU. Katya takes Inna's daughter, seven-year-old Masha, into her home. Katya herself cannot have Kids so the loss of her husband hits her really hard as nothing is left from their love."/>
    <x v="0"/>
    <n v="2"/>
    <s v=""/>
    <s v=""/>
    <s v="Recent"/>
    <s v="Not Applicable"/>
  </r>
  <r>
    <s v="s5322P"/>
    <x v="0"/>
    <x v="1655"/>
    <s v="Billy Wilder"/>
    <s v="William Holden, Gloria Swanson, Erich Von Stroheim, Nancy Olson, Fred Clark, Lloyd Gough, Franklin Farnum, Larry Blake, Charles Dayton, Cecil B. DeMille"/>
    <s v="Unknown"/>
    <m/>
    <s v="Unknown"/>
    <x v="62"/>
    <x v="3"/>
    <s v="110 min"/>
    <n v="110"/>
    <n v="0"/>
    <x v="8"/>
    <s v="Gloria Swanson as Norma Desmond, an ageing silent film queen, and William Holden as the writer who is held in thrall by her madness, created two of the screen's most memorable characters in Sunset Boulevard."/>
    <x v="0"/>
    <n v="2"/>
    <s v=""/>
    <s v=""/>
    <s v="Older"/>
    <s v="Medium"/>
  </r>
  <r>
    <s v="s3721P"/>
    <x v="0"/>
    <x v="1656"/>
    <s v="David Stoten"/>
    <s v="Joseph May"/>
    <s v="Unknown"/>
    <m/>
    <s v="Unknown"/>
    <x v="12"/>
    <x v="12"/>
    <s v="73 min"/>
    <n v="73"/>
    <n v="0"/>
    <x v="18"/>
    <s v="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
    <x v="0"/>
    <n v="2"/>
    <s v=""/>
    <s v=""/>
    <s v="Modern"/>
    <s v="Short"/>
  </r>
  <r>
    <s v="s978P"/>
    <x v="0"/>
    <x v="1657"/>
    <s v="Barnet Kellman"/>
    <s v="BD Wong, Bronson Pinchot, Jennifer Coolidge, Joseph Ashton, Scarlett Pomers, Travis Tedford, Sam McMurray, Bodhi Elfman, David Dukes"/>
    <s v="Unknown"/>
    <m/>
    <s v="Unknown"/>
    <x v="44"/>
    <x v="3"/>
    <s v="78 min"/>
    <n v="78"/>
    <n v="0"/>
    <x v="4"/>
    <s v="Five 2nd-grade kids who don't follow strict rules by their school principal Brinway are dubbed &quot;Stinkers&quot; by him. On the class visit to an aquarium the Stinkers decide that a sea lion called Slappy doesn't feel too good there, &quot;free&quot; him, and plant him into Brinway's hot-tub."/>
    <x v="0"/>
    <n v="2"/>
    <s v=""/>
    <s v=""/>
    <s v="Older"/>
    <s v="Short"/>
  </r>
  <r>
    <s v="s2193P"/>
    <x v="0"/>
    <x v="1658"/>
    <s v="Mark Williams"/>
    <s v="Liam Neeson, Kate Walsh, Robert Patrick, Anthony Ramos, Jeffrey Donovan, Jai Courtney"/>
    <s v="United States"/>
    <m/>
    <s v="Unknown"/>
    <x v="3"/>
    <x v="11"/>
    <s v="99 min"/>
    <n v="99"/>
    <n v="0"/>
    <x v="0"/>
    <s v="Wanting to lead an honest life, a notorious bank robber (Liam Neeson) turns himself in, only to be double-crossed by two ruthless FBI agents."/>
    <x v="0"/>
    <n v="2"/>
    <s v=""/>
    <s v=""/>
    <s v="Recent"/>
    <s v="Medium"/>
  </r>
  <r>
    <s v="s2470N"/>
    <x v="0"/>
    <x v="1659"/>
    <s v="Yu Yang"/>
    <s v="Lü Yanting, Joseph, Han Mo, Chen Hao, Lü Qi, Zhang Jiaming, Yang Wei"/>
    <s v="China"/>
    <d v="2020-05-25T00:00:00"/>
    <s v="Available"/>
    <x v="1"/>
    <x v="7"/>
    <s v="110 min"/>
    <n v="110"/>
    <n v="0"/>
    <x v="7"/>
    <s v="Bound by a divine mandate, rebellious outcast Ne Zha grapples with his formidable powers and a destiny that would imperil his loved ones."/>
    <x v="1"/>
    <n v="1"/>
    <n v="2020"/>
    <s v="May"/>
    <s v="Modern"/>
    <s v="Medium"/>
  </r>
  <r>
    <s v="s5584N"/>
    <x v="1"/>
    <x v="1660"/>
    <s v="Unknown"/>
    <s v="Murat Ünalmış, Birce Akalay, Selen Soyder, Erman Okay, Kanbolat Gorkem Arslan, Levent Yilmaz, Aysegül Günay, Selma Kutluğ, Ulvi Alacakaptan, İpek Erdem, Yilmaz Calayir, Isil Yücesoy"/>
    <s v="United Kingdom"/>
    <d v="2017-03-01T00:00:00"/>
    <s v="Available"/>
    <x v="22"/>
    <x v="7"/>
    <s v="1 Season"/>
    <n v="0"/>
    <n v="1"/>
    <x v="9"/>
    <s v="Toprak, who lost her baby, is hired as a wet nurse for wealthy Yusuf's motherless son. Yusuf is drawn to Toprak, but also to her scheming sister."/>
    <x v="1"/>
    <n v="1"/>
    <n v="2017"/>
    <s v="March"/>
    <s v="Modern"/>
    <s v="Not Applicable"/>
  </r>
  <r>
    <s v="s9260P"/>
    <x v="0"/>
    <x v="1661"/>
    <s v="Isaac Halasima"/>
    <s v="Andy Woodhull"/>
    <s v="Unknown"/>
    <m/>
    <s v="Unknown"/>
    <x v="6"/>
    <x v="10"/>
    <s v="42 min"/>
    <n v="42"/>
    <n v="0"/>
    <x v="10"/>
    <s v="Andy recently appeared on Conan on TBS. Around that same time, his half-hour special premiered on Comedy Central."/>
    <x v="0"/>
    <n v="2"/>
    <s v=""/>
    <s v=""/>
    <s v="Modern"/>
    <s v="Short"/>
  </r>
  <r>
    <s v="s3798N"/>
    <x v="0"/>
    <x v="1662"/>
    <s v="Sudabeh Mortezai"/>
    <s v="Anwulika Alphonsus, Mariam Precious Sanusi, Angela Ekeleme"/>
    <s v="Austria"/>
    <d v="2019-05-24T00:00:00"/>
    <s v="Available"/>
    <x v="1"/>
    <x v="1"/>
    <s v="101 min"/>
    <n v="101"/>
    <n v="0"/>
    <x v="8"/>
    <s v="Close to paying off her debts, a Nigerian sex worker in Austria coaches a reluctant novice, and assesses the risks of taking a faster path to freedom."/>
    <x v="1"/>
    <n v="1"/>
    <n v="2019"/>
    <s v="May"/>
    <s v="Modern"/>
    <s v="Medium"/>
  </r>
  <r>
    <s v="s3533P"/>
    <x v="0"/>
    <x v="1663"/>
    <s v="Not Available"/>
    <s v="Maggie Binkley"/>
    <s v="Unknown"/>
    <m/>
    <s v="Unknown"/>
    <x v="1"/>
    <x v="5"/>
    <s v="22 min"/>
    <n v="22"/>
    <n v="0"/>
    <x v="23"/>
    <s v="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
    <x v="0"/>
    <n v="2"/>
    <s v=""/>
    <s v=""/>
    <s v="Modern"/>
    <s v="Short"/>
  </r>
  <r>
    <s v="s5069N"/>
    <x v="0"/>
    <x v="1664"/>
    <s v="Santiago Diaz, Pablo Martin Farina"/>
    <s v="Unknown"/>
    <s v="Unknown"/>
    <d v="2018-01-22T00:00:00"/>
    <s v="Available"/>
    <x v="12"/>
    <x v="1"/>
    <s v="69 min"/>
    <n v="69"/>
    <n v="0"/>
    <x v="2"/>
    <s v="Through rare interviews, images and wiretap audio, this documentary reconstructs the last nine years of Colombian drug lord Pablo Escobar's life."/>
    <x v="1"/>
    <n v="1"/>
    <n v="2018"/>
    <s v="January"/>
    <s v="Modern"/>
    <s v="Short"/>
  </r>
  <r>
    <s v="s2327N"/>
    <x v="0"/>
    <x v="1665"/>
    <s v="Abhijit Panse"/>
    <s v="Nawazuddin Siddiqui, Amrita Rao, Rajeev Panday, Sanjay Narvekar, Rajesh Khera, Prakash Belawadi, Avantika Akerkar"/>
    <s v="Unknown"/>
    <d v="2020-06-28T00:00:00"/>
    <s v="Available"/>
    <x v="1"/>
    <x v="7"/>
    <s v="135 min"/>
    <n v="135"/>
    <n v="0"/>
    <x v="8"/>
    <s v="This biopic maps the meteoric rise of far-right Shiv Sena party founder, Bal Thackeray, from controversial cartoonist to powerful Mumbai politician."/>
    <x v="1"/>
    <n v="1"/>
    <n v="2020"/>
    <s v="June"/>
    <s v="Modern"/>
    <s v="Long"/>
  </r>
  <r>
    <s v="s1372P"/>
    <x v="0"/>
    <x v="1666"/>
    <s v="Spike Lee"/>
    <s v="Jon Michael Hill, Julian Parker, Ryan Hallahan, Blake Delong"/>
    <s v="United States"/>
    <m/>
    <s v="Unknown"/>
    <x v="6"/>
    <x v="9"/>
    <s v="75 min"/>
    <n v="75"/>
    <n v="0"/>
    <x v="8"/>
    <s v="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
    <x v="0"/>
    <n v="2"/>
    <s v=""/>
    <s v=""/>
    <s v="Modern"/>
    <s v="Short"/>
  </r>
  <r>
    <s v="s1646P"/>
    <x v="0"/>
    <x v="1667"/>
    <s v="Andrew V. McLaglen"/>
    <s v="Joe Don Baker, Linda Evans, John Saxon, Martin Balsa, Merlin Olsen"/>
    <s v="Unknown"/>
    <m/>
    <s v="Unknown"/>
    <x v="36"/>
    <x v="12"/>
    <s v="98 min"/>
    <n v="98"/>
    <n v="0"/>
    <x v="0"/>
    <s v="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
    <x v="0"/>
    <n v="2"/>
    <s v=""/>
    <s v=""/>
    <s v="Older"/>
    <s v="Medium"/>
  </r>
  <r>
    <s v="s1834N"/>
    <x v="0"/>
    <x v="1668"/>
    <s v="Sam Fell, Chris Butler"/>
    <s v="Kodi Smit-McPhee, Tucker Albrizzi, Anna Kendrick, Casey Affleck, Christopher Mintz-Plasse, Leslie Mann, Jeff Garlin, Elaine Stritch, Bernard Hill, Jodelle Ferland, Tempestt Bledsoe, Alex Borstein, John Goodman"/>
    <s v="United States"/>
    <d v="2020-10-18T00:00:00"/>
    <s v="Available"/>
    <x v="5"/>
    <x v="8"/>
    <s v="93 min"/>
    <n v="93"/>
    <n v="0"/>
    <x v="11"/>
    <s v="When an army of zombies invades a small town, it's up to an odd local boy with a knack for communicating with the dead to save the day."/>
    <x v="1"/>
    <n v="1"/>
    <n v="2020"/>
    <s v="October"/>
    <s v="Modern"/>
    <s v="Medium"/>
  </r>
  <r>
    <s v="s5618N"/>
    <x v="0"/>
    <x v="1669"/>
    <s v="Farah Khan"/>
    <s v="Shah Rukh Khan, Deepika Padukone, Abhishek Bachchan, Sonu Sood, Boman Irani, Vivaan Shah"/>
    <s v="India"/>
    <d v="2017-02-01T00:00:00"/>
    <s v="Available"/>
    <x v="2"/>
    <x v="7"/>
    <s v="179 min"/>
    <n v="179"/>
    <n v="0"/>
    <x v="7"/>
    <s v="A revenge-seeking diamond thief gathers a ragtag crew to infiltrate a Dubai hotel hosting a dance contest. But first they have to learn how to dance."/>
    <x v="1"/>
    <n v="1"/>
    <n v="2017"/>
    <s v="February"/>
    <s v="Modern"/>
    <s v="Long"/>
  </r>
  <r>
    <s v="s2013P"/>
    <x v="0"/>
    <x v="1670"/>
    <s v="Manny Rodriguez"/>
    <s v="John Heffron"/>
    <s v="Unknown"/>
    <m/>
    <s v="Unknown"/>
    <x v="14"/>
    <x v="9"/>
    <s v="66 min"/>
    <n v="66"/>
    <n v="0"/>
    <x v="10"/>
    <s v="Funny is the only word that truly captures John Heffron (well, MESSY if you ask his wife). Hailing from the small town of South Lyon, MI (Detroit just sounds tougher), John's middle class upbringing has shaped his comedic voice."/>
    <x v="0"/>
    <n v="2"/>
    <s v=""/>
    <s v=""/>
    <s v="Older"/>
    <s v="Short"/>
  </r>
  <r>
    <s v="s2829P"/>
    <x v="0"/>
    <x v="1671"/>
    <s v="Mark Knight"/>
    <s v="Unknown"/>
    <s v="Unknown"/>
    <m/>
    <s v="Unknown"/>
    <x v="12"/>
    <x v="5"/>
    <s v="48 min"/>
    <n v="48"/>
    <n v="0"/>
    <x v="34"/>
    <s v="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
    <x v="0"/>
    <n v="2"/>
    <s v=""/>
    <s v=""/>
    <s v="Modern"/>
    <s v="Short"/>
  </r>
  <r>
    <s v="s1293P"/>
    <x v="1"/>
    <x v="1672"/>
    <s v="Unknown"/>
    <s v="Unknown"/>
    <s v="Unknown"/>
    <m/>
    <s v="Unknown"/>
    <x v="18"/>
    <x v="5"/>
    <s v="1 Season"/>
    <n v="0"/>
    <n v="1"/>
    <x v="18"/>
    <s v="From amazing robots to magical words, delicious pizza to special kingdoms, Plim Plim is an animated series for all ages! Plim and his friends learn life lessons and make the world a better place together, one adventure at a time."/>
    <x v="0"/>
    <n v="2"/>
    <s v=""/>
    <s v=""/>
    <s v="Modern"/>
    <s v="Not Applicable"/>
  </r>
  <r>
    <s v="s9507P"/>
    <x v="0"/>
    <x v="1673"/>
    <s v="Ballem Venumadhav"/>
    <s v="Tarhun, All rounder star Ballem Venu madhav, Annapoorna, Suman Shetty, Raghu, Gundu Hanumanthu rao, Anoosha"/>
    <s v="Unknown"/>
    <m/>
    <s v="Unknown"/>
    <x v="0"/>
    <x v="0"/>
    <s v="121 min"/>
    <n v="121"/>
    <n v="0"/>
    <x v="8"/>
    <s v="Bahubali is a child who was sufferd by a bad police man and finally Bahubali kills shekar and rescues from all dangers. Another three girls involve in a murder and bahubali else them to came out of the problem"/>
    <x v="0"/>
    <n v="2"/>
    <s v=""/>
    <s v=""/>
    <s v="Recent"/>
    <s v="Long"/>
  </r>
  <r>
    <s v="s7898P"/>
    <x v="0"/>
    <x v="1674"/>
    <s v="Prem Aryan"/>
    <s v="Priyamani, Dev Gill"/>
    <s v="Unknown"/>
    <m/>
    <s v="Unknown"/>
    <x v="0"/>
    <x v="3"/>
    <s v="130 min"/>
    <n v="130"/>
    <n v="0"/>
    <x v="15"/>
    <s v="Starring Priyamani, the film is a woman-centric thriller film. It is said to be on the same lines as Arundhati and Deepak who played fiance to Arundhati, is also starring in this film."/>
    <x v="0"/>
    <n v="2"/>
    <s v=""/>
    <s v=""/>
    <s v="Recent"/>
    <s v="Long"/>
  </r>
  <r>
    <s v="s747P"/>
    <x v="0"/>
    <x v="1675"/>
    <s v="Andrew Renzi"/>
    <s v="Richard Gere, Dakota Fanning, Theo James"/>
    <s v="Unknown"/>
    <m/>
    <s v="Unknown"/>
    <x v="7"/>
    <x v="0"/>
    <s v="93 min"/>
    <n v="93"/>
    <n v="0"/>
    <x v="8"/>
    <s v="A newly married couple are forced to navigate the all-consuming interest of a powerful, mysterious, and possessive philanthropist."/>
    <x v="0"/>
    <n v="2"/>
    <s v=""/>
    <s v=""/>
    <s v="Modern"/>
    <s v="Medium"/>
  </r>
  <r>
    <s v="s5703P"/>
    <x v="0"/>
    <x v="1676"/>
    <s v="Kenneth G. Crane"/>
    <s v="Jim Davis, Robert Griffin, Babara Turner"/>
    <s v="Unknown"/>
    <m/>
    <s v="Unknown"/>
    <x v="84"/>
    <x v="0"/>
    <s v="72 min"/>
    <n v="72"/>
    <n v="0"/>
    <x v="15"/>
    <s v="A scientific expedition in Africa investigates wasps that have been exposed to radiation and mutated into giant, killing monsters."/>
    <x v="0"/>
    <n v="2"/>
    <s v=""/>
    <s v=""/>
    <s v="Older"/>
    <s v="Short"/>
  </r>
  <r>
    <s v="s4462P"/>
    <x v="0"/>
    <x v="1677"/>
    <s v="Isaac Ezban"/>
    <s v="Aml Ameen, Georgia King, Mark O'Brien"/>
    <s v="Unknown"/>
    <m/>
    <s v="Unknown"/>
    <x v="3"/>
    <x v="0"/>
    <s v="104 min"/>
    <n v="104"/>
    <n v="0"/>
    <x v="8"/>
    <s v="A group of friends stumble upon a mirror that serves as a portal to a &quot;multiverse&quot;, but soon discover that importing knowledge from the other side in order to better their lives brings increasingly dangerous consequences."/>
    <x v="0"/>
    <n v="2"/>
    <s v=""/>
    <s v=""/>
    <s v="Recent"/>
    <s v="Medium"/>
  </r>
  <r>
    <s v="s9079P"/>
    <x v="0"/>
    <x v="1678"/>
    <s v="Ed Hunt"/>
    <s v="Tom Bresnahan, Cynthia Preston, David Gale"/>
    <s v="Unknown"/>
    <m/>
    <s v="Unknown"/>
    <x v="70"/>
    <x v="6"/>
    <s v="91 min"/>
    <n v="91"/>
    <n v="0"/>
    <x v="15"/>
    <s v="With the help of an alien organism, a man brainwashes audiences through television; a troubled high school student is determined to stop them."/>
    <x v="0"/>
    <n v="2"/>
    <s v=""/>
    <s v=""/>
    <s v="Older"/>
    <s v="Medium"/>
  </r>
  <r>
    <s v="s39P"/>
    <x v="0"/>
    <x v="1679"/>
    <s v="Mark Knight"/>
    <s v="Ann-Marie Newland"/>
    <s v="United States"/>
    <m/>
    <s v="Unknown"/>
    <x v="7"/>
    <x v="5"/>
    <s v="9 min"/>
    <n v="9"/>
    <n v="0"/>
    <x v="23"/>
    <s v="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quot;Sun Power Yoga Shala!&quot;"/>
    <x v="0"/>
    <n v="2"/>
    <s v=""/>
    <s v=""/>
    <s v="Modern"/>
    <s v="Short"/>
  </r>
  <r>
    <s v="s8730P"/>
    <x v="0"/>
    <x v="1680"/>
    <s v="B.R. Vijayalakshmi"/>
    <s v="Tovino Thomas, Piaa Bajpai"/>
    <s v="Unknown"/>
    <m/>
    <s v="Unknown"/>
    <x v="6"/>
    <x v="3"/>
    <s v="122 min"/>
    <n v="122"/>
    <n v="0"/>
    <x v="8"/>
    <s v="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
    <x v="0"/>
    <n v="2"/>
    <s v=""/>
    <s v=""/>
    <s v="Modern"/>
    <s v="Long"/>
  </r>
  <r>
    <s v="s9655P"/>
    <x v="0"/>
    <x v="1681"/>
    <s v="Olaf Ittenbach"/>
    <s v="Martina Ittenbach, Daryl Jackson, Jaymes Butler, Barrett Jones"/>
    <s v="United States"/>
    <m/>
    <s v="Unknown"/>
    <x v="19"/>
    <x v="9"/>
    <s v="87 min"/>
    <n v="87"/>
    <n v="0"/>
    <x v="8"/>
    <s v="What started with a routine divorce between Natalie Stein and her husband Tim, will soon take a turn into the unexpected and evolve into scenes of torture, bloodshed and slaughter."/>
    <x v="0"/>
    <n v="2"/>
    <s v=""/>
    <s v=""/>
    <s v="Older"/>
    <s v="Short"/>
  </r>
  <r>
    <s v="s7421N"/>
    <x v="0"/>
    <x v="1682"/>
    <s v="Ui-seok Jo"/>
    <s v="Byung-hun Lee, Dong-won Gang, Woo-bin Kim, Ji-won Uhm, Dal-su Oh, Kyung Jin, Gang Dong-won"/>
    <s v="South Korea"/>
    <d v="2018-02-01T00:00:00"/>
    <s v="Available"/>
    <x v="7"/>
    <x v="12"/>
    <s v="143 min"/>
    <n v="143"/>
    <n v="0"/>
    <x v="7"/>
    <s v="Needing hard evidence to convict a company chairman of fraud, an investigator bargains with the company's tech expert to turn over his boss's ledger."/>
    <x v="1"/>
    <n v="1"/>
    <n v="2018"/>
    <s v="February"/>
    <s v="Modern"/>
    <s v="Long"/>
  </r>
  <r>
    <s v="s6935N"/>
    <x v="0"/>
    <x v="1683"/>
    <s v="Justin Bare, Matthew Miele"/>
    <s v="Harry Benson"/>
    <s v="United States"/>
    <d v="2017-05-01T00:00:00"/>
    <s v="Available"/>
    <x v="7"/>
    <x v="12"/>
    <s v="90 min"/>
    <n v="90"/>
    <n v="0"/>
    <x v="2"/>
    <s v="This film chronicles the career of photographer Harry Benson, who earned global renown with his candid shots of the Beatles and other celebrities."/>
    <x v="1"/>
    <n v="1"/>
    <n v="2017"/>
    <s v="May"/>
    <s v="Modern"/>
    <s v="Medium"/>
  </r>
  <r>
    <s v="s6354N"/>
    <x v="0"/>
    <x v="1684"/>
    <s v="Geoffrey Orthwein, Andrew Sullivan"/>
    <s v="Maika Monroe, Matt O'Leary, Arnar Jónsson, Gunnar Helgason, Berglind Rós Sigurðardóttir"/>
    <s v="United States, Iceland"/>
    <d v="2017-06-22T00:00:00"/>
    <s v="Available"/>
    <x v="12"/>
    <x v="7"/>
    <s v="92 min"/>
    <n v="92"/>
    <n v="0"/>
    <x v="8"/>
    <s v="After learning they are the sole survivors of an eerie apocalypse, a young American couple on vacation in Iceland ponder their love and the future."/>
    <x v="1"/>
    <n v="1"/>
    <n v="2017"/>
    <s v="June"/>
    <s v="Modern"/>
    <s v="Medium"/>
  </r>
  <r>
    <s v="s3672P"/>
    <x v="0"/>
    <x v="1685"/>
    <s v="Alan Rudolph"/>
    <s v="Willie Nelson, Kris Kristofferson, Melinda Dillon, Rip Torn, Lesley Ann Warren"/>
    <s v="Unknown"/>
    <m/>
    <s v="Unknown"/>
    <x v="69"/>
    <x v="6"/>
    <s v="94 min"/>
    <n v="94"/>
    <n v="0"/>
    <x v="8"/>
    <s v="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
    <x v="0"/>
    <n v="2"/>
    <s v=""/>
    <s v=""/>
    <s v="Older"/>
    <s v="Medium"/>
  </r>
  <r>
    <s v="s1703P"/>
    <x v="0"/>
    <x v="1686"/>
    <s v="Venu Sriram"/>
    <s v="Nani, Sai Pallavi, Bhumika Chawla"/>
    <s v="India"/>
    <m/>
    <s v="Unknown"/>
    <x v="12"/>
    <x v="3"/>
    <s v="138 min"/>
    <n v="138"/>
    <n v="0"/>
    <x v="8"/>
    <s v="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
    <x v="0"/>
    <n v="2"/>
    <s v=""/>
    <s v=""/>
    <s v="Modern"/>
    <s v="Long"/>
  </r>
  <r>
    <s v="s2904P"/>
    <x v="0"/>
    <x v="1687"/>
    <s v="Max Fleischer"/>
    <s v="Bugs Bunny, Daffy Duck, Elmer Fudd, Porky Pig, Casper the Friendly Ghost, Popeye the Sailor Man, Betty Boop, Little Audrey, Little Lulu, Felix the Cat, Superman"/>
    <s v="Unknown"/>
    <m/>
    <s v="Unknown"/>
    <x v="12"/>
    <x v="3"/>
    <s v="183 min"/>
    <n v="183"/>
    <n v="0"/>
    <x v="18"/>
    <s v="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
    <x v="0"/>
    <n v="2"/>
    <s v=""/>
    <s v=""/>
    <s v="Modern"/>
    <s v="Long"/>
  </r>
  <r>
    <s v="s1322P"/>
    <x v="1"/>
    <x v="1688"/>
    <s v="Unknown"/>
    <s v="Unknown"/>
    <s v="Unknown"/>
    <m/>
    <s v="Unknown"/>
    <x v="18"/>
    <x v="5"/>
    <s v="1 Season"/>
    <n v="0"/>
    <n v="1"/>
    <x v="18"/>
    <s v="It's time to go to bed with bedtime lullabies. Listen to all time favorite lullabies that soothe your little ones! Meet Pinkfong's fun, educational videos that captured the hearts of millions of Kids around the world. Enjoy hundreds of kids' favorite songs and stories created by Pinkfong, the official creator of global hit Baby Shark behind #BabySharkChallenge."/>
    <x v="0"/>
    <n v="2"/>
    <s v=""/>
    <s v=""/>
    <s v="Modern"/>
    <s v="Not Applicable"/>
  </r>
  <r>
    <s v="s8119N"/>
    <x v="0"/>
    <x v="1689"/>
    <s v="Joseph Cross"/>
    <s v="Ellar Coltrane, Callan McAuliffe, Ian Nelson, Lana Condor, Analeigh Tipton, Melina Vidler, Bill Milner, Justin Chatwin, Ella Hunt, Elena Kampouris, Victoria Justice, Khris Davis, Hayden Szeto"/>
    <s v="United States"/>
    <d v="2020-03-19T00:00:00"/>
    <s v="Available"/>
    <x v="1"/>
    <x v="1"/>
    <s v="93 min"/>
    <n v="93"/>
    <n v="0"/>
    <x v="4"/>
    <s v="A group of 20-somethings in a small town experience a variety of personal and relationship issues leading up to a gathering at the local watering hole."/>
    <x v="1"/>
    <n v="1"/>
    <n v="2020"/>
    <s v="March"/>
    <s v="Modern"/>
    <s v="Medium"/>
  </r>
  <r>
    <s v="s4689P"/>
    <x v="0"/>
    <x v="1690"/>
    <s v="Tamara Tana"/>
    <s v="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
    <s v="Unknown"/>
    <m/>
    <s v="Unknown"/>
    <x v="2"/>
    <x v="3"/>
    <s v="87 min"/>
    <n v="87"/>
    <n v="0"/>
    <x v="4"/>
    <s v="Three hot love stories from nowadays, adjoined, and each one has an unpredictable outcome."/>
    <x v="0"/>
    <n v="2"/>
    <s v=""/>
    <s v=""/>
    <s v="Modern"/>
    <s v="Short"/>
  </r>
  <r>
    <s v="s4683P"/>
    <x v="0"/>
    <x v="1691"/>
    <s v="Marcello Fondato"/>
    <s v="Bud Spencer, Terence Hill, Patty Shepard, Donald Pleasence, John Sharp, Manuel de Blas"/>
    <s v="Unknown"/>
    <m/>
    <s v="Unknown"/>
    <x v="60"/>
    <x v="3"/>
    <s v="102 min"/>
    <n v="102"/>
    <n v="0"/>
    <x v="0"/>
    <s v="After a tied 1st place in a local stunt race, two drivers start a contest to decide who of them will own the prize, a dune buggy. But when a mobster destroys the car, they are determined to get it back."/>
    <x v="0"/>
    <n v="2"/>
    <s v=""/>
    <s v=""/>
    <s v="Older"/>
    <s v="Medium"/>
  </r>
  <r>
    <s v="s9525P"/>
    <x v="0"/>
    <x v="1692"/>
    <s v="William Boyd"/>
    <s v="Daniel Craig, Cillian Murphy, Ben Whishaw, Danny Dyer, James D'Arcy, Jullian Rhind-Tutt, Paul Nicholls"/>
    <s v="France, Belgium"/>
    <m/>
    <s v="Unknown"/>
    <x v="0"/>
    <x v="9"/>
    <s v="99 min"/>
    <n v="99"/>
    <n v="0"/>
    <x v="8"/>
    <s v="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
    <x v="0"/>
    <n v="2"/>
    <s v=""/>
    <s v=""/>
    <s v="Recent"/>
    <s v="Medium"/>
  </r>
  <r>
    <s v="s8678P"/>
    <x v="0"/>
    <x v="1693"/>
    <s v="Jeremy Lovering"/>
    <s v="Nick Frost, Emma Pierson, Vincent Kartheiser"/>
    <s v="Unknown"/>
    <m/>
    <s v="Unknown"/>
    <x v="22"/>
    <x v="9"/>
    <s v="96 min"/>
    <n v="96"/>
    <n v="0"/>
    <x v="8"/>
    <s v="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
    <x v="0"/>
    <n v="2"/>
    <s v=""/>
    <s v=""/>
    <s v="Modern"/>
    <s v="Medium"/>
  </r>
  <r>
    <s v="s476P"/>
    <x v="1"/>
    <x v="1694"/>
    <s v="Unknown"/>
    <s v="Dr. Sam Osmanagich, Dr. Robert Schoch, Dr. Nabil Swelim"/>
    <s v="United States"/>
    <m/>
    <s v="Unknown"/>
    <x v="5"/>
    <x v="5"/>
    <s v="1 Season"/>
    <n v="0"/>
    <n v="1"/>
    <x v="26"/>
    <s v="American historian and entrepreneur Sam Osmanagic claims there are pyramids in Europe! After a series of excavations he discovered one in Bosnia. Opponents are trying to stop excavations and present his claim as a fraud. In the same valley, German archaeologists are excavating the &quot;Butmir culture&quot;, a Neolithic civilization 7000 years old. Egyptian scientists confirm the existence of the Pyramids."/>
    <x v="0"/>
    <n v="2"/>
    <s v=""/>
    <s v=""/>
    <s v="Modern"/>
    <s v="Not Applicable"/>
  </r>
  <r>
    <s v="s5358P"/>
    <x v="0"/>
    <x v="1695"/>
    <s v="Arthur Merkulov, Nikita Yurov, Vladimir Gerasimov"/>
    <s v="Cut the Rope, Om Nom"/>
    <s v="Unknown"/>
    <m/>
    <s v="Unknown"/>
    <x v="0"/>
    <x v="5"/>
    <s v="49 min"/>
    <n v="49"/>
    <n v="0"/>
    <x v="18"/>
    <s v="The Noms have a secret superpower: Nibble Nom can turn any chore into a game, and Om Nom and Om Nelle fight evil enemies like it's play time! Watch this video and join in the playing!"/>
    <x v="0"/>
    <n v="2"/>
    <s v=""/>
    <s v=""/>
    <s v="Recent"/>
    <s v="Short"/>
  </r>
  <r>
    <s v="s381N"/>
    <x v="1"/>
    <x v="1696"/>
    <s v="Glen Winter"/>
    <s v="Grant Gustin, Candice Patton, Danielle Panabaker, Carlos Valdes, Tom Cavanagh, Jesse L. Martin, Neil Sandilands, Britne Oldford, Danielle Nicolet, Keiynan Lonsdale, Kim Engelbrecht"/>
    <s v="United States"/>
    <d v="2021-07-28T00:00:00"/>
    <s v="Available"/>
    <x v="0"/>
    <x v="7"/>
    <s v="7 Seasons"/>
    <n v="0"/>
    <n v="7"/>
    <x v="49"/>
    <s v="A forensics expert who wakes from a coma with amazing new powers squares off against forces threatening the city in this live-action superhero romp."/>
    <x v="1"/>
    <n v="1"/>
    <n v="2021"/>
    <s v="July"/>
    <s v="Recent"/>
    <s v="Not Applicable"/>
  </r>
  <r>
    <s v="s877P"/>
    <x v="0"/>
    <x v="1697"/>
    <s v="Anthony Mann"/>
    <s v="James Stewart, June Allyson, Frank Lovejoy, Barry Sullivan, Alex Nicol"/>
    <s v="Unknown"/>
    <m/>
    <s v="Unknown"/>
    <x v="85"/>
    <x v="10"/>
    <s v="114 min"/>
    <n v="114"/>
    <n v="0"/>
    <x v="0"/>
    <s v="Aviation and sports come together as a baseball player is recalled to Air Force duty."/>
    <x v="0"/>
    <n v="2"/>
    <s v=""/>
    <s v=""/>
    <s v="Older"/>
    <s v="Medium"/>
  </r>
  <r>
    <s v="s3634P"/>
    <x v="0"/>
    <x v="1698"/>
    <s v="Fuyuhiko Nishi"/>
    <s v="Rina Takeda, Sayaka Akimoto, Tatsuya Naka"/>
    <s v="Unknown"/>
    <m/>
    <s v="Unknown"/>
    <x v="14"/>
    <x v="0"/>
    <s v="81 min"/>
    <n v="81"/>
    <n v="0"/>
    <x v="0"/>
    <s v="A cute high school girl who learns Karate must take on a group of secret fighters with help from her Karate master."/>
    <x v="0"/>
    <n v="2"/>
    <s v=""/>
    <s v=""/>
    <s v="Older"/>
    <s v="Short"/>
  </r>
  <r>
    <s v="s2400P"/>
    <x v="0"/>
    <x v="1699"/>
    <s v="Joe Hostettler"/>
    <s v="Gallagher"/>
    <s v="Unknown"/>
    <m/>
    <s v="Unknown"/>
    <x v="69"/>
    <x v="12"/>
    <s v="58 min"/>
    <n v="58"/>
    <n v="0"/>
    <x v="4"/>
    <s v="A concert by stand-up comic, Gallagher, featuring his usual plays on words and his patented bizarre use of props, climaxing with a new use for watermelons."/>
    <x v="0"/>
    <n v="2"/>
    <s v=""/>
    <s v=""/>
    <s v="Older"/>
    <s v="Short"/>
  </r>
  <r>
    <s v="s4073P"/>
    <x v="0"/>
    <x v="1700"/>
    <s v="è—¤æ‘æ˜Žä¸–"/>
    <s v="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
    <s v="Unknown"/>
    <m/>
    <s v="Unknown"/>
    <x v="6"/>
    <x v="3"/>
    <s v="93 min"/>
    <n v="93"/>
    <n v="0"/>
    <x v="28"/>
    <s v="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
    <x v="0"/>
    <n v="2"/>
    <s v=""/>
    <s v=""/>
    <s v="Modern"/>
    <s v="Medium"/>
  </r>
  <r>
    <s v="s9164P"/>
    <x v="0"/>
    <x v="1701"/>
    <s v="George Archainbaud"/>
    <s v="Gene Autry, Champion, Kathleen Case"/>
    <s v="Unknown"/>
    <m/>
    <s v="Unknown"/>
    <x v="59"/>
    <x v="3"/>
    <s v="59 min"/>
    <n v="59"/>
    <n v="0"/>
    <x v="4"/>
    <s v="Gene Autry tries to set up a stage line to carry government mail. Schemers try to get the government assignment for their own stage line, and plan to discredit the Pony Express by causing accidents."/>
    <x v="0"/>
    <n v="2"/>
    <s v=""/>
    <s v=""/>
    <s v="Older"/>
    <s v="Short"/>
  </r>
  <r>
    <s v="s6000N"/>
    <x v="0"/>
    <x v="1702"/>
    <s v="Mike Mills"/>
    <s v="Annette Bening, Elle Fanning, Greta Gerwig, Lucas Jade Zumann, Billy Crudup"/>
    <s v="United States"/>
    <d v="2019-06-28T00:00:00"/>
    <s v="Available"/>
    <x v="7"/>
    <x v="6"/>
    <s v="119 min"/>
    <n v="119"/>
    <n v="0"/>
    <x v="8"/>
    <s v="In 1979, single bohemian mom Dorothea, hoping to help her teen son find his place as a man, asks two young women to share their lives with him."/>
    <x v="1"/>
    <n v="1"/>
    <n v="2019"/>
    <s v="June"/>
    <s v="Modern"/>
    <s v="Medium"/>
  </r>
  <r>
    <s v="s2008N"/>
    <x v="0"/>
    <x v="1703"/>
    <s v="Javier Colinas"/>
    <s v="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
    <s v="Mexico"/>
    <d v="2020-09-11T00:00:00"/>
    <s v="Available"/>
    <x v="3"/>
    <x v="7"/>
    <s v="103 min"/>
    <n v="103"/>
    <n v="0"/>
    <x v="11"/>
    <s v="What does a thrill-seeker tween girl do when her mom forbids her to enter a BMX race? Cast an actor with nothing to lose to play her approving dad."/>
    <x v="1"/>
    <n v="1"/>
    <n v="2020"/>
    <s v="September"/>
    <s v="Recent"/>
    <s v="Medium"/>
  </r>
  <r>
    <s v="s339P"/>
    <x v="0"/>
    <x v="1704"/>
    <s v="Ali Abbas Zafar"/>
    <s v="Salman Khan, Katrina Kaif, Paresh Rawal, Girish Karnad, Anant Vidhaat, Kumud Kumar Mishra, Angad Bedi, Sajjad Delafrooz"/>
    <s v="India"/>
    <m/>
    <s v="Unknown"/>
    <x v="12"/>
    <x v="3"/>
    <s v="159 min"/>
    <n v="159"/>
    <n v="0"/>
    <x v="0"/>
    <s v="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
    <x v="0"/>
    <n v="2"/>
    <s v=""/>
    <s v=""/>
    <s v="Modern"/>
    <s v="Long"/>
  </r>
  <r>
    <s v="s6513P"/>
    <x v="0"/>
    <x v="1705"/>
    <s v="Delmer Daves"/>
    <s v="Edward G. Robinson, Lon McCallister, Judith Anderson, Rory Calhoun, Allene Roberts, Julie London"/>
    <s v="Unknown"/>
    <m/>
    <s v="Unknown"/>
    <x v="47"/>
    <x v="3"/>
    <s v="100 min"/>
    <n v="100"/>
    <n v="0"/>
    <x v="8"/>
    <s v="An old man and his sister are concealing a terrible secret from their adopted teen daughter, concerning a hidden abandoned farmhouse, located deep in the woods on their sprawling property."/>
    <x v="0"/>
    <n v="2"/>
    <s v=""/>
    <s v=""/>
    <s v="Older"/>
    <s v="Medium"/>
  </r>
  <r>
    <s v="s4515P"/>
    <x v="0"/>
    <x v="1706"/>
    <s v="Micha Wald"/>
    <s v="Adrian Jolivet, Gregoire Colin, Gregoire LePrince-Ringuet"/>
    <s v="Unknown"/>
    <m/>
    <s v="Unknown"/>
    <x v="10"/>
    <x v="6"/>
    <s v="83 min"/>
    <n v="83"/>
    <n v="0"/>
    <x v="8"/>
    <s v="Brothers Jakub and Vladimir, join a Cossack army to flee poverty. Brothers Elias and Roman, steal horses to survive. Fate brings them together Vladimir gets killed. Jakub now burning with anger is obsessed with revenge."/>
    <x v="0"/>
    <n v="2"/>
    <s v=""/>
    <s v=""/>
    <s v="Older"/>
    <s v="Short"/>
  </r>
  <r>
    <s v="s7953N"/>
    <x v="0"/>
    <x v="1707"/>
    <s v="Kevan Peterson"/>
    <s v="Emmy Perry, Morgan Fairchild, Elisabeth Röhm, Nikki Hahn, Jack Dylan Grazer, Stephen Snedden, Noree Victoria, Sterling Sulieman"/>
    <s v="United States"/>
    <d v="2020-01-23T00:00:00"/>
    <s v="Available"/>
    <x v="12"/>
    <x v="8"/>
    <s v="93 min"/>
    <n v="93"/>
    <n v="0"/>
    <x v="11"/>
    <s v="A seemingly ordinary girl learns she will turn into a mermaid on her 12th birthday and be forced to leave her life on land behind."/>
    <x v="1"/>
    <n v="1"/>
    <n v="2020"/>
    <s v="January"/>
    <s v="Modern"/>
    <s v="Medium"/>
  </r>
  <r>
    <s v="s3947N"/>
    <x v="1"/>
    <x v="1708"/>
    <s v="Unknown"/>
    <s v="Song Sae-byeok, Go Joon-hee, Youn Jung-hoon, Jo Han-sun, Lee Won-jong, Park Gene-woo, Kwon Hyuk-hyun, Park Sang-min"/>
    <s v="South Korea"/>
    <d v="2019-04-04T00:00:00"/>
    <s v="Available"/>
    <x v="1"/>
    <x v="1"/>
    <s v="1 Season"/>
    <n v="0"/>
    <n v="1"/>
    <x v="14"/>
    <s v="A reluctant clairvoyant joins forces with a brusque police detective hiding a soft heart to help him solve criminal cases using her psychic abilities."/>
    <x v="1"/>
    <n v="1"/>
    <n v="2019"/>
    <s v="April"/>
    <s v="Modern"/>
    <s v="Not Applicable"/>
  </r>
  <r>
    <s v="s1576P"/>
    <x v="0"/>
    <x v="1709"/>
    <s v="William Nigh"/>
    <s v="Boris Karloff, Grant Withers, Maxine Jennings, Evelyn Brent, George Lloyd, Lucien Prival, John St. Polis, William Gould, Hooper Atchley, John Hamilton, Wilbur Mack, Lee Tung Foo, Lynton Brent, Grace Wood, Frank Bruno, Ed Cassidy, Wheaton Chambers, Clancy Cooper, Lester Dorr, Herbert Evans"/>
    <s v="Unknown"/>
    <m/>
    <s v="Unknown"/>
    <x v="83"/>
    <x v="8"/>
    <s v="74 min"/>
    <n v="74"/>
    <n v="0"/>
    <x v="8"/>
    <s v="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
    <x v="0"/>
    <n v="2"/>
    <s v=""/>
    <s v=""/>
    <s v="Older"/>
    <s v="Short"/>
  </r>
  <r>
    <s v="s7285N"/>
    <x v="0"/>
    <x v="1710"/>
    <s v="Chia-Liang Liu"/>
    <s v="Gordon Liu, Chia Yung Liu, Hou Hsiao, Chia-Liang Liu, Tiet Wo Chu, Sheng Fu, Kara Hui"/>
    <s v="Hong Kong"/>
    <d v="2018-08-16T00:00:00"/>
    <s v="Available"/>
    <x v="52"/>
    <x v="7"/>
    <s v="101 min"/>
    <n v="101"/>
    <n v="0"/>
    <x v="7"/>
    <s v="Three assassins – magician Lei Ying, hit man Tieh Hon and kung fu master Ti Tan – are sent to Yunnan by their clan leader to bring to justice another clan member who betrayed the tribe."/>
    <x v="1"/>
    <n v="1"/>
    <n v="2018"/>
    <s v="August"/>
    <s v="Older"/>
    <s v="Medium"/>
  </r>
  <r>
    <s v="s6992N"/>
    <x v="0"/>
    <x v="1711"/>
    <s v="Bille Woodruff"/>
    <s v="Teyana Taylor, Sierra Aylina McClain, Bryshere Gray"/>
    <s v="United States"/>
    <d v="2018-04-03T00:00:00"/>
    <s v="Available"/>
    <x v="6"/>
    <x v="11"/>
    <s v="100 min"/>
    <n v="100"/>
    <n v="0"/>
    <x v="8"/>
    <s v="Despite discouragement from her loved ones, a talented street dancer tries out for an exclusive dance crew in a bid to win a college scholarship."/>
    <x v="1"/>
    <n v="1"/>
    <n v="2018"/>
    <s v="April"/>
    <s v="Modern"/>
    <s v="Medium"/>
  </r>
  <r>
    <s v="s2104P"/>
    <x v="1"/>
    <x v="1712"/>
    <s v="Unknown"/>
    <s v="Unknown"/>
    <s v="Unknown"/>
    <m/>
    <s v="Unknown"/>
    <x v="1"/>
    <x v="2"/>
    <s v="1 Season"/>
    <n v="0"/>
    <n v="1"/>
    <x v="44"/>
    <s v="[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
    <x v="0"/>
    <n v="2"/>
    <s v=""/>
    <s v=""/>
    <s v="Modern"/>
    <s v="Not Applicable"/>
  </r>
  <r>
    <s v="s7564P"/>
    <x v="0"/>
    <x v="1713"/>
    <s v="Richard Brandes"/>
    <s v="Rachel Miner, Mimi Rogers, Michael Berryman, Mickey Jones"/>
    <s v="Unknown"/>
    <m/>
    <s v="Unknown"/>
    <x v="10"/>
    <x v="6"/>
    <s v="92 min"/>
    <n v="92"/>
    <n v="0"/>
    <x v="15"/>
    <s v="Young Penny goes on a retreat with her psychologist to overcome her phobia of cars but finds herself in a nightmarish situation where her worst fears come true."/>
    <x v="0"/>
    <n v="2"/>
    <s v=""/>
    <s v=""/>
    <s v="Older"/>
    <s v="Medium"/>
  </r>
  <r>
    <s v="s6904P"/>
    <x v="0"/>
    <x v="1714"/>
    <s v="Richard W. Munchkin, Rick Jacobson"/>
    <s v="Don &quot;The Dragon&quot; Wilson, Maria Ford, Michael DeLano"/>
    <s v="Unknown"/>
    <m/>
    <s v="Unknown"/>
    <x v="28"/>
    <x v="6"/>
    <s v="97 min"/>
    <n v="97"/>
    <n v="0"/>
    <x v="0"/>
    <s v="LA's Chinatown is disrupted by a rivalry between two inner city kickboxing clubs, as the competitive sport is catapulted from the ring of a gymnasium to a ring of fire. Starring world champion kickboxer Don &quot;The Dragon&quot; Wilson (&quot;Batman Forever&quot;)."/>
    <x v="0"/>
    <n v="2"/>
    <s v=""/>
    <s v=""/>
    <s v="Older"/>
    <s v="Medium"/>
  </r>
  <r>
    <s v="s4087P"/>
    <x v="0"/>
    <x v="1715"/>
    <s v="Auturo Gavino"/>
    <s v="Savanah McMahon, Julie Van Lith"/>
    <s v="Unknown"/>
    <m/>
    <s v="Unknown"/>
    <x v="18"/>
    <x v="14"/>
    <s v="90 min"/>
    <n v="90"/>
    <n v="0"/>
    <x v="8"/>
    <s v="Alone and on her own, sixteen-year-old Dior figures out how to survive on the streets by the stroke of a spiritual pen."/>
    <x v="0"/>
    <n v="2"/>
    <s v=""/>
    <s v=""/>
    <s v="Modern"/>
    <s v="Medium"/>
  </r>
  <r>
    <s v="s4931P"/>
    <x v="0"/>
    <x v="1716"/>
    <s v="Agustin CastaÃ±eda"/>
    <s v="David Castro, William Miller, Paul Rodriguez, Lia Marie Johnson"/>
    <s v="Unknown"/>
    <m/>
    <s v="Unknown"/>
    <x v="1"/>
    <x v="9"/>
    <s v="92 min"/>
    <n v="92"/>
    <n v="0"/>
    <x v="0"/>
    <s v="After his first love breaks his heart, a young American singer reluctantly leaves his home in San Diego, California and embarks on an epic road trip through Baja with his uncle in order to reconnect with his Mexican roots and find himself."/>
    <x v="0"/>
    <n v="2"/>
    <s v=""/>
    <s v=""/>
    <s v="Modern"/>
    <s v="Medium"/>
  </r>
  <r>
    <s v="s8187P"/>
    <x v="0"/>
    <x v="1717"/>
    <s v="Craig McMahon"/>
    <s v="Savanah McMahon, John Way"/>
    <s v="Unknown"/>
    <m/>
    <s v="Unknown"/>
    <x v="3"/>
    <x v="3"/>
    <s v="94 min"/>
    <n v="94"/>
    <n v="0"/>
    <x v="30"/>
    <s v="After his rise to fame causes a rift with his father, a young superstar suffers a tragedy that will change his life forever. Can a chance meeting with a talented young woman give him the strength he needs to believe in himself?"/>
    <x v="0"/>
    <n v="2"/>
    <s v=""/>
    <s v=""/>
    <s v="Recent"/>
    <s v="Medium"/>
  </r>
  <r>
    <s v="s3447N"/>
    <x v="0"/>
    <x v="1718"/>
    <s v="Vandana Kataria"/>
    <s v="Ali Haji, Kunal Kapoor, Muskkaan Jaferi, Hardik Thakkar, Ali Mir, Shaan Grover, M.K. Raina, Ivan Rodrigues"/>
    <s v="India"/>
    <d v="2019-10-05T00:00:00"/>
    <s v="Available"/>
    <x v="1"/>
    <x v="1"/>
    <s v="109 min"/>
    <n v="109"/>
    <n v="0"/>
    <x v="8"/>
    <s v="When he lands the lead in his Christian school's production of &quot;The Merchant of Venice,&quot; a secretly gay student is bullied by wealthy upperclassmen."/>
    <x v="1"/>
    <n v="1"/>
    <n v="2019"/>
    <s v="October"/>
    <s v="Modern"/>
    <s v="Medium"/>
  </r>
  <r>
    <s v="s3771P"/>
    <x v="0"/>
    <x v="1719"/>
    <s v="Russell Mulcahy"/>
    <s v="Dolph Lundgren, Gina Bellman, Conrad Dunn"/>
    <s v="Unknown"/>
    <m/>
    <s v="Unknown"/>
    <x v="17"/>
    <x v="6"/>
    <s v="94 min"/>
    <n v="94"/>
    <n v="0"/>
    <x v="0"/>
    <s v="Waxman is a former Special Forces soldier who is now working as a heavily armed assassin for a top secret government agency. When a covert mission goes terribly wrong, Waxman and fellow assassin Clegg become that agency's prime targets."/>
    <x v="0"/>
    <n v="2"/>
    <s v=""/>
    <s v=""/>
    <s v="Older"/>
    <s v="Medium"/>
  </r>
  <r>
    <s v="s2401P"/>
    <x v="0"/>
    <x v="1720"/>
    <s v="Marc Payton"/>
    <s v="Gallagher"/>
    <s v="Unknown"/>
    <m/>
    <s v="Unknown"/>
    <x v="73"/>
    <x v="0"/>
    <s v="60 min"/>
    <n v="60"/>
    <n v="0"/>
    <x v="4"/>
    <s v="Gallagher's mad as hell, but he never shows it because he's cool as well. He's back in this 1981 special and telling jokes to prevent his anger from building up."/>
    <x v="0"/>
    <n v="2"/>
    <s v=""/>
    <s v=""/>
    <s v="Older"/>
    <s v="Short"/>
  </r>
  <r>
    <s v="s1331P"/>
    <x v="0"/>
    <x v="1721"/>
    <s v="Sean LaFollette"/>
    <s v="Jordan Burgess, Adam Joseph Lopez, Joey Catalano, James Howey, Nick Catalano, Henry Frost III"/>
    <s v="United States"/>
    <m/>
    <s v="Unknown"/>
    <x v="12"/>
    <x v="0"/>
    <s v="78 min"/>
    <n v="78"/>
    <n v="0"/>
    <x v="0"/>
    <s v="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
    <x v="0"/>
    <n v="2"/>
    <s v=""/>
    <s v=""/>
    <s v="Modern"/>
    <s v="Short"/>
  </r>
  <r>
    <s v="s1953N"/>
    <x v="1"/>
    <x v="1722"/>
    <s v="Unknown"/>
    <s v="Unknown"/>
    <s v="Unknown"/>
    <d v="2020-09-25T00:00:00"/>
    <s v="Available"/>
    <x v="3"/>
    <x v="13"/>
    <s v="3 Seasons"/>
    <n v="0"/>
    <n v="3"/>
    <x v="6"/>
    <s v="An innocent toddler’s boundless curiosity – and extraordinary might – lead to mischief and adventure in his small Indian town."/>
    <x v="1"/>
    <n v="1"/>
    <n v="2020"/>
    <s v="September"/>
    <s v="Recent"/>
    <s v="Not Applicable"/>
  </r>
  <r>
    <s v="s2472N"/>
    <x v="0"/>
    <x v="1723"/>
    <s v="Josh Safdie, Benny Safdie"/>
    <s v="Adam Sandler, LaKeith Stanfield, Kevin Garnett, Julia Fox, Idina Menzel, Eric Bogosian, Judd Hirsch, Abel Tesfaye"/>
    <s v="United States"/>
    <d v="2020-05-25T00:00:00"/>
    <s v="Available"/>
    <x v="1"/>
    <x v="6"/>
    <s v="135 min"/>
    <n v="135"/>
    <n v="0"/>
    <x v="8"/>
    <s v="With his debts mounting and angry collectors closing in, a fast-talking New York City jeweler risks everything in hopes of staying afloat and alive."/>
    <x v="1"/>
    <n v="1"/>
    <n v="2020"/>
    <s v="May"/>
    <s v="Modern"/>
    <s v="Long"/>
  </r>
  <r>
    <s v="s4757N"/>
    <x v="0"/>
    <x v="1724"/>
    <s v="Steve Paley"/>
    <s v="Iliza Shlesinger"/>
    <s v="United States"/>
    <d v="2018-07-24T00:00:00"/>
    <s v="Available"/>
    <x v="6"/>
    <x v="1"/>
    <s v="72 min"/>
    <n v="72"/>
    <n v="0"/>
    <x v="13"/>
    <s v="Newly engaged comic Iliza Shlesinger dives into undeniable truths about life at age 35, the insanity of the road traveled and what's to come."/>
    <x v="1"/>
    <n v="1"/>
    <n v="2018"/>
    <s v="July"/>
    <s v="Modern"/>
    <s v="Short"/>
  </r>
  <r>
    <s v="s8037P"/>
    <x v="0"/>
    <x v="1725"/>
    <s v="George Ungar"/>
    <s v="Michael Ironside, Billy Idol, Julie Strain Eastman, Pierre Khol, Sonja Ball, Brady Moffatt, Rick Jones, Arthur Holden, Alan Fawcett"/>
    <s v="Unknown"/>
    <m/>
    <s v="Unknown"/>
    <x v="29"/>
    <x v="9"/>
    <s v="88 min"/>
    <n v="88"/>
    <n v="0"/>
    <x v="0"/>
    <s v="This sequel to Heavy Metal is a high-octane science fiction adventure concerning a beautiful young woman named Julie who vows vengeance on a ruthless tyrant after he destroys her planet. As with the first film, the stunning visuals are backed by a stellar soundtrack."/>
    <x v="0"/>
    <n v="2"/>
    <s v=""/>
    <s v=""/>
    <s v="Older"/>
    <s v="Short"/>
  </r>
  <r>
    <s v="s1183N"/>
    <x v="1"/>
    <x v="1726"/>
    <s v="Unknown"/>
    <s v="Unknown"/>
    <s v="United Kingdom"/>
    <d v="2021-03-19T00:00:00"/>
    <s v="Available"/>
    <x v="0"/>
    <x v="1"/>
    <s v="3 Seasons"/>
    <n v="0"/>
    <n v="3"/>
    <x v="5"/>
    <s v="Drivers, managers and team owners live life in the fast lane – both on and off the track – during one cutthroat season of Formula 1 racing."/>
    <x v="1"/>
    <n v="1"/>
    <n v="2021"/>
    <s v="March"/>
    <s v="Recent"/>
    <s v="Not Applicable"/>
  </r>
  <r>
    <s v="s3357P"/>
    <x v="0"/>
    <x v="1727"/>
    <s v="Milton Lage"/>
    <s v="Adam Ferrara"/>
    <s v="Unknown"/>
    <m/>
    <s v="Unknown"/>
    <x v="14"/>
    <x v="9"/>
    <s v="61 min"/>
    <n v="61"/>
    <n v="0"/>
    <x v="10"/>
    <s v="Adam Ferrara takes the stage to regale his audience with sidesplittingly funny and all-too-true observations about life, from wacked-out family dynamics to dysfunctional romantic relationships and more."/>
    <x v="0"/>
    <n v="2"/>
    <s v=""/>
    <s v=""/>
    <s v="Older"/>
    <s v="Short"/>
  </r>
  <r>
    <s v="s5985P"/>
    <x v="1"/>
    <x v="1728"/>
    <s v="Unknown"/>
    <s v="Rosy Zhao, Ryan Ding, Zhou Zi Xin, Sheng Ying Hao, Jin Yan Qing, Zhao Xin, Patrick Quan, Smile Wei"/>
    <s v="Unknown"/>
    <m/>
    <s v="Unknown"/>
    <x v="3"/>
    <x v="3"/>
    <s v="1 Season"/>
    <n v="0"/>
    <n v="1"/>
    <x v="4"/>
    <s v="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
    <x v="0"/>
    <n v="2"/>
    <s v=""/>
    <s v=""/>
    <s v="Recent"/>
    <s v="Not Applicable"/>
  </r>
  <r>
    <s v="s9273P"/>
    <x v="0"/>
    <x v="1729"/>
    <s v="Michael Radford"/>
    <s v="John Hurt, Richard Burton, Suzanna Hamilton"/>
    <s v="Unknown"/>
    <m/>
    <s v="Unknown"/>
    <x v="38"/>
    <x v="6"/>
    <s v="111 min"/>
    <n v="111"/>
    <n v="0"/>
    <x v="8"/>
    <s v="The classic George Orwell story set in a world where absolute conformity in action, word and thought including loyalty to Big Brother is demanded."/>
    <x v="0"/>
    <n v="2"/>
    <s v=""/>
    <s v=""/>
    <s v="Older"/>
    <s v="Medium"/>
  </r>
  <r>
    <s v="s8744P"/>
    <x v="0"/>
    <x v="1730"/>
    <s v="Kunihiko Yuyama"/>
    <s v="Mami Koyama, Kaneto Shiozawa, Hideyuki Tanaka"/>
    <s v="Unknown"/>
    <m/>
    <s v="Unknown"/>
    <x v="38"/>
    <x v="3"/>
    <s v="89 min"/>
    <n v="89"/>
    <n v="0"/>
    <x v="0"/>
    <s v="Remy Shimoda is in a hurry. She's on her way to a reunion with the other members of the Go Shogun team, and she's late. A police action with some robbers gets in her way, so she runs the robbers off the road. Her vision blurs and she gets into an accident."/>
    <x v="0"/>
    <n v="2"/>
    <s v=""/>
    <s v=""/>
    <s v="Older"/>
    <s v="Short"/>
  </r>
  <r>
    <s v="s3809P"/>
    <x v="0"/>
    <x v="1731"/>
    <s v="Nitin Kakkar"/>
    <s v="Jackky Bhagnani, Kritika Kamra, Prateek Gandhi, Neeraj Sood"/>
    <s v="India"/>
    <m/>
    <s v="Unknown"/>
    <x v="6"/>
    <x v="3"/>
    <s v="116 min"/>
    <n v="116"/>
    <n v="0"/>
    <x v="4"/>
    <s v="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
    <x v="0"/>
    <n v="2"/>
    <s v=""/>
    <s v=""/>
    <s v="Modern"/>
    <s v="Medium"/>
  </r>
  <r>
    <s v="s1001N"/>
    <x v="0"/>
    <x v="1732"/>
    <s v="Ahishor Solomon"/>
    <s v="Nagarjuna Akkineni, Dia Mirza, Saiyami Kher, Atul Kulakarni, Bilal Hussain, Ali Reza, Mayank Parakh"/>
    <s v="Unknown"/>
    <d v="2021-04-22T00:00:00"/>
    <s v="Available"/>
    <x v="3"/>
    <x v="1"/>
    <s v="126 min"/>
    <n v="126"/>
    <n v="0"/>
    <x v="7"/>
    <s v="A brash but brilliant Indian intelligence agent leads a covert operation to nab the mastermind behind a series of attacks threatening national security."/>
    <x v="1"/>
    <n v="1"/>
    <n v="2021"/>
    <s v="April"/>
    <s v="Recent"/>
    <s v="Long"/>
  </r>
  <r>
    <s v="s3223P"/>
    <x v="0"/>
    <x v="1733"/>
    <s v="Joseph H. Lewis"/>
    <s v="Eric Linden, Ben Alexander, Donald Curtis, Ann Doran, Constance Worth"/>
    <s v="Unknown"/>
    <m/>
    <s v="Unknown"/>
    <x v="34"/>
    <x v="11"/>
    <s v="62 min"/>
    <n v="62"/>
    <n v="0"/>
    <x v="22"/>
    <s v="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
    <x v="0"/>
    <n v="2"/>
    <s v=""/>
    <s v=""/>
    <s v="Older"/>
    <s v="Short"/>
  </r>
  <r>
    <s v="s8414P"/>
    <x v="0"/>
    <x v="1734"/>
    <s v="Moonbug Entertainment"/>
    <s v="Unknown"/>
    <s v="Unknown"/>
    <m/>
    <s v="Unknown"/>
    <x v="3"/>
    <x v="5"/>
    <s v="14 min"/>
    <n v="14"/>
    <n v="0"/>
    <x v="6"/>
    <s v="Best friends Digley and Dazey are part of a crack construction team, who go around building and fixing things in need of repair. Working hard as a team and using their creativity, they always save the day and learn new things along the way"/>
    <x v="0"/>
    <n v="2"/>
    <s v=""/>
    <s v=""/>
    <s v="Recent"/>
    <s v="Short"/>
  </r>
  <r>
    <s v="s7941N"/>
    <x v="0"/>
    <x v="1735"/>
    <s v="Kamal Sahani"/>
    <s v="Kimi Verma, Manpreet Singh, Arun Bali, Dolly Minhas, Avtar Gill, Manmeet Singh, Neelu Kohli, Vivek Shaq, Nirmal Rishi, Pooja Tandon"/>
    <s v="India"/>
    <d v="2019-01-30T00:00:00"/>
    <s v="Available"/>
    <x v="19"/>
    <x v="7"/>
    <s v="141 min"/>
    <n v="141"/>
    <n v="0"/>
    <x v="8"/>
    <s v="Based on true events, this moving story centers on a Punjabi family whose celebration of their faith endures in the face of conflicting attitudes."/>
    <x v="1"/>
    <n v="1"/>
    <n v="2019"/>
    <s v="January"/>
    <s v="Older"/>
    <s v="Long"/>
  </r>
  <r>
    <s v="s6080N"/>
    <x v="1"/>
    <x v="1736"/>
    <s v="Jung-ah Im, Seung-uk Jo"/>
    <s v="Hyun-moo Jun, Si-kyung Sung, Se-yoon Yoo"/>
    <s v="South Korea"/>
    <d v="2017-08-04T00:00:00"/>
    <s v="Available"/>
    <x v="12"/>
    <x v="2"/>
    <s v="2 Seasons"/>
    <n v="0"/>
    <n v="2"/>
    <x v="9"/>
    <s v="Led by a trio of Korean celebs, a multinational panel of men engage in – usually – lighthearted debates on issues that surround Korea and beyond."/>
    <x v="1"/>
    <n v="1"/>
    <n v="2017"/>
    <s v="August"/>
    <s v="Modern"/>
    <s v="Not Applicable"/>
  </r>
  <r>
    <s v="s6631P"/>
    <x v="0"/>
    <x v="1737"/>
    <s v="Joel Potrykus"/>
    <s v="Joshua Burge, David Dastmalchian, Andrew Hyland, Mahfuz Rahman, Madi Bachman, Adina Howard, Amari Cheatom, Jeen Na"/>
    <s v="Unknown"/>
    <m/>
    <s v="Unknown"/>
    <x v="1"/>
    <x v="0"/>
    <s v="91 min"/>
    <n v="91"/>
    <n v="0"/>
    <x v="4"/>
    <s v="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
    <x v="0"/>
    <n v="2"/>
    <s v=""/>
    <s v=""/>
    <s v="Modern"/>
    <s v="Medium"/>
  </r>
  <r>
    <s v="s8767N"/>
    <x v="0"/>
    <x v="1738"/>
    <s v="Rob Cohen"/>
    <s v="Vin Diesel, Asia Argento, Marton Csokas, Samuel L. Jackson, Danny Trejo, Michael Roof, Tom Everett, Richy Müller, William Hope, Werner Daehn"/>
    <s v="United States"/>
    <d v="2019-01-01T00:00:00"/>
    <s v="Available"/>
    <x v="15"/>
    <x v="11"/>
    <s v="124 min"/>
    <n v="124"/>
    <n v="0"/>
    <x v="7"/>
    <s v="A notorious underground rush-seeker deemed untouchable by the law is coerced into cooperating with the government to infiltrate a Russian crime ring."/>
    <x v="1"/>
    <n v="1"/>
    <n v="2019"/>
    <s v="January"/>
    <s v="Older"/>
    <s v="Long"/>
  </r>
  <r>
    <s v="s3896N"/>
    <x v="0"/>
    <x v="1739"/>
    <s v="Fab Five Freddie"/>
    <s v="Unknown"/>
    <s v="Unknown"/>
    <d v="2019-04-20T00:00:00"/>
    <s v="Available"/>
    <x v="1"/>
    <x v="1"/>
    <s v="98 min"/>
    <n v="98"/>
    <n v="0"/>
    <x v="2"/>
    <s v="It lit up jazz and hip-hop – and ignited a war on drugs steeped in racial injustice. Experts explore America's complicated relationship with weed."/>
    <x v="1"/>
    <n v="1"/>
    <n v="2019"/>
    <s v="April"/>
    <s v="Modern"/>
    <s v="Medium"/>
  </r>
  <r>
    <s v="s4999P"/>
    <x v="0"/>
    <x v="1740"/>
    <s v="Sheldon Lettich"/>
    <s v="Jean Claude Van Damme, Ashley Johnson, Brian Thompson, Billy Blanks, Lawrence Bender"/>
    <s v="Unknown"/>
    <m/>
    <s v="Unknown"/>
    <x v="28"/>
    <x v="6"/>
    <s v="105 min"/>
    <n v="105"/>
    <n v="0"/>
    <x v="0"/>
    <s v="An Ex-French Solider begins participating in underground street fights in order to make money for his brother's family."/>
    <x v="0"/>
    <n v="2"/>
    <s v=""/>
    <s v=""/>
    <s v="Older"/>
    <s v="Medium"/>
  </r>
  <r>
    <s v="s5219P"/>
    <x v="0"/>
    <x v="1741"/>
    <s v="Antonio Bellido"/>
    <s v="Luisa Gil, Paulino Marin, Fermin MartÃ­n"/>
    <s v="Unknown"/>
    <m/>
    <s v="Unknown"/>
    <x v="0"/>
    <x v="12"/>
    <s v="73 min"/>
    <n v="73"/>
    <n v="0"/>
    <x v="10"/>
    <s v="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
    <x v="0"/>
    <n v="2"/>
    <s v=""/>
    <s v=""/>
    <s v="Recent"/>
    <s v="Short"/>
  </r>
  <r>
    <s v="s882P"/>
    <x v="0"/>
    <x v="1742"/>
    <s v="Arthur van Merwijk"/>
    <s v="Sabrina Glow"/>
    <s v="Unknown"/>
    <m/>
    <s v="Unknown"/>
    <x v="1"/>
    <x v="5"/>
    <s v="38 min"/>
    <n v="38"/>
    <n v="0"/>
    <x v="18"/>
    <s v="In this compilation of My Magic Pet Morphle, watch Morphle as he morphs into Mila, a big red truck, and a big red magical reindeer!"/>
    <x v="0"/>
    <n v="2"/>
    <s v=""/>
    <s v=""/>
    <s v="Modern"/>
    <s v="Short"/>
  </r>
  <r>
    <s v="s8473N"/>
    <x v="0"/>
    <x v="1743"/>
    <s v="Riri Riza"/>
    <s v="Cut Mini Theo, Ikranagara, Lukman Sardi, Ario Bayu, Tora Sudiro"/>
    <s v="Indonesia"/>
    <d v="2018-10-21T00:00:00"/>
    <s v="Available"/>
    <x v="19"/>
    <x v="2"/>
    <s v="119 min"/>
    <n v="119"/>
    <n v="0"/>
    <x v="11"/>
    <s v="Two Indonesian teachers embrace an inspiring crop of gifted young students who've come to study at their crumbling Islamic primary school."/>
    <x v="1"/>
    <n v="1"/>
    <n v="2018"/>
    <s v="October"/>
    <s v="Older"/>
    <s v="Medium"/>
  </r>
  <r>
    <s v="s2088N"/>
    <x v="0"/>
    <x v="1744"/>
    <s v="Chris Roland, Maradona Dias Dos Santos"/>
    <s v="Paulo Americano, Raul Rosario, Rapulana Seiphemo, David O'Hara, Hakeem Kae-Kazim, Neide Vieira, Cigano Satyohamba, Nompilo Gwala"/>
    <s v="South Africa, Angola"/>
    <d v="2020-08-28T00:00:00"/>
    <s v="Available"/>
    <x v="3"/>
    <x v="1"/>
    <s v="107 min"/>
    <n v="107"/>
    <n v="0"/>
    <x v="7"/>
    <s v="Two brothers — one a narcotics agent and the other a general — finally discover the identity of the drug lord who murdered their parents decades ago."/>
    <x v="1"/>
    <n v="1"/>
    <n v="2020"/>
    <s v="August"/>
    <s v="Recent"/>
    <s v="Medium"/>
  </r>
  <r>
    <s v="s4826P"/>
    <x v="0"/>
    <x v="1745"/>
    <s v="Scott Montoya"/>
    <s v="Snoop Dogg, Tiffany Haddish, April Macie, Cookie Hull, Monique Marvez, Luenell, Chris Spencer"/>
    <s v="Unknown"/>
    <m/>
    <s v="Unknown"/>
    <x v="5"/>
    <x v="6"/>
    <s v="60 min"/>
    <n v="60"/>
    <n v="0"/>
    <x v="10"/>
    <s v="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
    <x v="0"/>
    <n v="2"/>
    <s v=""/>
    <s v=""/>
    <s v="Modern"/>
    <s v="Short"/>
  </r>
  <r>
    <s v="s1751N"/>
    <x v="1"/>
    <x v="1746"/>
    <s v="Unknown"/>
    <s v="James Van Der Beek, Katie Holmes, Michelle Williams, Joshua Jackson, Kerr Smith, Meredith Monroe, Busy Philipps, Mary Beth Peil"/>
    <s v="United States"/>
    <d v="2020-11-01T00:00:00"/>
    <s v="Available"/>
    <x v="15"/>
    <x v="7"/>
    <s v="6 Seasons"/>
    <n v="0"/>
    <n v="6"/>
    <x v="8"/>
    <s v="This nighttime soap about a group of close-knit teens frankly depicts the issues of adolescence that obsess young adults, including sex, sex and sex."/>
    <x v="1"/>
    <n v="1"/>
    <n v="2020"/>
    <s v="November"/>
    <s v="Older"/>
    <s v="Not Applicable"/>
  </r>
  <r>
    <s v="s3698N"/>
    <x v="0"/>
    <x v="1747"/>
    <s v="Hernán Zin"/>
    <s v="Unknown"/>
    <s v="United States, Spain"/>
    <d v="2019-07-01T00:00:00"/>
    <s v="Available"/>
    <x v="30"/>
    <x v="1"/>
    <s v="61 min"/>
    <n v="61"/>
    <n v="0"/>
    <x v="2"/>
    <s v="Filmed over three years in 10 countries, this documentary gives voice to the women who have become victims of sexual violence as weapons of war."/>
    <x v="1"/>
    <n v="1"/>
    <n v="2019"/>
    <s v="July"/>
    <s v="Modern"/>
    <s v="Short"/>
  </r>
  <r>
    <s v="s4002P"/>
    <x v="0"/>
    <x v="1748"/>
    <s v="Pinkfong"/>
    <s v="Unknown"/>
    <s v="Unknown"/>
    <m/>
    <s v="Unknown"/>
    <x v="6"/>
    <x v="5"/>
    <s v="64 min"/>
    <n v="64"/>
    <n v="0"/>
    <x v="18"/>
    <s v="Enjoy a collection of songs about animals, including &quot;Baby Shark&quot;, cars, dinosaurs, and many more! Meet Pinkfong's fun, educational videos that captured the hearts of millions of Kids around the world. Enjoy hundreds of kids' favorite songs and stories created by Pinkfong, the official creator of global hit Baby Shark behind #BabySharkChallenge."/>
    <x v="0"/>
    <n v="2"/>
    <s v=""/>
    <s v=""/>
    <s v="Modern"/>
    <s v="Short"/>
  </r>
  <r>
    <s v="s9083P"/>
    <x v="0"/>
    <x v="1749"/>
    <s v="Michael Ritchie"/>
    <s v="Walter Matthau, Tatum O'Neal, Vic Morrow, Joyce Van Patten"/>
    <s v="Unknown"/>
    <m/>
    <s v="Unknown"/>
    <x v="0"/>
    <x v="12"/>
    <s v="102 min"/>
    <n v="102"/>
    <n v="0"/>
    <x v="4"/>
    <s v="A beer-guzzling ex-minor leaguer reluctantly agrees to coach a bunch of clumsy, misfit Little League baseball players to compete for a high-stakes championship in California."/>
    <x v="0"/>
    <n v="2"/>
    <s v=""/>
    <s v=""/>
    <s v="Recent"/>
    <s v="Medium"/>
  </r>
  <r>
    <s v="s3281P"/>
    <x v="0"/>
    <x v="1750"/>
    <s v="Rob Rapley"/>
    <s v="Michael Murphy"/>
    <s v="Unknown"/>
    <m/>
    <s v="Unknown"/>
    <x v="22"/>
    <x v="3"/>
    <s v="53 min"/>
    <n v="53"/>
    <n v="0"/>
    <x v="33"/>
    <s v="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
    <x v="0"/>
    <n v="2"/>
    <s v=""/>
    <s v=""/>
    <s v="Modern"/>
    <s v="Short"/>
  </r>
  <r>
    <s v="s4040N"/>
    <x v="0"/>
    <x v="1751"/>
    <s v="Olivia M. Lamasan"/>
    <s v="Piolo Pascual, Toni Gonzaga, Iza Calzado"/>
    <s v="Philippines"/>
    <d v="2019-03-07T00:00:00"/>
    <s v="Available"/>
    <x v="2"/>
    <x v="7"/>
    <s v="128 min"/>
    <n v="128"/>
    <n v="0"/>
    <x v="8"/>
    <s v="An architecture student and a history professor fall in love, pursue a dream, split up and bump into each other years later. Can there be a second chance?"/>
    <x v="1"/>
    <n v="1"/>
    <n v="2019"/>
    <s v="March"/>
    <s v="Modern"/>
    <s v="Long"/>
  </r>
  <r>
    <s v="s5081P"/>
    <x v="0"/>
    <x v="1752"/>
    <s v="Ian A. Hunt"/>
    <s v="Joann Fletcher"/>
    <s v="Unknown"/>
    <m/>
    <s v="Unknown"/>
    <x v="18"/>
    <x v="5"/>
    <s v="59 min"/>
    <n v="59"/>
    <n v="0"/>
    <x v="2"/>
    <s v="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
    <x v="0"/>
    <n v="2"/>
    <s v=""/>
    <s v=""/>
    <s v="Modern"/>
    <s v="Short"/>
  </r>
  <r>
    <s v="s6672N"/>
    <x v="1"/>
    <x v="1753"/>
    <s v="Unknown"/>
    <s v="Juanjo Artero, Mario Casas, Blanca Suárez, Irene Montalà, Luis Callejo, Neus Sanz, Juan Pablo Shuk, Ivan Massagué, Marina Salas, Bernabé Fernández, Javier Hernández, Patricia Arbúes, David Seijo, Giselle Calderón"/>
    <s v="Spain"/>
    <d v="2017-07-01T00:00:00"/>
    <s v="Available"/>
    <x v="30"/>
    <x v="12"/>
    <s v="3 Seasons"/>
    <n v="0"/>
    <n v="3"/>
    <x v="9"/>
    <s v="Forty young crew members traveling aboard a training vessel are in for the adventure of a lifetime – especially when a storm leaves them lost at sea."/>
    <x v="1"/>
    <n v="1"/>
    <n v="2017"/>
    <s v="July"/>
    <s v="Modern"/>
    <s v="Not Applicable"/>
  </r>
  <r>
    <s v="s5175N"/>
    <x v="1"/>
    <x v="1754"/>
    <s v="Go Koga"/>
    <s v="Debi Derryberry, Cassandra Morris, Melissa Fahn, Stephanie Sheh, Erica Lindbeck, Kate Higgins, Cherami Leigh, Tara Sands, Bryce Papenbrook, Erica Mendez, Ray Chase, Carrie Keranen, Ben Diskin, Grant George, Kirk Thornton"/>
    <s v="Japan"/>
    <d v="2017-11-10T00:00:00"/>
    <s v="Available"/>
    <x v="12"/>
    <x v="15"/>
    <s v="2 Seasons"/>
    <n v="0"/>
    <n v="2"/>
    <x v="20"/>
    <s v="Four girls summon their inner superheroes to defend Earth and the magical kingdom of Splendorius from King Mercenare and his minions."/>
    <x v="1"/>
    <n v="1"/>
    <n v="2017"/>
    <s v="November"/>
    <s v="Modern"/>
    <s v="Not Applicable"/>
  </r>
  <r>
    <s v="s7970P"/>
    <x v="0"/>
    <x v="1755"/>
    <s v="David Skato"/>
    <s v="Elisha Roberts, Larry Johnson"/>
    <s v="Unknown"/>
    <m/>
    <s v="Unknown"/>
    <x v="5"/>
    <x v="9"/>
    <s v="76 min"/>
    <n v="76"/>
    <n v="0"/>
    <x v="8"/>
    <s v="When Josie moves in with her foster family the husband takes a special interest in her. Who can you really trust?"/>
    <x v="0"/>
    <n v="2"/>
    <s v=""/>
    <s v=""/>
    <s v="Modern"/>
    <s v="Short"/>
  </r>
  <r>
    <s v="s1214N"/>
    <x v="1"/>
    <x v="1756"/>
    <s v="Unknown"/>
    <s v="Tom Kenny, David Herman, Sarah Chalke, Kyle Kinane, Dana Snyder, Cedric Yarbrough, Grey Griffin, John DiMaggio, Roger Black, Waco O'Guin"/>
    <s v="United States"/>
    <d v="2021-03-12T00:00:00"/>
    <s v="Available"/>
    <x v="0"/>
    <x v="1"/>
    <s v="3 Seasons"/>
    <n v="0"/>
    <n v="3"/>
    <x v="4"/>
    <s v="An eager young rookie joins the ragtag small-town police force led by his dad as they bumble, squabble and snort their way through a big drug case."/>
    <x v="1"/>
    <n v="1"/>
    <n v="2021"/>
    <s v="March"/>
    <s v="Recent"/>
    <s v="Not Applicable"/>
  </r>
  <r>
    <s v="s2431N"/>
    <x v="0"/>
    <x v="1757"/>
    <s v="Greta Gerwig"/>
    <s v="Saoirse Ronan, Laurie Metcalf, Tracy Letts, Lucas Hedges, Timothée Chalamet, Beanie Feldstein, Lois Smith, Stephen Henderson, Odeya Rush, Jordan Rodrigues"/>
    <s v="United States"/>
    <d v="2020-06-03T00:00:00"/>
    <s v="Available"/>
    <x v="12"/>
    <x v="6"/>
    <s v="94 min"/>
    <n v="94"/>
    <n v="0"/>
    <x v="4"/>
    <s v="An intrepid high schooler in Sacramento undergoes the trials of love, family and self-discovery as she dreams of escaping to college on the East Coast."/>
    <x v="1"/>
    <n v="1"/>
    <n v="2020"/>
    <s v="June"/>
    <s v="Modern"/>
    <s v="Medium"/>
  </r>
  <r>
    <s v="s8435P"/>
    <x v="0"/>
    <x v="1758"/>
    <s v="Brian A. Miller"/>
    <s v="Stephen Dorff, Dominic Purcell, AnnaLynne McCord, David Boreanaz, Stephen Lang, James Wood"/>
    <s v="Unknown"/>
    <m/>
    <s v="Unknown"/>
    <x v="30"/>
    <x v="6"/>
    <s v="97 min"/>
    <n v="97"/>
    <n v="0"/>
    <x v="0"/>
    <s v="A rogue police officer (Stephen Dorff of &quot;Public Enemies&quot;) seeks revenge against the men responsible for a string of attacks on the young women working at a local strip club."/>
    <x v="0"/>
    <n v="2"/>
    <s v=""/>
    <s v=""/>
    <s v="Modern"/>
    <s v="Medium"/>
  </r>
  <r>
    <s v="s6579P"/>
    <x v="0"/>
    <x v="1759"/>
    <s v="Marta FerencovÃ¡"/>
    <s v="Petra HÅ™ebÃ­ÄkovÃ¡, EliÅ¡ka BalzerovÃ¡, Tatiana DykovÃ¡"/>
    <s v="Unknown"/>
    <m/>
    <s v="Unknown"/>
    <x v="3"/>
    <x v="0"/>
    <s v="103 min"/>
    <n v="103"/>
    <n v="0"/>
    <x v="4"/>
    <s v="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
    <x v="0"/>
    <n v="2"/>
    <s v=""/>
    <s v=""/>
    <s v="Recent"/>
    <s v="Medium"/>
  </r>
  <r>
    <s v="s3376N"/>
    <x v="1"/>
    <x v="1760"/>
    <s v="Unknown"/>
    <s v="Jorge Román, Mauricio Paniagua, Carla Quevedo, Paloma Ker, Soledad Silveyra, Diego Cremonesi, Florencia Raggi, Gustavo Garzón, Yayo Guridi, Fabián Arenillas, Nacho Gadano, Belén Chavanne"/>
    <s v="Argentina"/>
    <d v="2019-10-25T00:00:00"/>
    <s v="Available"/>
    <x v="6"/>
    <x v="1"/>
    <s v="1 Season"/>
    <n v="0"/>
    <n v="1"/>
    <x v="14"/>
    <s v="This dramatization tells the story of Argentine boxing champion Carlos Monzón, as well as the investigation into the death of his wife Alicia Muñiz."/>
    <x v="1"/>
    <n v="1"/>
    <n v="2019"/>
    <s v="October"/>
    <s v="Modern"/>
    <s v="Not Applicable"/>
  </r>
  <r>
    <s v="s4988N"/>
    <x v="0"/>
    <x v="1761"/>
    <s v="Yang Woo-seok"/>
    <s v="Woo-sung Jung, Do-won Kwak, Kap-soo Kim, Woo-jin Jo, Eui-sung Kim, Kyeong-yeong Lee, Won-joong Jung, Hyun-sung Jang"/>
    <s v="South Korea"/>
    <d v="2018-03-14T00:00:00"/>
    <s v="Available"/>
    <x v="6"/>
    <x v="1"/>
    <s v="140 min"/>
    <n v="140"/>
    <n v="0"/>
    <x v="7"/>
    <s v="Amid a coup, a North Korean agent escapes south with the country's injured leader in an attempt to keep him alive and prevent a Korean war."/>
    <x v="1"/>
    <n v="1"/>
    <n v="2018"/>
    <s v="March"/>
    <s v="Modern"/>
    <s v="Long"/>
  </r>
  <r>
    <s v="s5113P"/>
    <x v="0"/>
    <x v="1762"/>
    <s v="Mari Selvaraj"/>
    <s v="Dhanush, Lal, Rajisha Vijayan, Yogibabu Nataraja Subramanian"/>
    <s v="India"/>
    <m/>
    <s v="Unknown"/>
    <x v="0"/>
    <x v="3"/>
    <s v="157 min"/>
    <n v="157"/>
    <n v="0"/>
    <x v="0"/>
    <s v="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
    <x v="0"/>
    <n v="2"/>
    <s v=""/>
    <s v=""/>
    <s v="Recent"/>
    <s v="Long"/>
  </r>
  <r>
    <s v="s1511P"/>
    <x v="0"/>
    <x v="1763"/>
    <s v="Not Available"/>
    <s v="Cedric Maxwell,  Dennis Johnson,  Larry Bird,  Robert Parish,  Gerald Henderson,  Kevin McHale"/>
    <s v="Unknown"/>
    <m/>
    <s v="Unknown"/>
    <x v="5"/>
    <x v="10"/>
    <s v="90 min"/>
    <n v="90"/>
    <n v="0"/>
    <x v="2"/>
    <s v="NBA Essentials: Boston Celtics series spans the history of this storied franchise. Fans of all ages will enjoy this look back at some of the franchise's finest moments!"/>
    <x v="0"/>
    <n v="2"/>
    <s v=""/>
    <s v=""/>
    <s v="Modern"/>
    <s v="Medium"/>
  </r>
  <r>
    <s v="s8963P"/>
    <x v="0"/>
    <x v="1764"/>
    <s v="D.J. Viola, Vittorio Cottafavi"/>
    <s v="Cassandra Peterson"/>
    <s v="Unknown"/>
    <m/>
    <s v="Unknown"/>
    <x v="9"/>
    <x v="0"/>
    <s v="91 min"/>
    <n v="91"/>
    <n v="0"/>
    <x v="0"/>
    <s v="A revamping, if you will, of the 1980's classic horror movie showcase, hosted by Elvira, Mistress of the Dark. Elvira's stuck hosting this Greek tragedy about Hercules and his voyage to Atlantis to rescue his son and battle an army of identical men and a strange up-right dragon."/>
    <x v="0"/>
    <n v="2"/>
    <s v=""/>
    <s v=""/>
    <s v="Modern"/>
    <s v="Medium"/>
  </r>
  <r>
    <s v="s4354P"/>
    <x v="0"/>
    <x v="1765"/>
    <s v="Santhosh Ananddram"/>
    <s v="Puneeth Rajkumar, Sayyeshaa Saigal, Prakash Raj, Dhananjaya, Diganth Manchale, Sonu Gowda, Avinash, Achyuth Kumar, Sai Kumar Pudipeddi, Sudharani"/>
    <s v="Unknown"/>
    <m/>
    <s v="Unknown"/>
    <x v="0"/>
    <x v="12"/>
    <s v="159 min"/>
    <n v="159"/>
    <n v="0"/>
    <x v="0"/>
    <s v="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
    <x v="0"/>
    <n v="2"/>
    <s v=""/>
    <s v=""/>
    <s v="Recent"/>
    <s v="Long"/>
  </r>
  <r>
    <s v="s8577P"/>
    <x v="0"/>
    <x v="1766"/>
    <s v="Sampath"/>
    <s v="Ravikanth, Prasad"/>
    <s v="Unknown"/>
    <m/>
    <s v="Unknown"/>
    <x v="0"/>
    <x v="3"/>
    <s v="6 min"/>
    <n v="6"/>
    <n v="0"/>
    <x v="4"/>
    <s v="Two unknown people who love movies discuss a high stakes money project over the phone until they figure out that something is grossly wrong."/>
    <x v="0"/>
    <n v="2"/>
    <s v=""/>
    <s v=""/>
    <s v="Recent"/>
    <s v="Short"/>
  </r>
  <r>
    <s v="s6554P"/>
    <x v="0"/>
    <x v="1767"/>
    <s v="Mo Fini, Edesio Alejandro"/>
    <s v="HÃ©ctor Noas, Alejandro Palomino, Yudexi de la Torre Mesa, Candido Fabre, Maria Ochoa, Afro-Cuban All Stars"/>
    <s v="Unknown"/>
    <m/>
    <s v="Unknown"/>
    <x v="3"/>
    <x v="0"/>
    <s v="83 min"/>
    <n v="83"/>
    <n v="0"/>
    <x v="28"/>
    <s v="Mambo Man is the story of JC, a Cuban farmer and music promoter who is presented with a business proposition that appears too good to be true. Desperate to alleviate his financial woes, JC gambles everything he has on it, and along the way learns who his true friends are."/>
    <x v="0"/>
    <n v="2"/>
    <s v=""/>
    <s v=""/>
    <s v="Recent"/>
    <s v="Short"/>
  </r>
  <r>
    <s v="s959N"/>
    <x v="0"/>
    <x v="1768"/>
    <s v="Tosin Igho"/>
    <s v="Efa Iwara, Richard Mofe-Damijo, Bimbo Manuel, Daddy Showkey, Patrick Diabuah, Uche Nwaefuna, Eriakha Edgar, Evaezi Ogoro, Sadiq Daba, Uzikwendu, Koffi tha guru, Orezi, Tomi Odunsi"/>
    <s v="Unknown"/>
    <d v="2021-04-30T00:00:00"/>
    <s v="Available"/>
    <x v="1"/>
    <x v="7"/>
    <s v="113 min"/>
    <n v="113"/>
    <n v="0"/>
    <x v="8"/>
    <s v="After his affluent father passes, a man must survive seven days in the Nigerian neighborhood of Ajegunle, where obstacles keep him from his inheritance."/>
    <x v="1"/>
    <n v="1"/>
    <n v="2021"/>
    <s v="April"/>
    <s v="Modern"/>
    <s v="Medium"/>
  </r>
  <r>
    <s v="s4267N"/>
    <x v="1"/>
    <x v="1769"/>
    <s v="Unknown"/>
    <s v="Unknown"/>
    <s v="United States"/>
    <d v="2018-12-21T00:00:00"/>
    <s v="Available"/>
    <x v="6"/>
    <x v="2"/>
    <s v="1 Season"/>
    <n v="0"/>
    <n v="1"/>
    <x v="5"/>
    <s v="Witness the excitement and drama behind the scenes in the seven days leading up to major live events in the worlds of sports, fashion, space and food."/>
    <x v="1"/>
    <n v="1"/>
    <n v="2018"/>
    <s v="December"/>
    <s v="Modern"/>
    <s v="Not Applicable"/>
  </r>
  <r>
    <s v="s2318N"/>
    <x v="0"/>
    <x v="1770"/>
    <s v="Paul Verhoeven"/>
    <s v="Arnold Schwarzenegger, Rachel Ticotin, Sharon Stone, Michael Ironside, Ronny Cox, Marshall Bell, Michael Champion, Mel Johnson Jr., Roy Brocksmith, Rosemary Dunsmore"/>
    <s v="United States, Mexico"/>
    <d v="2020-07-01T00:00:00"/>
    <s v="Available"/>
    <x v="75"/>
    <x v="6"/>
    <s v="114 min"/>
    <n v="114"/>
    <n v="0"/>
    <x v="7"/>
    <s v="After getting a memory implant, working stiff Douglas Quaid discovers he might actually be a secret agent embroiled in a violent insurrection on Mars."/>
    <x v="1"/>
    <n v="1"/>
    <n v="2020"/>
    <s v="July"/>
    <s v="Older"/>
    <s v="Medium"/>
  </r>
  <r>
    <s v="s8659N"/>
    <x v="0"/>
    <x v="1771"/>
    <s v="Jonathan Glazer"/>
    <s v="Scarlett Johansson, Krystof Hádek, Jeremy McWilliams, Joe Szula, Lynsey Taylor Mackay, Dougie McConnell, Kevin McAlinden, Andrew Gorman, Roy Armstrong, Alison Chand, Paul Brannigan"/>
    <s v="Switzerland, United Kingdom, United States"/>
    <d v="2018-07-15T00:00:00"/>
    <s v="Available"/>
    <x v="30"/>
    <x v="6"/>
    <s v="108 min"/>
    <n v="108"/>
    <n v="0"/>
    <x v="8"/>
    <s v="A seductive alien prowls the streets in search of prey: unsuspecting men who fall under her spell, only to be consumed by a strange liquid pool."/>
    <x v="1"/>
    <n v="1"/>
    <n v="2018"/>
    <s v="July"/>
    <s v="Modern"/>
    <s v="Medium"/>
  </r>
  <r>
    <s v="s762P"/>
    <x v="0"/>
    <x v="1772"/>
    <s v="Ib Melchior"/>
    <s v="Gerald Mohr, Nora Hayden"/>
    <s v="Unknown"/>
    <m/>
    <s v="Unknown"/>
    <x v="50"/>
    <x v="3"/>
    <s v="83 min"/>
    <n v="83"/>
    <n v="0"/>
    <x v="29"/>
    <s v="A science-fiction tale of an expedition to the &quot;angry red planet&quot; of Mars...running into all sorts of alien terrors, including unfriendly Martian plants and a terrifying kind of giant mouse/spider hybrid."/>
    <x v="0"/>
    <n v="2"/>
    <s v=""/>
    <s v=""/>
    <s v="Older"/>
    <s v="Short"/>
  </r>
  <r>
    <s v="s2456P"/>
    <x v="1"/>
    <x v="1773"/>
    <s v="Unknown"/>
    <s v="Chris Bedgood, Chief Denney"/>
    <s v="Unknown"/>
    <m/>
    <s v="Unknown"/>
    <x v="30"/>
    <x v="2"/>
    <s v="1 Season"/>
    <n v="0"/>
    <n v="1"/>
    <x v="19"/>
    <s v="When the real estate market crashed, Southern California took the hit harder than anywhere. They say you'd have to be crazy, stupid, or both to walk into this mess."/>
    <x v="0"/>
    <n v="2"/>
    <s v=""/>
    <s v=""/>
    <s v="Modern"/>
    <s v="Not Applicable"/>
  </r>
  <r>
    <s v="s3961N"/>
    <x v="0"/>
    <x v="1774"/>
    <s v="Sam &quot;Blitz&quot; Bazawule"/>
    <s v="Cynthia Dankwa, Ama K. Abebrese, Joseph Otsiman, Kobina Amissah Sam, Mamley Djangmah, Henry Adofo, Anima Misa, Brian Angels"/>
    <s v="Ghana, United States"/>
    <d v="2019-03-31T00:00:00"/>
    <s v="Available"/>
    <x v="6"/>
    <x v="7"/>
    <s v="81 min"/>
    <n v="81"/>
    <n v="0"/>
    <x v="8"/>
    <s v="When a man is left to die inside an illegal gold mine, his daughter travels through a magical landscape to save him."/>
    <x v="1"/>
    <n v="1"/>
    <n v="2019"/>
    <s v="March"/>
    <s v="Modern"/>
    <s v="Short"/>
  </r>
  <r>
    <s v="s3780N"/>
    <x v="1"/>
    <x v="1775"/>
    <s v="Unknown"/>
    <s v="Ricardo Hurtado, Breanna Yde, Jackie R. Jacobson, Abby Donnelly, Alkoya Brunson, Jeremy Howard, JT Neal, Bryana Salaz, Ian Ziering, Camaron Engels"/>
    <s v="United States"/>
    <d v="2019-06-03T00:00:00"/>
    <s v="Available"/>
    <x v="1"/>
    <x v="4"/>
    <s v="1 Season"/>
    <n v="0"/>
    <n v="1"/>
    <x v="24"/>
    <s v="On the heels of Junior Rescue training, Team Flounder returns to brave the beach in a series of thrilling saves and lighthearted laughs."/>
    <x v="1"/>
    <n v="1"/>
    <n v="2019"/>
    <s v="June"/>
    <s v="Modern"/>
    <s v="Not Applicable"/>
  </r>
  <r>
    <s v="s7185N"/>
    <x v="1"/>
    <x v="1776"/>
    <s v="Unknown"/>
    <s v="Rajesh Sharma"/>
    <s v="India"/>
    <d v="2018-05-01T00:00:00"/>
    <s v="Available"/>
    <x v="6"/>
    <x v="7"/>
    <s v="1 Season"/>
    <n v="0"/>
    <n v="1"/>
    <x v="14"/>
    <s v="From fake marriages to online shopping fraud, a whip-smart police officer investigates truly baffling cons that were inspired by true stories."/>
    <x v="1"/>
    <n v="1"/>
    <n v="2018"/>
    <s v="May"/>
    <s v="Modern"/>
    <s v="Not Applicable"/>
  </r>
  <r>
    <s v="s6531P"/>
    <x v="0"/>
    <x v="1777"/>
    <s v="Amith Nair"/>
    <s v="Sampoornesh Babu, Sanam Shetty"/>
    <s v="Unknown"/>
    <m/>
    <s v="Unknown"/>
    <x v="18"/>
    <x v="3"/>
    <s v="88 min"/>
    <n v="88"/>
    <n v="0"/>
    <x v="0"/>
    <s v="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
    <x v="0"/>
    <n v="2"/>
    <s v=""/>
    <s v=""/>
    <s v="Modern"/>
    <s v="Short"/>
  </r>
  <r>
    <s v="s4779N"/>
    <x v="1"/>
    <x v="1778"/>
    <s v="Unknown"/>
    <s v="Unknown"/>
    <s v="United States"/>
    <d v="2018-07-10T00:00:00"/>
    <s v="Available"/>
    <x v="6"/>
    <x v="1"/>
    <s v="2 Seasons"/>
    <n v="0"/>
    <n v="2"/>
    <x v="14"/>
    <s v="Witness the stories of history's most notorious kingpins, their terrifying enforcers, and the men and women who've sworn to bring them down."/>
    <x v="1"/>
    <n v="1"/>
    <n v="2018"/>
    <s v="July"/>
    <s v="Modern"/>
    <s v="Not Applicable"/>
  </r>
  <r>
    <s v="s5524N"/>
    <x v="1"/>
    <x v="1779"/>
    <s v="Unknown"/>
    <s v="Chris Parnell, Max Charles, Dieter Jansen, Da'Vine Joy Randolph"/>
    <s v="United States"/>
    <d v="2017-04-21T00:00:00"/>
    <s v="Available"/>
    <x v="12"/>
    <x v="15"/>
    <s v="4 Seasons"/>
    <n v="0"/>
    <n v="4"/>
    <x v="24"/>
    <s v="Mr. Peabody and Sherman host a zany late-night comedy show from a swanky penthouse, with time-traveling historical figures and a live audience."/>
    <x v="1"/>
    <n v="1"/>
    <n v="2017"/>
    <s v="April"/>
    <s v="Modern"/>
    <s v="Not Applicable"/>
  </r>
  <r>
    <s v="s1231N"/>
    <x v="0"/>
    <x v="1780"/>
    <s v="Halitha Shameem"/>
    <s v="P. Samuthirakani, Manikandan, Madhumathi Padmanathan, Akalyadevi B., S I Neelambari"/>
    <s v="India"/>
    <d v="2021-03-05T00:00:00"/>
    <s v="Available"/>
    <x v="0"/>
    <x v="7"/>
    <s v="151 min"/>
    <n v="151"/>
    <n v="0"/>
    <x v="4"/>
    <s v="A son stoically returns to his village upon his father’s death, recalling their chilly dynamic before a bizarre event disrupts his visit."/>
    <x v="1"/>
    <n v="1"/>
    <n v="2021"/>
    <s v="March"/>
    <s v="Recent"/>
    <s v="Long"/>
  </r>
  <r>
    <s v="s5614N"/>
    <x v="0"/>
    <x v="1781"/>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
    <s v="United States"/>
    <d v="2017-02-07T00:00:00"/>
    <s v="Available"/>
    <x v="12"/>
    <x v="1"/>
    <s v="54 min"/>
    <n v="54"/>
    <n v="0"/>
    <x v="4"/>
    <s v="After Santa tells him he needs 75,000 new babies by Christmas to meet toy supply, Michael Bolton hosts a telethon to inspire the world to make love."/>
    <x v="1"/>
    <n v="1"/>
    <n v="2017"/>
    <s v="February"/>
    <s v="Modern"/>
    <s v="Short"/>
  </r>
  <r>
    <s v="s1943N"/>
    <x v="0"/>
    <x v="1782"/>
    <s v="Abhishek Chaubey"/>
    <s v="Naseeruddin Shah, Vidya Balan, Arshad Warsi, Salman Shahid, Anupama Kumar"/>
    <s v="India"/>
    <d v="2020-09-28T00:00:00"/>
    <s v="Available"/>
    <x v="14"/>
    <x v="7"/>
    <s v="115 min"/>
    <n v="115"/>
    <n v="0"/>
    <x v="4"/>
    <s v="A deceitful woman seduces two of her late husband’s crooked friends into helping her hatch a nefarious kidnapping plot for a hefty ransom."/>
    <x v="1"/>
    <n v="1"/>
    <n v="2020"/>
    <s v="September"/>
    <s v="Older"/>
    <s v="Medium"/>
  </r>
  <r>
    <s v="s7057P"/>
    <x v="0"/>
    <x v="1783"/>
    <s v="Steve Miner"/>
    <s v="Julian Sands, Lori Singer, Richard E. Grant"/>
    <s v="Unknown"/>
    <m/>
    <s v="Unknown"/>
    <x v="28"/>
    <x v="6"/>
    <s v="103 min"/>
    <n v="103"/>
    <n v="0"/>
    <x v="0"/>
    <s v="A warlock and witch-hunter time travel from the 1600s to the 1990s, as the warlock searches for ultimate control of Satan's Bible and the destruction of all creation."/>
    <x v="0"/>
    <n v="2"/>
    <s v=""/>
    <s v=""/>
    <s v="Older"/>
    <s v="Medium"/>
  </r>
  <r>
    <s v="s3725N"/>
    <x v="1"/>
    <x v="1784"/>
    <s v="Unknown"/>
    <s v="Megumi Ogata, Kotono Mitsuishi, Yuriko Yamaguchi, Megumi Hayashibara, Yuko Miyamura, Fumihiko Tachiki, Akira Ishida, Motomu Kiyokawa, Hiro Yuki, Miki Nagasawa, Takehito Koyasu, Tomokazu Seki, Tetsuya Iwanaga, Junko Iwao, Mugihito"/>
    <s v="Japan"/>
    <d v="2019-06-21T00:00:00"/>
    <s v="Available"/>
    <x v="42"/>
    <x v="1"/>
    <s v="1 Season"/>
    <n v="0"/>
    <n v="1"/>
    <x v="20"/>
    <s v="Fifteen years after the Second Impact, Shinji Ikari joins his father's group NERV as one of several teenage mecha pilots fighting the monstrous Angels."/>
    <x v="1"/>
    <n v="1"/>
    <n v="2019"/>
    <s v="June"/>
    <s v="Older"/>
    <s v="Not Applicable"/>
  </r>
  <r>
    <s v="s8103N"/>
    <x v="1"/>
    <x v="1785"/>
    <s v="Unknown"/>
    <s v="Anna Cummer, Janyse Jaud, Andrea Libman, Britt McKillip, Ingrid Nilson, Ashleigh Ball"/>
    <s v="France, United States, Canada"/>
    <d v="2016-01-01T00:00:00"/>
    <s v="Available"/>
    <x v="18"/>
    <x v="13"/>
    <s v="1 Season"/>
    <n v="0"/>
    <n v="1"/>
    <x v="24"/>
    <s v="Join Strawberry Shortcake and her berry best friends in the whimsical land of Berry Bitty City, where they learn about teamwork and decision-making."/>
    <x v="1"/>
    <n v="1"/>
    <n v="2016"/>
    <s v="January"/>
    <s v="Modern"/>
    <s v="Not Applicable"/>
  </r>
  <r>
    <s v="s6955N"/>
    <x v="0"/>
    <x v="1786"/>
    <s v="Tom Gianas, Ross R. Shuman"/>
    <s v="Nick Swardson, Mila Kunis, Bob Odenkirk, T.J. Miller, Rob Riggle, Susan Sarandon, Danny McBride, Jennifer Coolidge, John Farley, Maria Bamford"/>
    <s v="United States"/>
    <d v="2018-09-06T00:00:00"/>
    <s v="Available"/>
    <x v="18"/>
    <x v="6"/>
    <s v="86 min"/>
    <n v="86"/>
    <n v="0"/>
    <x v="7"/>
    <s v="When best friends break a blood oath, one of them is cast away to hell, and the other two must save him from the misfits of the underworld."/>
    <x v="1"/>
    <n v="1"/>
    <n v="2018"/>
    <s v="September"/>
    <s v="Modern"/>
    <s v="Short"/>
  </r>
  <r>
    <s v="s6594N"/>
    <x v="0"/>
    <x v="1787"/>
    <s v="Ted Demme"/>
    <s v="Denis Leary"/>
    <s v="United States"/>
    <d v="2017-08-08T00:00:00"/>
    <s v="Available"/>
    <x v="33"/>
    <x v="6"/>
    <s v="62 min"/>
    <n v="62"/>
    <n v="0"/>
    <x v="13"/>
    <s v="In the stand-up performance that made him a legend, comedian Denis Leary caustically holds forth on nonsmokers, vegetarians and other undesirables."/>
    <x v="1"/>
    <n v="1"/>
    <n v="2017"/>
    <s v="August"/>
    <s v="Older"/>
    <s v="Short"/>
  </r>
  <r>
    <s v="s1895P"/>
    <x v="0"/>
    <x v="1788"/>
    <s v="Not Available"/>
    <s v="Unknown"/>
    <s v="Unknown"/>
    <m/>
    <s v="Unknown"/>
    <x v="7"/>
    <x v="5"/>
    <s v="10 min"/>
    <n v="10"/>
    <n v="0"/>
    <x v="6"/>
    <s v="Max is a fun loving toy train who teaches Kids colors. After Max and Bill find a box with race cars, they paint them and start the race. Their room is too small so they cannot race. Pete the Pete the Truck comes along and helps them set up a real race!"/>
    <x v="0"/>
    <n v="2"/>
    <s v=""/>
    <s v=""/>
    <s v="Modern"/>
    <s v="Short"/>
  </r>
  <r>
    <s v="s120P"/>
    <x v="0"/>
    <x v="1789"/>
    <s v="William Hoareau"/>
    <s v="Unknown"/>
    <s v="France"/>
    <m/>
    <s v="Unknown"/>
    <x v="1"/>
    <x v="5"/>
    <s v="22 min"/>
    <n v="22"/>
    <n v="0"/>
    <x v="18"/>
    <s v="Nobody knows where Chicky is exactly. We just know he is cute and deeply naÃ¯ve. In this compilation, follow Chicky the cartoon bird as he encounters a magnet, tennis ball launcher, rocket, and many more!"/>
    <x v="0"/>
    <n v="2"/>
    <s v=""/>
    <s v=""/>
    <s v="Modern"/>
    <s v="Short"/>
  </r>
  <r>
    <s v="s3778N"/>
    <x v="0"/>
    <x v="1790"/>
    <s v="Limbert Fabian, Brandon Oldenburg"/>
    <s v="Unknown"/>
    <s v="United States"/>
    <d v="2019-06-04T00:00:00"/>
    <s v="Available"/>
    <x v="2"/>
    <x v="13"/>
    <s v="3 min"/>
    <n v="3"/>
    <n v="0"/>
    <x v="11"/>
    <s v="&quot;Silent&quot; is an animated short film created by Academy Award® winning Moonbot Studios. It celebrates how storytellers, inventors, and technology work together to create cinema magic."/>
    <x v="1"/>
    <n v="1"/>
    <n v="2019"/>
    <s v="June"/>
    <s v="Modern"/>
    <s v="Short"/>
  </r>
  <r>
    <s v="s1192N"/>
    <x v="0"/>
    <x v="1791"/>
    <s v="Manny Rodriguez, Jay Lavender"/>
    <s v="Gabriel Iglesias"/>
    <s v="United States"/>
    <d v="2021-03-18T00:00:00"/>
    <s v="Available"/>
    <x v="2"/>
    <x v="11"/>
    <s v="101 min"/>
    <n v="101"/>
    <n v="0"/>
    <x v="13"/>
    <s v="Comedian Gabriel Iglesias takes the stage in San Jose, California, for a stand-up performance featuring wild stories and even wilder impersonations."/>
    <x v="1"/>
    <n v="1"/>
    <n v="2021"/>
    <s v="March"/>
    <s v="Modern"/>
    <s v="Medium"/>
  </r>
  <r>
    <s v="s1481N"/>
    <x v="1"/>
    <x v="1792"/>
    <s v="Unknown"/>
    <s v="Ford Kiernan, Paul Riley, Jane McCarry, Greg Hemphill, Mark Cox, Gavin Mitchell, Sanjeev Kohli"/>
    <s v="United Kingdom"/>
    <d v="2020-12-30T00:00:00"/>
    <s v="Available"/>
    <x v="6"/>
    <x v="7"/>
    <s v="9 Seasons"/>
    <n v="0"/>
    <n v="9"/>
    <x v="1"/>
    <s v="Scottish pensioners Jack and Victor make the most of their golden years, getting themselves into all kinds of scrapes in their Glasgow suburb."/>
    <x v="1"/>
    <n v="1"/>
    <n v="2020"/>
    <s v="December"/>
    <s v="Modern"/>
    <s v="Not Applicable"/>
  </r>
  <r>
    <s v="s8244P"/>
    <x v="0"/>
    <x v="1793"/>
    <s v="Richard Donner"/>
    <s v="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
    <s v="Unknown"/>
    <m/>
    <s v="Unknown"/>
    <x v="24"/>
    <x v="6"/>
    <s v="110 min"/>
    <n v="110"/>
    <n v="0"/>
    <x v="8"/>
    <s v="When the U.S. ambassador to England begins to suspect that his son is the Anti-Christ, he must wrestle with the decision to kill the child before he can create a counterfeit kingdom on earth."/>
    <x v="0"/>
    <n v="2"/>
    <s v=""/>
    <s v=""/>
    <s v="Older"/>
    <s v="Medium"/>
  </r>
  <r>
    <s v="s6261N"/>
    <x v="0"/>
    <x v="1794"/>
    <s v="Mel Smith"/>
    <s v="Rowan Atkinson, Peter MacNicol, John Mills, Pamela Reed, Harris Yulin, Burt Reynolds, Larry Drake, Danny Goldring, Johnny Galecki, Chris Ellis, Andrew Lawrence, Peter Egan, Peter Capaldi, June Brown, Peter James, Sandra Oh"/>
    <s v="United Kingdom, United States"/>
    <d v="2018-08-01T00:00:00"/>
    <s v="Available"/>
    <x v="64"/>
    <x v="11"/>
    <s v="89 min"/>
    <n v="89"/>
    <n v="0"/>
    <x v="4"/>
    <s v="Disaster-prone Mr. Bean is sent to Los Angeles to guard a famous painting, but as he's unfit for any physical task, everything goes hilariously wrong."/>
    <x v="1"/>
    <n v="1"/>
    <n v="2018"/>
    <s v="August"/>
    <s v="Older"/>
    <s v="Short"/>
  </r>
  <r>
    <s v="s112N"/>
    <x v="1"/>
    <x v="1795"/>
    <s v="Jaclyn Ziemniak and Lana C. W. Innes"/>
    <s v="Liam Mitchell, Dee Bradley Baker, Grey Griffin, Josh McDermitt, Kari Wahlgren, Judy Alice Lee, Ali Mawji"/>
    <s v="United States, Singapore"/>
    <d v="2021-09-03T00:00:00"/>
    <s v="Available"/>
    <x v="0"/>
    <x v="13"/>
    <s v="1 Season"/>
    <n v="0"/>
    <n v="1"/>
    <x v="6"/>
    <s v="Half shark, half dog with a big heart and a belly full of fish sticks! Together, Sharkdog and his human pal Max can take on any silly or messy adventure."/>
    <x v="1"/>
    <n v="1"/>
    <n v="2021"/>
    <s v="September"/>
    <s v="Recent"/>
    <s v="Not Applicable"/>
  </r>
  <r>
    <s v="s3043N"/>
    <x v="1"/>
    <x v="1796"/>
    <s v="Unknown"/>
    <s v="Unknown"/>
    <s v="United States"/>
    <d v="2020-01-08T00:00:00"/>
    <s v="Available"/>
    <x v="3"/>
    <x v="1"/>
    <s v="1 Season"/>
    <n v="0"/>
    <n v="1"/>
    <x v="5"/>
    <s v="This gripping docuseries follows the ups and downs of Navarro College's competitive cheer squad as they work to win a coveted national title."/>
    <x v="1"/>
    <n v="1"/>
    <n v="2020"/>
    <s v="January"/>
    <s v="Recent"/>
    <s v="Not Applicable"/>
  </r>
  <r>
    <s v="s6015P"/>
    <x v="0"/>
    <x v="1797"/>
    <s v="Amol Kale"/>
    <s v="Himarsha V, Atul Kulkarni, Praveen Sirohi, Kiran Thapar"/>
    <s v="Unknown"/>
    <m/>
    <s v="Unknown"/>
    <x v="0"/>
    <x v="9"/>
    <s v="91 min"/>
    <n v="91"/>
    <n v="0"/>
    <x v="28"/>
    <s v="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
    <x v="0"/>
    <n v="2"/>
    <s v=""/>
    <s v=""/>
    <s v="Recent"/>
    <s v="Medium"/>
  </r>
  <r>
    <s v="s259P"/>
    <x v="0"/>
    <x v="1798"/>
    <s v="Herbert Ross"/>
    <s v="Richard Widmark, Dina Merrill, Philip Bosco, Paul Guilfoyle, Steve Morley"/>
    <s v="United States"/>
    <m/>
    <s v="Unknown"/>
    <x v="28"/>
    <x v="6"/>
    <s v="110 min"/>
    <n v="110"/>
    <n v="0"/>
    <x v="8"/>
    <s v="While Tim dreamed of working in the Justice Department, Peter aspired to be a high-powered political player - at any cost."/>
    <x v="0"/>
    <n v="2"/>
    <s v=""/>
    <s v=""/>
    <s v="Older"/>
    <s v="Medium"/>
  </r>
  <r>
    <s v="s8318P"/>
    <x v="0"/>
    <x v="1799"/>
    <s v="Michael Almereyda"/>
    <s v="Peter Sarsgaard, Winona Ryder, Jim Gaffigan, Edoardo Ballerini, Kellan Lutz, Dennis Haysbert, Danny Abeckaser, Taryn Manning, Anton Yelchin"/>
    <s v="United States"/>
    <m/>
    <s v="Unknown"/>
    <x v="7"/>
    <x v="11"/>
    <s v="98 min"/>
    <n v="98"/>
    <n v="0"/>
    <x v="8"/>
    <s v="Stanley Milgram (Peter Sarsgaard) conducts an experiment in which people think they're delivering electric shocks to strangers. Ignoring pleas for mercy, most subjects don't stop because they've been told to go on. With Winona Ryder and Jim Gaffigan."/>
    <x v="0"/>
    <n v="2"/>
    <s v=""/>
    <s v=""/>
    <s v="Modern"/>
    <s v="Medium"/>
  </r>
  <r>
    <s v="s4843N"/>
    <x v="0"/>
    <x v="1800"/>
    <s v="Lynn Shelton"/>
    <s v="Jay Duplass, Edie Falco, Kaitlyn Dever, Ben Schwartz, Louis Hobson, Alycia Delmore, Pamela Reed, Matt Malloy, Aaron Blakely"/>
    <s v="United States"/>
    <d v="2018-06-01T00:00:00"/>
    <s v="Available"/>
    <x v="6"/>
    <x v="1"/>
    <s v="110 min"/>
    <n v="110"/>
    <n v="0"/>
    <x v="8"/>
    <s v="After serving time for a crime he didn’t commit, a 38-year-old man forms a complicated, life-altering bond with the woman who advocated for his early release."/>
    <x v="1"/>
    <n v="1"/>
    <n v="2018"/>
    <s v="June"/>
    <s v="Modern"/>
    <s v="Medium"/>
  </r>
  <r>
    <s v="s1222P"/>
    <x v="1"/>
    <x v="1801"/>
    <s v="Unknown"/>
    <s v="Sumire Morohoshi, Yuuichirou Umehara, Hiroyuki Yoshino, Go Inoue, Masakazu Morita"/>
    <s v="Unknown"/>
    <m/>
    <s v="Unknown"/>
    <x v="12"/>
    <x v="16"/>
    <s v="1 Season"/>
    <n v="0"/>
    <n v="1"/>
    <x v="48"/>
    <s v="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
    <x v="0"/>
    <n v="2"/>
    <s v=""/>
    <s v=""/>
    <s v="Modern"/>
    <s v="Not Applicable"/>
  </r>
  <r>
    <s v="s1395N"/>
    <x v="1"/>
    <x v="1802"/>
    <s v="Unknown"/>
    <s v="Unknown"/>
    <s v="United States"/>
    <d v="2021-01-20T00:00:00"/>
    <s v="Available"/>
    <x v="0"/>
    <x v="1"/>
    <s v="1 Season"/>
    <n v="0"/>
    <n v="1"/>
    <x v="5"/>
    <s v="The spy game is a serious business, and throughout history, the tools and technologies developed for it have mattered as much as the spies themselves."/>
    <x v="1"/>
    <n v="1"/>
    <n v="2021"/>
    <s v="January"/>
    <s v="Recent"/>
    <s v="Not Applicable"/>
  </r>
  <r>
    <s v="s8085N"/>
    <x v="0"/>
    <x v="1803"/>
    <s v="David Mackenzie"/>
    <s v="Jack O'Connell, Ben Mendelsohn, Rupert Friend, Sam Spruell, Anthony Welsh, David Ajala, Peter Ferdinando, Gershwyn Eustache Jnr, Ashley Chin, Raphael Sowole, Gilly Gilchrist, Tommy McDonnell"/>
    <s v="United Kingdom"/>
    <d v="2019-08-29T00:00:00"/>
    <s v="Available"/>
    <x v="30"/>
    <x v="1"/>
    <s v="106 min"/>
    <n v="106"/>
    <n v="0"/>
    <x v="8"/>
    <s v="A British juvenile offender's violent temper gets him transferred to an adult prison, where he encounters his estranged father."/>
    <x v="1"/>
    <n v="1"/>
    <n v="2019"/>
    <s v="August"/>
    <s v="Modern"/>
    <s v="Medium"/>
  </r>
  <r>
    <s v="s7138P"/>
    <x v="0"/>
    <x v="1804"/>
    <s v="Frederick Taylor"/>
    <s v="Jeremiah Fewell, Carol Parente"/>
    <s v="Unknown"/>
    <m/>
    <s v="Unknown"/>
    <x v="0"/>
    <x v="0"/>
    <s v="54 min"/>
    <n v="54"/>
    <n v="0"/>
    <x v="8"/>
    <s v="They stood up for their rights by sitting down at the counter of the Rock Hill Five and Dime. Orders of coffee were met with violence, police brutality and unjust imprisonment, turning a peaceful protest into a landmark of the Civil Rights Movement."/>
    <x v="0"/>
    <n v="2"/>
    <s v=""/>
    <s v=""/>
    <s v="Recent"/>
    <s v="Short"/>
  </r>
  <r>
    <s v="s8429N"/>
    <x v="1"/>
    <x v="1805"/>
    <s v="Unknown"/>
    <s v="Unknown"/>
    <s v="United States"/>
    <d v="2018-02-14T00:00:00"/>
    <s v="Available"/>
    <x v="6"/>
    <x v="1"/>
    <s v="1 Season"/>
    <n v="0"/>
    <n v="1"/>
    <x v="5"/>
    <s v="Brave people get onstage to read hilarious and humiliating tales of gawky teenage love, family dysfunction and other stories from their younger years."/>
    <x v="1"/>
    <n v="1"/>
    <n v="2018"/>
    <s v="February"/>
    <s v="Modern"/>
    <s v="Not Applicable"/>
  </r>
  <r>
    <s v="s8355P"/>
    <x v="0"/>
    <x v="1806"/>
    <s v="Ralph Bakshi"/>
    <s v="Unknown"/>
    <s v="Unknown"/>
    <m/>
    <s v="Unknown"/>
    <x v="35"/>
    <x v="9"/>
    <s v="79 min"/>
    <n v="79"/>
    <n v="0"/>
    <x v="18"/>
    <s v="Fritz is a college-age cat who dabbles in drugs, radical politics, and hedonism. Film traces Fritz's sexual and political exploits from an East Village pot party to an orthodox synagogue to a Harlem bar brawl and riot to an odyssey across America."/>
    <x v="0"/>
    <n v="2"/>
    <s v=""/>
    <s v=""/>
    <s v="Older"/>
    <s v="Short"/>
  </r>
  <r>
    <s v="s135P"/>
    <x v="1"/>
    <x v="1807"/>
    <s v="Unknown"/>
    <s v="Unknown"/>
    <s v="United States"/>
    <m/>
    <s v="Unknown"/>
    <x v="0"/>
    <x v="16"/>
    <s v="1 Season"/>
    <n v="0"/>
    <n v="1"/>
    <x v="41"/>
    <s v="Host Jonathan Coachman and PGATOUR.COM Senior Writer Ben Everill break down the brackets for the 2021 World Golf Championships Dell Technologies Match Play at Austin Country Club with some special guests, including defending champion Kevin Kisner."/>
    <x v="0"/>
    <n v="2"/>
    <s v=""/>
    <s v=""/>
    <s v="Recent"/>
    <s v="Not Applicable"/>
  </r>
  <r>
    <s v="s1591P"/>
    <x v="0"/>
    <x v="1808"/>
    <s v="Test Director"/>
    <s v="Test Actor 1, Test Actor 2"/>
    <s v="Unknown"/>
    <m/>
    <s v="Unknown"/>
    <x v="1"/>
    <x v="14"/>
    <s v="0 min"/>
    <n v="0"/>
    <n v="0"/>
    <x v="4"/>
    <s v="Movie_Project_UN_Test_UHD short"/>
    <x v="0"/>
    <n v="2"/>
    <s v=""/>
    <s v=""/>
    <s v="Modern"/>
    <s v="Not Applicable"/>
  </r>
  <r>
    <s v="s2171P"/>
    <x v="0"/>
    <x v="1809"/>
    <s v="Brian Volk-Weiss"/>
    <s v="Howie Mandel"/>
    <s v="Unknown"/>
    <m/>
    <s v="Unknown"/>
    <x v="1"/>
    <x v="12"/>
    <s v="56 min"/>
    <n v="56"/>
    <n v="0"/>
    <x v="10"/>
    <s v="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
    <x v="0"/>
    <n v="2"/>
    <s v=""/>
    <s v=""/>
    <s v="Modern"/>
    <s v="Short"/>
  </r>
  <r>
    <s v="s5842P"/>
    <x v="0"/>
    <x v="1810"/>
    <s v="David Creed"/>
    <s v="Tamaryn Payne, Emily Wyatt, Sian Abrahams, Naomi Willow"/>
    <s v="Unknown"/>
    <m/>
    <s v="Unknown"/>
    <x v="0"/>
    <x v="9"/>
    <s v="83 min"/>
    <n v="83"/>
    <n v="0"/>
    <x v="15"/>
    <s v="During the Summer solstice, four young women find themselves in the grips of a mysterious pagan cult. They are offered up as a sacrifice to the cult's enigmatic ancient goddess, who has the ability to sense their greatest fears."/>
    <x v="0"/>
    <n v="2"/>
    <s v=""/>
    <s v=""/>
    <s v="Recent"/>
    <s v="Short"/>
  </r>
  <r>
    <s v="s1243N"/>
    <x v="1"/>
    <x v="1811"/>
    <s v="Jared Hess, Tyler Measom"/>
    <s v="Unknown"/>
    <s v="United States"/>
    <d v="2021-03-03T00:00:00"/>
    <s v="Available"/>
    <x v="0"/>
    <x v="7"/>
    <s v="1 Season"/>
    <n v="0"/>
    <n v="1"/>
    <x v="26"/>
    <s v="High-stakes exploits turn deadly — and shake a global church to its core — in this extraordinary true crime story."/>
    <x v="1"/>
    <n v="1"/>
    <n v="2021"/>
    <s v="March"/>
    <s v="Recent"/>
    <s v="Not Applicable"/>
  </r>
  <r>
    <s v="s2482P"/>
    <x v="0"/>
    <x v="1812"/>
    <s v="Otto Brower, David Burton"/>
    <s v="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
    <s v="Unknown"/>
    <m/>
    <s v="Unknown"/>
    <x v="72"/>
    <x v="3"/>
    <s v="90 min"/>
    <n v="90"/>
    <n v="0"/>
    <x v="25"/>
    <s v="Gary Cooper and two scouts who raised him lead a wagon train across the plains headed by a pretty French woman who he falls in love with. They must fight Plains Indians incited by an evil white man. Good Zane Grey western. Full of intrigue, action and romance."/>
    <x v="0"/>
    <n v="2"/>
    <s v=""/>
    <s v=""/>
    <s v="Older"/>
    <s v="Medium"/>
  </r>
  <r>
    <s v="s2917N"/>
    <x v="0"/>
    <x v="1813"/>
    <s v="Ashutosh Gowariker"/>
    <s v="Sanjay Dutt, Arjun Kapoor, Kriti Sanon, Zeenat Aman, Mohnish Bahl, Padmini Kolhapure, Kunal Kapoor, Suhasini Mulay"/>
    <s v="India"/>
    <d v="2020-02-14T00:00:00"/>
    <s v="Available"/>
    <x v="1"/>
    <x v="7"/>
    <s v="171 min"/>
    <n v="171"/>
    <n v="0"/>
    <x v="8"/>
    <s v="In 18th-century India, a Maratha commander leads his army in preparation for a fierce battle against Afghan invaders in this film based on real events."/>
    <x v="1"/>
    <n v="1"/>
    <n v="2020"/>
    <s v="February"/>
    <s v="Modern"/>
    <s v="Long"/>
  </r>
  <r>
    <s v="s8450P"/>
    <x v="0"/>
    <x v="1814"/>
    <s v="Darryl Anka"/>
    <s v="Michael Aaron Carico, Gracie Lacey, Paul Hayes, Daniel Wilkinson, David Croley Broyles, Nomsa L. Mlambo"/>
    <s v="Unknown"/>
    <m/>
    <s v="Unknown"/>
    <x v="0"/>
    <x v="3"/>
    <s v="99 min"/>
    <n v="99"/>
    <n v="0"/>
    <x v="30"/>
    <s v="A struggling scientist has a UFO encounter that turns his world upside down. Fate guides him to meet a quirky female artist and he begins to fall in love, never suspecting she's the alien from the UFO."/>
    <x v="0"/>
    <n v="2"/>
    <s v=""/>
    <s v=""/>
    <s v="Recent"/>
    <s v="Medium"/>
  </r>
  <r>
    <s v="s5139N"/>
    <x v="1"/>
    <x v="1815"/>
    <s v="Unknown"/>
    <s v="Danny Jacobs, Andy Richter, Henry Winkler, Kevin Michael Richardson, India de Beaufort, Jeff Bennett, David Krumholtz, Diedrich Bader, Debra Wilson, Sarah Thyre, Betsy Sodaro"/>
    <s v="United States"/>
    <d v="2017-12-01T00:00:00"/>
    <s v="Available"/>
    <x v="12"/>
    <x v="15"/>
    <s v="5 Seasons"/>
    <n v="0"/>
    <n v="5"/>
    <x v="24"/>
    <s v="In this Emmy winner for Outstanding Kids's Animated Program, Madagascar booty-shaker King Julien takes on the jungle’s craziest adventures."/>
    <x v="1"/>
    <n v="1"/>
    <n v="2017"/>
    <s v="December"/>
    <s v="Modern"/>
    <s v="Not Applicable"/>
  </r>
  <r>
    <s v="s1223N"/>
    <x v="0"/>
    <x v="1816"/>
    <s v="Kevin McManus, Matthew McManus"/>
    <s v="Chris Sheffield, Michaela McManus, Neville Archambault, Ryan O'Flanagan, Matilda Lawler, Jim Cummings, Jeremy Holm, Heidi Niedermeyer, Willie C. Carpenter, Matthew Lawler"/>
    <s v="United States"/>
    <d v="2021-03-11T00:00:00"/>
    <s v="Available"/>
    <x v="3"/>
    <x v="1"/>
    <s v="99 min"/>
    <n v="99"/>
    <n v="0"/>
    <x v="15"/>
    <s v="On an island, a fisherman's family faces horrors and dark truths when an ominous force begins killing the wildlife and puts their own lives in danger."/>
    <x v="1"/>
    <n v="1"/>
    <n v="2021"/>
    <s v="March"/>
    <s v="Recent"/>
    <s v="Medium"/>
  </r>
  <r>
    <s v="s7876P"/>
    <x v="0"/>
    <x v="1817"/>
    <s v="Jim Fall"/>
    <s v="John Stamos, Eric Dane, Bonnie Somerville, Sean Maher, Rosemary Dunsmore, Jayne Eastwood, James Brolin, Linda Kash, Cory Bowles"/>
    <s v="Unknown"/>
    <m/>
    <s v="Unknown"/>
    <x v="24"/>
    <x v="9"/>
    <s v="88 min"/>
    <n v="88"/>
    <n v="0"/>
    <x v="4"/>
    <s v="After a gay party planner discovers his brother is behind the governor's speech against gay marriage, he decides to go on strike for equal rights."/>
    <x v="0"/>
    <n v="2"/>
    <s v=""/>
    <s v=""/>
    <s v="Older"/>
    <s v="Short"/>
  </r>
  <r>
    <s v="s681P"/>
    <x v="0"/>
    <x v="1818"/>
    <s v="Bruce Brown"/>
    <s v="Robert August, Lord 'Tally Hoo' Blears, Michael Hynson, Wayne Miyata"/>
    <s v="Unknown"/>
    <m/>
    <s v="Unknown"/>
    <x v="80"/>
    <x v="8"/>
    <s v="92 min"/>
    <n v="92"/>
    <n v="0"/>
    <x v="2"/>
    <s v="They call it The Endless Summer; the ultimate surfing adventure, crossing the globe in search of the perfect wave."/>
    <x v="0"/>
    <n v="2"/>
    <s v=""/>
    <s v=""/>
    <s v="Older"/>
    <s v="Medium"/>
  </r>
  <r>
    <s v="s8962P"/>
    <x v="0"/>
    <x v="1819"/>
    <s v="D.J. Viola, Del Tenney"/>
    <s v="Cassandra Peterson"/>
    <s v="Unknown"/>
    <m/>
    <s v="Unknown"/>
    <x v="9"/>
    <x v="0"/>
    <s v="92 min"/>
    <n v="92"/>
    <n v="0"/>
    <x v="4"/>
    <s v="A revamping, if you will, of the 1980's classic horror movie showcase, hosted by Elvira, Mistress of the Dark. While hosting &quot;I Eat Your Skin,&quot; Elvira complains that there's no actual flesh eating in the film, so she invents the I Eat Your Skin Diet and hawks Zombatrim pills."/>
    <x v="0"/>
    <n v="2"/>
    <s v=""/>
    <s v=""/>
    <s v="Modern"/>
    <s v="Medium"/>
  </r>
  <r>
    <s v="s5789N"/>
    <x v="0"/>
    <x v="1820"/>
    <s v="Not Available"/>
    <s v="Mariusz Kałamaga, Karol Kopiec, Wiolka Walaszczyk"/>
    <s v="Unknown"/>
    <d v="2016-09-19T00:00:00"/>
    <s v="Available"/>
    <x v="7"/>
    <x v="1"/>
    <s v="69 min"/>
    <n v="69"/>
    <n v="0"/>
    <x v="13"/>
    <s v="Comedians Mariusz Kałamaga, Karol Kopiec and Wiolka Walaszczyk deliver an eclectic and energetic stand-up show at Klub Hybrydy in Warsaw."/>
    <x v="1"/>
    <n v="1"/>
    <n v="2016"/>
    <s v="September"/>
    <s v="Modern"/>
    <s v="Short"/>
  </r>
  <r>
    <s v="s5746N"/>
    <x v="0"/>
    <x v="1821"/>
    <s v="Anthony Giordano"/>
    <s v="Joe Rogan"/>
    <s v="United States"/>
    <d v="2016-10-21T00:00:00"/>
    <s v="Available"/>
    <x v="7"/>
    <x v="1"/>
    <s v="64 min"/>
    <n v="64"/>
    <n v="0"/>
    <x v="13"/>
    <s v="Unleashing his inquisitive, intense comedic style, Rogan explores everything from raising kids and Santa Claus to pot gummies and talking to dolphins."/>
    <x v="1"/>
    <n v="1"/>
    <n v="2016"/>
    <s v="October"/>
    <s v="Modern"/>
    <s v="Short"/>
  </r>
  <r>
    <s v="s7590P"/>
    <x v="0"/>
    <x v="1822"/>
    <s v="Vassan"/>
    <s v="Vinod Mohana Sundaram, Sangeeta Krishnasamy"/>
    <s v="Unknown"/>
    <m/>
    <s v="Unknown"/>
    <x v="6"/>
    <x v="3"/>
    <s v="115 min"/>
    <n v="115"/>
    <n v="0"/>
    <x v="0"/>
    <s v="Dreaded with memories of his past, a furious son takes revenge on those who killed his father."/>
    <x v="0"/>
    <n v="2"/>
    <s v=""/>
    <s v=""/>
    <s v="Modern"/>
    <s v="Medium"/>
  </r>
  <r>
    <s v="s2474N"/>
    <x v="1"/>
    <x v="1823"/>
    <s v="Unknown"/>
    <s v="Elizabeth Gillies, Nathalie Kelley, Grant Show, James Mackay, Rafael De La Fuente, Alan Dale, Sam Adegoke, Robert Christopher Riley"/>
    <s v="United States"/>
    <d v="2020-05-23T00:00:00"/>
    <s v="Available"/>
    <x v="1"/>
    <x v="7"/>
    <s v="3 Seasons"/>
    <n v="0"/>
    <n v="3"/>
    <x v="8"/>
    <s v="The Carringtons and the Colbys feud for control over their fortune – and their Kids – in this updated reboot of the classic prime-time soap."/>
    <x v="1"/>
    <n v="1"/>
    <n v="2020"/>
    <s v="May"/>
    <s v="Modern"/>
    <s v="Not Applicable"/>
  </r>
  <r>
    <s v="s8248P"/>
    <x v="0"/>
    <x v="1824"/>
    <s v="Melville Shavelson"/>
    <s v="Franco Nero, Judd Hirsch, Milton Berle, Yvette Mimieux"/>
    <s v="Unknown"/>
    <m/>
    <s v="Unknown"/>
    <x v="36"/>
    <x v="3"/>
    <s v="96 min"/>
    <n v="96"/>
    <n v="0"/>
    <x v="8"/>
    <s v="Rudolph Valentino was a Hollywood star and widely regarded as the silver screen's first male sex symbol. This dramatized biographical picture stars Frank Nero, Yvette Mimieux, Judd Hirsch, and Milton Berle."/>
    <x v="0"/>
    <n v="2"/>
    <s v=""/>
    <s v=""/>
    <s v="Older"/>
    <s v="Medium"/>
  </r>
  <r>
    <s v="s6462N"/>
    <x v="0"/>
    <x v="1825"/>
    <s v="Sidheswar Shukla, Asit Mohapatra"/>
    <s v="Julie Tejwani, SABINA MALIK, Jigna Bharadhwaj, Rupa Bhimani, Lalit Agarwal, Rajesh Shukla, Disha, Rajesh Kawa, Raju"/>
    <s v="Unknown"/>
    <d v="2019-05-10T00:00:00"/>
    <s v="Available"/>
    <x v="6"/>
    <x v="15"/>
    <s v="63 min"/>
    <n v="63"/>
    <n v="0"/>
    <x v="46"/>
    <s v="Finally released after being trapped in an ancient book for centuries, a wicked warrior sets out to conquer Dholakpur – but not if Bheem can help it!"/>
    <x v="1"/>
    <n v="1"/>
    <n v="2019"/>
    <s v="May"/>
    <s v="Modern"/>
    <s v="Short"/>
  </r>
  <r>
    <s v="s4743N"/>
    <x v="1"/>
    <x v="1826"/>
    <s v="Unknown"/>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s v="Japan"/>
    <d v="2018-08-01T00:00:00"/>
    <s v="Available"/>
    <x v="6"/>
    <x v="7"/>
    <s v="1 Season"/>
    <n v="0"/>
    <n v="1"/>
    <x v="9"/>
    <s v="People bring their stories of missed lust connections to an objective panel of experts who then judge whether they could have gone all the way or not."/>
    <x v="1"/>
    <n v="1"/>
    <n v="2018"/>
    <s v="August"/>
    <s v="Modern"/>
    <s v="Not Applicable"/>
  </r>
  <r>
    <s v="s6073P"/>
    <x v="0"/>
    <x v="1827"/>
    <s v="Jackson Begley"/>
    <s v="Chris Korkalo, Mark Huber, Lila Korkalo"/>
    <s v="Unknown"/>
    <m/>
    <s v="Unknown"/>
    <x v="3"/>
    <x v="0"/>
    <s v="98 min"/>
    <n v="98"/>
    <n v="0"/>
    <x v="4"/>
    <s v="Sam just lost custody of his daughter, Emma. As a last-ditch-effort to connect with Emma, Sam decides to drive her across country to her mother on the west coast. Things get complicated when Sam is unable to drive and his ex-brother-in-law, Dave, must do the job."/>
    <x v="0"/>
    <n v="2"/>
    <s v=""/>
    <s v=""/>
    <s v="Recent"/>
    <s v="Medium"/>
  </r>
  <r>
    <s v="s1032P"/>
    <x v="1"/>
    <x v="1828"/>
    <s v="Unknown"/>
    <s v="John Sparkes, Sean Connolly, Kate Harbour, Andy Nyman"/>
    <s v="Unknown"/>
    <m/>
    <s v="Unknown"/>
    <x v="18"/>
    <x v="5"/>
    <s v="1 Season"/>
    <n v="0"/>
    <n v="1"/>
    <x v="6"/>
    <s v="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
    <x v="0"/>
    <n v="2"/>
    <s v=""/>
    <s v=""/>
    <s v="Modern"/>
    <s v="Not Applicable"/>
  </r>
  <r>
    <s v="s1144N"/>
    <x v="1"/>
    <x v="1829"/>
    <s v="Unknown"/>
    <s v="Unknown"/>
    <s v="United States"/>
    <d v="2021-04-01T00:00:00"/>
    <s v="Available"/>
    <x v="0"/>
    <x v="1"/>
    <s v="1 Season"/>
    <n v="0"/>
    <n v="1"/>
    <x v="5"/>
    <s v="In this funny, heartfelt and moving docuseries, real people unpack the fascinating and quirky stories around their most meaningful pieces of clothing."/>
    <x v="1"/>
    <n v="1"/>
    <n v="2021"/>
    <s v="April"/>
    <s v="Recent"/>
    <s v="Not Applicable"/>
  </r>
  <r>
    <s v="s7131N"/>
    <x v="0"/>
    <x v="1830"/>
    <s v="Joe Boyd"/>
    <s v="Jimi Hendrix, Eric Clapton, Billy Cox"/>
    <s v="United States"/>
    <d v="2019-11-01T00:00:00"/>
    <s v="Available"/>
    <x v="48"/>
    <x v="6"/>
    <s v="102 min"/>
    <n v="102"/>
    <n v="0"/>
    <x v="2"/>
    <s v="Jimi Hendrix's family, friends, and fellow musicians discuss his life and influence. Hendrix also appears in classic performance footage."/>
    <x v="1"/>
    <n v="1"/>
    <n v="2019"/>
    <s v="November"/>
    <s v="Older"/>
    <s v="Medium"/>
  </r>
  <r>
    <s v="s1159P"/>
    <x v="1"/>
    <x v="1831"/>
    <s v="Unknown"/>
    <s v="Rick Stein"/>
    <s v="Unknown"/>
    <m/>
    <s v="Unknown"/>
    <x v="7"/>
    <x v="2"/>
    <s v="1 Season"/>
    <n v="0"/>
    <n v="1"/>
    <x v="33"/>
    <s v="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
    <x v="0"/>
    <n v="2"/>
    <s v=""/>
    <s v=""/>
    <s v="Modern"/>
    <s v="Not Applicable"/>
  </r>
  <r>
    <s v="s8490N"/>
    <x v="0"/>
    <x v="1832"/>
    <s v="Curtis Hanson"/>
    <s v="Meryl Streep, Kevin Bacon, David Strathairn, Joseph Mazzello, John C. Reilly, Benjamin Bratt, Elizabeth Hoffman, William Lucking, Diane Delano"/>
    <s v="United States"/>
    <d v="2018-09-01T00:00:00"/>
    <s v="Available"/>
    <x v="66"/>
    <x v="11"/>
    <s v="111 min"/>
    <n v="111"/>
    <n v="0"/>
    <x v="7"/>
    <s v="A turbulent vacation turns deadly when a fugitive and his crew kidnap a river rafting guide and her family, forcing them down the dangerous river."/>
    <x v="1"/>
    <n v="1"/>
    <n v="2018"/>
    <s v="September"/>
    <s v="Older"/>
    <s v="Medium"/>
  </r>
  <r>
    <s v="s5018N"/>
    <x v="0"/>
    <x v="1833"/>
    <s v="Mike Smith, John Paul Tremblay, Robb Wells"/>
    <s v="Mike Smith, John Paul Tremblay, Robb Wells, Pat Roach"/>
    <s v="Canada"/>
    <d v="2018-03-01T00:00:00"/>
    <s v="Available"/>
    <x v="2"/>
    <x v="1"/>
    <s v="81 min"/>
    <n v="81"/>
    <n v="0"/>
    <x v="46"/>
    <s v="The boys head to Ireland after winning a contest to see Rush but are arrested by immigration and must perform a community service puppet show."/>
    <x v="1"/>
    <n v="1"/>
    <n v="2018"/>
    <s v="March"/>
    <s v="Modern"/>
    <s v="Short"/>
  </r>
  <r>
    <s v="s4597N"/>
    <x v="0"/>
    <x v="1834"/>
    <s v="Suman Ghosh"/>
    <s v="Soumitra Chatterjee, Paran Banerjee, Arun Mukherjee, Sujan Mukherjee"/>
    <s v="India, United States"/>
    <d v="2018-10-01T00:00:00"/>
    <s v="Available"/>
    <x v="7"/>
    <x v="7"/>
    <s v="73 min"/>
    <n v="73"/>
    <n v="0"/>
    <x v="4"/>
    <s v="Complications around the cremation of their deceased friend inspire three septuagenarian friends to build their own mortuary."/>
    <x v="1"/>
    <n v="1"/>
    <n v="2018"/>
    <s v="October"/>
    <s v="Modern"/>
    <s v="Short"/>
  </r>
  <r>
    <s v="s2557N"/>
    <x v="0"/>
    <x v="1835"/>
    <s v="Hamad AlSarraf"/>
    <s v="Faisal Al Omairi, Jafra Younes, Samr Ismaiel, Ghanim Alzerlli, Jaber Jokhadar, Nawar Youssef, Jassim Al Nabhan, Fayez Kazak, Nancy Khoury, Jamal Hamdan"/>
    <s v="Kuwait"/>
    <d v="2020-05-07T00:00:00"/>
    <s v="Available"/>
    <x v="1"/>
    <x v="7"/>
    <s v="94 min"/>
    <n v="94"/>
    <n v="0"/>
    <x v="3"/>
    <s v="On the run from assailants, a man desperately seeks to take control of his strange memories before they consume his life — and sanity."/>
    <x v="1"/>
    <n v="1"/>
    <n v="2020"/>
    <s v="May"/>
    <s v="Modern"/>
    <s v="Medium"/>
  </r>
  <r>
    <s v="s6893N"/>
    <x v="0"/>
    <x v="1836"/>
    <s v="Tanuj Chopra"/>
    <s v="Emily Chang, Pia Shah, Anthony Ma"/>
    <s v="United States"/>
    <d v="2019-02-14T00:00:00"/>
    <s v="Available"/>
    <x v="12"/>
    <x v="1"/>
    <s v="57 min"/>
    <n v="57"/>
    <n v="0"/>
    <x v="4"/>
    <s v="Good girl Cam recruits her pot-loving bestie Jinky to help deliver a backpack full of weed for her drug-dealing fiancé."/>
    <x v="1"/>
    <n v="1"/>
    <n v="2019"/>
    <s v="February"/>
    <s v="Modern"/>
    <s v="Short"/>
  </r>
  <r>
    <s v="s8015N"/>
    <x v="0"/>
    <x v="1837"/>
    <s v="Fabio Grassadonia, Antonio Piazza"/>
    <s v="Julia Jedlikowska, Gaetano Fernandez, Corinne Musallari, Lorenzo Curcio, Andrea Falzone, Federico Finocchiaro, Vincenzo Amato, Sabine Timoteo"/>
    <s v="Italy, France, Switzerland"/>
    <d v="2019-07-06T00:00:00"/>
    <s v="Available"/>
    <x v="12"/>
    <x v="1"/>
    <s v="119 min"/>
    <n v="119"/>
    <n v="0"/>
    <x v="8"/>
    <s v="When officials are slow to investigate a mysterious disappearance, a teen girl searches the dark woods on the outskirts of town for the boy she loves."/>
    <x v="1"/>
    <n v="1"/>
    <n v="2019"/>
    <s v="July"/>
    <s v="Modern"/>
    <s v="Medium"/>
  </r>
  <r>
    <s v="s917N"/>
    <x v="0"/>
    <x v="1838"/>
    <s v="Niels Arden Oplev"/>
    <s v="Colin Farrell, Noomi Rapace, Terrence Howard, Dominic Cooper, Isabelle Huppert, Luis Da Silva Jr., Armand Assante, F. Murray Abraham"/>
    <s v="United States"/>
    <d v="2021-05-06T00:00:00"/>
    <s v="Available"/>
    <x v="30"/>
    <x v="6"/>
    <s v="118 min"/>
    <n v="118"/>
    <n v="0"/>
    <x v="7"/>
    <s v="An enforcer plotting revenge against the ruthless criminal he works for is blackmailed by a mysterious neighbor looking to exact vengeance of her own."/>
    <x v="1"/>
    <n v="1"/>
    <n v="2021"/>
    <s v="May"/>
    <s v="Modern"/>
    <s v="Medium"/>
  </r>
  <r>
    <s v="s7580N"/>
    <x v="0"/>
    <x v="1839"/>
    <s v="Dennie Gordon"/>
    <s v="Mary-Kate Olsen, Ashley Olsen, Eugene Levy, Andy Richter, Riley Smith, Jared Padalecki, Drew Pinsky, Darrell Hammond, Andrea Martin, Alannah Ong, Mary Bond Davis, Bob Saget, Jack Osbourne"/>
    <s v="United States"/>
    <d v="2020-01-01T00:00:00"/>
    <s v="Available"/>
    <x v="4"/>
    <x v="8"/>
    <s v="91 min"/>
    <n v="91"/>
    <n v="0"/>
    <x v="11"/>
    <s v="When bickering teenage twins accidentally land in the middle of a criminal operation, they'll have to work together to get themselves out of trouble."/>
    <x v="1"/>
    <n v="1"/>
    <n v="2020"/>
    <s v="January"/>
    <s v="Older"/>
    <s v="Medium"/>
  </r>
  <r>
    <s v="s5849N"/>
    <x v="0"/>
    <x v="1840"/>
    <s v="Ricky Gervais"/>
    <s v="Eric Bana, Ricky Gervais, Vera Farmiga, Kelly Macdonald, Kevin Pollak, America Ferrera, Raúl Castillo, Benjamin Bratt"/>
    <s v="Canada, United Kingdom, United States"/>
    <d v="2016-04-29T00:00:00"/>
    <s v="Available"/>
    <x v="7"/>
    <x v="1"/>
    <s v="101 min"/>
    <n v="101"/>
    <n v="0"/>
    <x v="4"/>
    <s v="When they lose their passports, a bickering radio team invents phony reports from a combat zone in a ruse that becomes increasingly complicated."/>
    <x v="1"/>
    <n v="1"/>
    <n v="2016"/>
    <s v="April"/>
    <s v="Modern"/>
    <s v="Medium"/>
  </r>
  <r>
    <s v="s1819N"/>
    <x v="0"/>
    <x v="1841"/>
    <s v="Philippe Aractingi"/>
    <s v="Rodney El Haddad, Nadine Labaky, Nada Abou Farhat, Liliane Nemri, Omar Rajeh, Mounir Malaeb, Bshara Atallah, Rana Alamuddin, Joelle Rizk, Mahfouz Barakat, Mahmoud Mabsout, Bader Haddad, Youssef Emalhoub"/>
    <s v="Lebanon"/>
    <d v="2020-10-19T00:00:00"/>
    <s v="Available"/>
    <x v="41"/>
    <x v="7"/>
    <s v="112 min"/>
    <n v="112"/>
    <n v="0"/>
    <x v="8"/>
    <s v="After 15 years in France, Kamal returns to his native Beirut and reassembles his dance crew, striving to modernize traditional Dabke routines."/>
    <x v="1"/>
    <n v="1"/>
    <n v="2020"/>
    <s v="October"/>
    <s v="Older"/>
    <s v="Medium"/>
  </r>
  <r>
    <s v="s3695P"/>
    <x v="0"/>
    <x v="1842"/>
    <s v="Fred Walton"/>
    <s v="Jay Baker, Pat Barlow, Deborah Foreman, Lloyd Berry"/>
    <s v="Unknown"/>
    <m/>
    <s v="Unknown"/>
    <x v="68"/>
    <x v="6"/>
    <s v="89 min"/>
    <n v="89"/>
    <n v="0"/>
    <x v="8"/>
    <s v="When Muffy St. John invited her college friends up to her parents' secluded island home for the time of their lives, she just forgot to tell them it might be the last time of their lives."/>
    <x v="0"/>
    <n v="2"/>
    <s v=""/>
    <s v=""/>
    <s v="Older"/>
    <s v="Short"/>
  </r>
  <r>
    <s v="s1156N"/>
    <x v="0"/>
    <x v="1843"/>
    <s v="Nadine Ibrahim"/>
    <s v="Unknown"/>
    <s v="Nigeria"/>
    <d v="2021-03-28T00:00:00"/>
    <s v="Available"/>
    <x v="0"/>
    <x v="2"/>
    <s v="21 min"/>
    <n v="21"/>
    <n v="0"/>
    <x v="2"/>
    <s v="This documentary explores Nigeria’s cultural practice of marking, including its origins and meaning as a symbol of identity, beauty and spirituality."/>
    <x v="1"/>
    <n v="1"/>
    <n v="2021"/>
    <s v="March"/>
    <s v="Recent"/>
    <s v="Short"/>
  </r>
  <r>
    <s v="s1492N"/>
    <x v="0"/>
    <x v="1844"/>
    <s v="Vikramaditya Motwane"/>
    <s v="Anil Kapoor, Anurag Kashyap"/>
    <s v="India"/>
    <d v="2020-12-25T00:00:00"/>
    <s v="Available"/>
    <x v="3"/>
    <x v="1"/>
    <s v="109 min"/>
    <n v="109"/>
    <n v="0"/>
    <x v="4"/>
    <s v="After a public spat with a movie star, a disgraced director retaliates by kidnapping the actor’s daughter, filming the search for her in real time."/>
    <x v="1"/>
    <n v="1"/>
    <n v="2020"/>
    <s v="December"/>
    <s v="Recent"/>
    <s v="Medium"/>
  </r>
  <r>
    <s v="s8788P"/>
    <x v="0"/>
    <x v="1845"/>
    <s v="Taliaferro J. Alexander"/>
    <s v="Sheeda Fleming, Emily Wallace, Kyle Chapple, Terrance Alexander"/>
    <s v="Unknown"/>
    <m/>
    <s v="Unknown"/>
    <x v="0"/>
    <x v="5"/>
    <s v="9 min"/>
    <n v="9"/>
    <n v="0"/>
    <x v="0"/>
    <s v="Audrey Arckles is new in town...Little does she know that excitement is just around the corner... Join her and some &quot;MAGIcal&quot; friends as she starts her first adventure!"/>
    <x v="0"/>
    <n v="2"/>
    <s v=""/>
    <s v=""/>
    <s v="Recent"/>
    <s v="Short"/>
  </r>
  <r>
    <s v="s1164N"/>
    <x v="1"/>
    <x v="1846"/>
    <s v="Unknown"/>
    <s v="Antonio Díaz"/>
    <s v="Spain"/>
    <d v="2021-03-26T00:00:00"/>
    <s v="Available"/>
    <x v="0"/>
    <x v="1"/>
    <s v="1 Season"/>
    <n v="0"/>
    <n v="1"/>
    <x v="17"/>
    <s v="In this Spanish adaptation of &quot;Magic for Humans,&quot; folks of all ages on the streets of Barcelona are amazed by tricks that inspire delight and wonder."/>
    <x v="1"/>
    <n v="1"/>
    <n v="2021"/>
    <s v="March"/>
    <s v="Recent"/>
    <s v="Not Applicable"/>
  </r>
  <r>
    <s v="s2993N"/>
    <x v="1"/>
    <x v="1847"/>
    <s v="Unknown"/>
    <s v="Yakubu Mohammed, Paul Sambo, Mofe Duncan, Nita Byack George, Yvonne Hays, Mickey Odey, Rahama Sadau, Sani Muazu"/>
    <s v="Nigeria"/>
    <d v="2020-01-24T00:00:00"/>
    <s v="Available"/>
    <x v="12"/>
    <x v="7"/>
    <s v="2 Seasons"/>
    <n v="0"/>
    <n v="2"/>
    <x v="9"/>
    <s v="Three wealthy, power-hungry men tussle for sovereignty amid corrupt politics, passionate desires and family obligations."/>
    <x v="1"/>
    <n v="1"/>
    <n v="2020"/>
    <s v="January"/>
    <s v="Modern"/>
    <s v="Not Applicable"/>
  </r>
  <r>
    <s v="s8206P"/>
    <x v="0"/>
    <x v="1848"/>
    <s v="Harold Guskin"/>
    <s v="Famke Janssen, James Gandolfini, John Magaro, Maria Dizzia"/>
    <s v="Unknown"/>
    <m/>
    <s v="Unknown"/>
    <x v="30"/>
    <x v="6"/>
    <s v="93 min"/>
    <n v="93"/>
    <n v="0"/>
    <x v="8"/>
    <s v="On the Jersey Shore, the lives of three childhood friends begin to unravel when a deadly secret from their past is revealed. Starring James Gandolfini, Famke Jansen, and Maria Dizzia."/>
    <x v="0"/>
    <n v="2"/>
    <s v=""/>
    <s v=""/>
    <s v="Modern"/>
    <s v="Medium"/>
  </r>
  <r>
    <s v="s4764N"/>
    <x v="1"/>
    <x v="1849"/>
    <s v="Unknown"/>
    <s v="Akiyoshi Nakao, Tetsuji Tamayama, Hiroyuki Onoue, Shinji Rokkaku, Ikuji Nakamura, Yasuhi Nakamura, Mari Hamada"/>
    <s v="Japan"/>
    <d v="2018-07-20T00:00:00"/>
    <s v="Available"/>
    <x v="6"/>
    <x v="1"/>
    <s v="1 Season"/>
    <n v="0"/>
    <n v="1"/>
    <x v="9"/>
    <s v="In the 1980s, a simple-minded fool named Hideaki meets comedy legend Sanma, changes his name to Jimmy and becomes a comedic superstar."/>
    <x v="1"/>
    <n v="1"/>
    <n v="2018"/>
    <s v="July"/>
    <s v="Modern"/>
    <s v="Not Applicable"/>
  </r>
  <r>
    <s v="s3989P"/>
    <x v="1"/>
    <x v="1850"/>
    <s v="Unknown"/>
    <s v="Steven Strait, Cas Anvar, Dominique Tipper, Wes Chatham, Frankie Adams, Shohreh Aghdashloo"/>
    <s v="Unknown"/>
    <m/>
    <s v="Unknown"/>
    <x v="6"/>
    <x v="0"/>
    <s v="3 Seasons"/>
    <n v="0"/>
    <n v="3"/>
    <x v="29"/>
    <s v="As the war between Earth and Mars ignites across the solar system, the terrifying next phase in the evolution of the protomolecule threatens the very existence of humanity."/>
    <x v="0"/>
    <n v="2"/>
    <s v=""/>
    <s v=""/>
    <s v="Modern"/>
    <s v="Not Applicable"/>
  </r>
  <r>
    <s v="s4446P"/>
    <x v="0"/>
    <x v="1851"/>
    <s v="USP Studios"/>
    <s v="Kids TV, Bob the Train"/>
    <s v="Unknown"/>
    <m/>
    <s v="Unknown"/>
    <x v="0"/>
    <x v="5"/>
    <s v="51 min"/>
    <n v="51"/>
    <n v="0"/>
    <x v="18"/>
    <s v="Bob five little babies, preschool songs and Kids's songs for kids to learn and sing songs in Indonesia. Watch this collection of the best poetry and nursery rhymes for preschoolers and have a lot of fun with the Bob train."/>
    <x v="0"/>
    <n v="2"/>
    <s v=""/>
    <s v=""/>
    <s v="Recent"/>
    <s v="Short"/>
  </r>
  <r>
    <s v="s1027P"/>
    <x v="0"/>
    <x v="1852"/>
    <s v="Roy William Neill"/>
    <s v="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
    <s v="Unknown"/>
    <m/>
    <s v="Unknown"/>
    <x v="26"/>
    <x v="3"/>
    <s v="69 min"/>
    <n v="69"/>
    <n v="0"/>
    <x v="8"/>
    <s v="Based on Conan Doyle's The Adventure of the Empty House, this &quot;Sherlock Holmes&quot; entry finds Holmes and Dr. Watson trying to solve the case of the &quot;Finger Murders&quot;. Several beautiful women have been found murdered, all with their right forefingers severed from their hands."/>
    <x v="0"/>
    <n v="2"/>
    <s v=""/>
    <s v=""/>
    <s v="Older"/>
    <s v="Short"/>
  </r>
  <r>
    <s v="s4082P"/>
    <x v="0"/>
    <x v="1853"/>
    <s v="Flavia CasÃ"/>
    <s v="Harriet Rees, Janine Birkett, Chloe De Burgh, Jack Loy, Mark Wingett, Lena Hallquist"/>
    <s v="Unknown"/>
    <m/>
    <s v="Unknown"/>
    <x v="12"/>
    <x v="9"/>
    <s v="84 min"/>
    <n v="84"/>
    <n v="0"/>
    <x v="8"/>
    <s v="Reunited by the British seaside, three generations of women seek to rebuild their lives in a new home. But Marielle, the youngest, finds her loyalties tested by the arrival of a mysterious stranger, whose destructive behavior threatens their bonds."/>
    <x v="0"/>
    <n v="2"/>
    <s v=""/>
    <s v=""/>
    <s v="Modern"/>
    <s v="Short"/>
  </r>
  <r>
    <s v="s1294N"/>
    <x v="1"/>
    <x v="1854"/>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s v="India"/>
    <d v="2021-02-19T00:00:00"/>
    <s v="Available"/>
    <x v="0"/>
    <x v="1"/>
    <s v="1 Season"/>
    <n v="0"/>
    <n v="1"/>
    <x v="8"/>
    <s v="From secrets and lies to jealousy and control, four stories in this anthology film explore the darker, deceptive sides of love."/>
    <x v="1"/>
    <n v="1"/>
    <n v="2021"/>
    <s v="February"/>
    <s v="Recent"/>
    <s v="Not Applicable"/>
  </r>
  <r>
    <s v="s8849P"/>
    <x v="0"/>
    <x v="1855"/>
    <s v="Eros Puglielli"/>
    <s v="Luca Argentero, Galatea Ranzi, Antonia Truppo"/>
    <s v="Italy"/>
    <m/>
    <s v="Unknown"/>
    <x v="1"/>
    <x v="10"/>
    <s v="100 min"/>
    <n v="100"/>
    <n v="0"/>
    <x v="0"/>
    <s v="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
    <x v="0"/>
    <n v="2"/>
    <s v=""/>
    <s v=""/>
    <s v="Modern"/>
    <s v="Medium"/>
  </r>
  <r>
    <s v="s100P"/>
    <x v="0"/>
    <x v="1856"/>
    <s v="Glenn Gordon Caron"/>
    <s v="Debra Winger, Dennis Quaid, Arliss Howard, M. Emmet Walsh, Jim Varney"/>
    <s v="United States"/>
    <m/>
    <s v="Unknown"/>
    <x v="57"/>
    <x v="11"/>
    <s v="109 min"/>
    <n v="109"/>
    <n v="0"/>
    <x v="4"/>
    <s v="Two brothers with the secret power of starting fires with their minds, reunite after years apart, only to find conflict with their differing lifestyles."/>
    <x v="0"/>
    <n v="2"/>
    <s v=""/>
    <s v=""/>
    <s v="Older"/>
    <s v="Medium"/>
  </r>
  <r>
    <s v="s662N"/>
    <x v="1"/>
    <x v="1857"/>
    <s v="Unknown"/>
    <s v="Camille Cottin, Thibault De Montalembert, Grégory Montel, Liliane Rovère, Fanny Sidney, Laure Calamy, Nicolas Maury, Stéfi Celma, Assaad Bouab, Isabelle Adjani, Juliette Binoche, Virginie Efira, Christopher Lambert"/>
    <s v="France"/>
    <d v="2021-06-19T00:00:00"/>
    <s v="Available"/>
    <x v="6"/>
    <x v="1"/>
    <s v="4 Seasons"/>
    <n v="0"/>
    <n v="4"/>
    <x v="4"/>
    <s v="At a top Paris talent firm, agents scramble to keep their star clients happy – and their business afloat – after an unexpected crisis."/>
    <x v="1"/>
    <n v="1"/>
    <n v="2021"/>
    <s v="June"/>
    <s v="Modern"/>
    <s v="Not Applicable"/>
  </r>
  <r>
    <s v="s7830N"/>
    <x v="0"/>
    <x v="1858"/>
    <s v="Eric Khoo"/>
    <s v="Takumi Saitoh, Seiko Matsuda, Mark Lee, Jeanette Aw, Tsuyoshi Ihara, Tetsuya Bessho, Beatrice Chien"/>
    <s v="Singapore, Japan, France"/>
    <d v="2019-07-31T00:00:00"/>
    <s v="Available"/>
    <x v="6"/>
    <x v="2"/>
    <s v="90 min"/>
    <n v="90"/>
    <n v="0"/>
    <x v="8"/>
    <s v="Ramen chef Masato travels to Singapore to retrace his mother's life and finds a deeper understanding of his family history and culture."/>
    <x v="1"/>
    <n v="1"/>
    <n v="2019"/>
    <s v="July"/>
    <s v="Modern"/>
    <s v="Medium"/>
  </r>
  <r>
    <s v="s8324P"/>
    <x v="1"/>
    <x v="1859"/>
    <s v="Unknown"/>
    <s v="Bob Hoskins, Daniel Radcliffe, Pauline Quirke, Trevor Eve, Nicholas Lyndhurst, Amanda Ryan, Ciaran McMenamin, Emilia Fox, Imelda Staunton, Tom Wilkinson"/>
    <s v="Unknown"/>
    <m/>
    <s v="Unknown"/>
    <x v="29"/>
    <x v="2"/>
    <s v="1 Season"/>
    <n v="0"/>
    <n v="1"/>
    <x v="19"/>
    <s v="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
    <x v="0"/>
    <n v="2"/>
    <s v=""/>
    <s v=""/>
    <s v="Older"/>
    <s v="Not Applicable"/>
  </r>
  <r>
    <s v="s8655P"/>
    <x v="0"/>
    <x v="1860"/>
    <s v="Wong Fei Lung"/>
    <s v="Champ Wong, Wong Tao"/>
    <s v="Unknown"/>
    <m/>
    <s v="Unknown"/>
    <x v="56"/>
    <x v="12"/>
    <s v="88 min"/>
    <n v="88"/>
    <n v="0"/>
    <x v="0"/>
    <s v="The Ming Dynasty bullion is hidden deep in the forest, only the 5 royal guards know it's location, but suddenly the 5 guards are being killed off by a Manchu official who has allied with one of the 5 Royal guards."/>
    <x v="0"/>
    <n v="2"/>
    <s v=""/>
    <s v=""/>
    <s v="Older"/>
    <s v="Short"/>
  </r>
  <r>
    <s v="s3417P"/>
    <x v="0"/>
    <x v="1861"/>
    <s v="Steven T. Shippy"/>
    <s v="Steven T. Shippy, Steve Gonsalves, Jamie M. Breit, Joshua Kuchta, Kelly MacLeod, TD McRoy, Tim Rooney, Adam Hughes"/>
    <s v="Unknown"/>
    <m/>
    <s v="Unknown"/>
    <x v="1"/>
    <x v="3"/>
    <s v="133 min"/>
    <n v="133"/>
    <n v="0"/>
    <x v="2"/>
    <s v="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
    <x v="0"/>
    <n v="2"/>
    <s v=""/>
    <s v=""/>
    <s v="Modern"/>
    <s v="Long"/>
  </r>
  <r>
    <s v="s3264P"/>
    <x v="0"/>
    <x v="1862"/>
    <s v="Rob Reiner"/>
    <s v="Diane Keaton, Michael Douglas"/>
    <s v="Unknown"/>
    <m/>
    <s v="Unknown"/>
    <x v="2"/>
    <x v="11"/>
    <s v="94 min"/>
    <n v="94"/>
    <n v="0"/>
    <x v="4"/>
    <s v="A self-absorbed realtor enlists the help of his neighbor when he's suddenly left in charge of the granddaughter he never knew existed until his estranged son drops her off at his home."/>
    <x v="0"/>
    <n v="2"/>
    <s v=""/>
    <s v=""/>
    <s v="Modern"/>
    <s v="Medium"/>
  </r>
  <r>
    <s v="s3430N"/>
    <x v="0"/>
    <x v="1863"/>
    <s v="Brad Anderson"/>
    <s v="Sam Worthington, Lily Rabe, Stephen Tobolowsky, Adjoa Andoh, Lucy Capri, Lauren Cochrane, Shane Dean"/>
    <s v="United States"/>
    <d v="2019-10-11T00:00:00"/>
    <s v="Available"/>
    <x v="1"/>
    <x v="1"/>
    <s v="100 min"/>
    <n v="100"/>
    <n v="0"/>
    <x v="40"/>
    <s v="After his wife and injured daughter disappear from an ER, a man conducts a panicked search and becomes convinced the hospital is hiding something."/>
    <x v="1"/>
    <n v="1"/>
    <n v="2019"/>
    <s v="October"/>
    <s v="Modern"/>
    <s v="Medium"/>
  </r>
  <r>
    <s v="s2504P"/>
    <x v="0"/>
    <x v="1864"/>
    <s v="James Moll"/>
    <s v="Brad Bellah, Leighton Cooley, David Loberg, Sutton Morgan, Margaret Schlass, Ryan Veldhuizen"/>
    <s v="Unknown"/>
    <m/>
    <s v="Unknown"/>
    <x v="2"/>
    <x v="12"/>
    <s v="77 min"/>
    <n v="77"/>
    <n v="0"/>
    <x v="2"/>
    <s v="Academy Award-Winning director James Moll helms an in-depth documentary spotlighting six young farmers and ranchers and uncovering the high-risk/high reward of farming. Nothing is off limits from GMO to organic from large farming to small."/>
    <x v="0"/>
    <n v="2"/>
    <s v=""/>
    <s v=""/>
    <s v="Modern"/>
    <s v="Short"/>
  </r>
  <r>
    <s v="s492N"/>
    <x v="0"/>
    <x v="1865"/>
    <s v="Hallie Meyers-Shyer"/>
    <s v="Reese Witherspoon, Michael Sheen, Candice Bergen, Nat Wolff, Jon Rudnitsky, Pico Alexander, Lake Bell, Reid Scott, Dolly Wells, Lola Flanery, Eden Grace Redfield, P.J. Byrne"/>
    <s v="United States"/>
    <d v="2021-07-08T00:00:00"/>
    <s v="Available"/>
    <x v="12"/>
    <x v="11"/>
    <s v="97 min"/>
    <n v="97"/>
    <n v="0"/>
    <x v="4"/>
    <s v="A newly single mom takes in three young male filmmakers as boarders, but her estranged husband returns to complicate her new, unconventional life."/>
    <x v="1"/>
    <n v="1"/>
    <n v="2021"/>
    <s v="July"/>
    <s v="Modern"/>
    <s v="Medium"/>
  </r>
  <r>
    <s v="s5238P"/>
    <x v="0"/>
    <x v="1866"/>
    <s v="Naresh Malhotra"/>
    <s v="Kajol, Akshay Kumar, Saif Ali Khan, Deven Verma, Achyut Potdar, Reema Lagoo, Saeed Jaffrey"/>
    <s v="India"/>
    <m/>
    <s v="Unknown"/>
    <x v="66"/>
    <x v="5"/>
    <s v="154 min"/>
    <n v="154"/>
    <n v="0"/>
    <x v="8"/>
    <s v="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
    <x v="0"/>
    <n v="2"/>
    <s v=""/>
    <s v=""/>
    <s v="Older"/>
    <s v="Long"/>
  </r>
  <r>
    <s v="s1091P"/>
    <x v="0"/>
    <x v="1867"/>
    <s v="Stewart Wade"/>
    <s v="Leah McKendrick, Patrick Zeller, Matt Pascua, Shari Belafonte, Stefanie Estes, Alexandra Paul, Alberto Manquero"/>
    <s v="Unknown"/>
    <m/>
    <s v="Unknown"/>
    <x v="1"/>
    <x v="9"/>
    <s v="95 min"/>
    <n v="95"/>
    <n v="0"/>
    <x v="8"/>
    <s v="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
    <x v="0"/>
    <n v="2"/>
    <s v=""/>
    <s v=""/>
    <s v="Modern"/>
    <s v="Medium"/>
  </r>
  <r>
    <s v="s8754P"/>
    <x v="1"/>
    <x v="1868"/>
    <s v="Unknown"/>
    <n v="1"/>
    <s v="Unknown"/>
    <m/>
    <s v="Unknown"/>
    <x v="0"/>
    <x v="5"/>
    <s v="1 Season"/>
    <n v="0"/>
    <n v="1"/>
    <x v="19"/>
    <n v="1"/>
    <x v="0"/>
    <n v="2"/>
    <s v=""/>
    <s v=""/>
    <s v="Recent"/>
    <s v="Not Applicable"/>
  </r>
  <r>
    <s v="s7120N"/>
    <x v="0"/>
    <x v="1869"/>
    <s v="Azfar Jafri"/>
    <s v="Armeena Rana Khan, Bilal Ashraf, Ali Rehman Khan, Hania Aamir, Usman Mukhtar, Nayyar Ejaz"/>
    <s v="Pakistan"/>
    <d v="2017-09-15T00:00:00"/>
    <s v="Available"/>
    <x v="7"/>
    <x v="7"/>
    <s v="132 min"/>
    <n v="132"/>
    <n v="0"/>
    <x v="4"/>
    <s v="After 11 years in Canada, young Meena returns to her native Pakistan for a family wedding and becomes romantically entangled with an adopted cousin."/>
    <x v="1"/>
    <n v="1"/>
    <n v="2017"/>
    <s v="September"/>
    <s v="Modern"/>
    <s v="Long"/>
  </r>
  <r>
    <s v="s7885P"/>
    <x v="0"/>
    <x v="1870"/>
    <s v="Keith Samples"/>
    <s v="Christian Slater, Jenna Dewan, Brian Gerahty"/>
    <s v="Unknown"/>
    <m/>
    <s v="Unknown"/>
    <x v="19"/>
    <x v="6"/>
    <s v="94 min"/>
    <n v="94"/>
    <n v="0"/>
    <x v="22"/>
    <s v="A struggling young couple stumbles upon a cache of dirty money and flees with it, provoking the fury of a corrupt DEA agent and arousing the suspicion of a detective who is determined to find out what's really going on before it's too late."/>
    <x v="0"/>
    <n v="2"/>
    <s v=""/>
    <s v=""/>
    <s v="Older"/>
    <s v="Medium"/>
  </r>
  <r>
    <s v="s9119P"/>
    <x v="0"/>
    <x v="1871"/>
    <s v="Joel Coen,  Ethan Coen"/>
    <s v="Nicolas Cage, Holly Hunter, Trey Wilson"/>
    <s v="Unknown"/>
    <m/>
    <s v="Unknown"/>
    <x v="31"/>
    <x v="11"/>
    <s v="94 min"/>
    <n v="94"/>
    <n v="0"/>
    <x v="4"/>
    <s v="A couple help themselves to another family's quintuplets,"/>
    <x v="0"/>
    <n v="2"/>
    <s v=""/>
    <s v=""/>
    <s v="Older"/>
    <s v="Medium"/>
  </r>
  <r>
    <s v="s7699N"/>
    <x v="1"/>
    <x v="1872"/>
    <s v="Unknown"/>
    <s v="John Kennedy, Victor Yerrid, Donna Kimball, Alice Dinnean, Paul Currie, Michael Winsor, Josh Elwell, Sarah Lyle"/>
    <s v="United States"/>
    <d v="2020-03-31T00:00:00"/>
    <s v="Available"/>
    <x v="9"/>
    <x v="13"/>
    <s v="1 Season"/>
    <n v="0"/>
    <n v="1"/>
    <x v="24"/>
    <s v="From the comfort of their bedroom, the Pajanimals puppets explore a larger world through imaginary adventures, accompanied by friendships and songs."/>
    <x v="1"/>
    <n v="1"/>
    <n v="2020"/>
    <s v="March"/>
    <s v="Modern"/>
    <s v="Not Applicable"/>
  </r>
  <r>
    <s v="s2246N"/>
    <x v="1"/>
    <x v="1873"/>
    <s v="Cassia Dian"/>
    <s v="Unknown"/>
    <s v="Brazil"/>
    <d v="2020-07-10T00:00:00"/>
    <s v="Available"/>
    <x v="3"/>
    <x v="7"/>
    <s v="1 Season"/>
    <n v="0"/>
    <n v="1"/>
    <x v="17"/>
    <s v="In this reality show, six singles meet five different blind dates at trendy urban hot spots in Brazil. Who will they choose for a second outing?"/>
    <x v="1"/>
    <n v="1"/>
    <n v="2020"/>
    <s v="July"/>
    <s v="Recent"/>
    <s v="Not Applicable"/>
  </r>
  <r>
    <s v="s5696P"/>
    <x v="0"/>
    <x v="1874"/>
    <s v="Satyajit Ray"/>
    <s v="Uttam Kumar, Kanika Mozumdar, Shubhendu Chattopadhyay, Chinmoy Roy, Nripati Chatterjee, Shekhar Chatterjee, Bankim Ghosh, Jahar Ganguly"/>
    <s v="Unknown"/>
    <m/>
    <s v="Unknown"/>
    <x v="86"/>
    <x v="3"/>
    <s v="127 min"/>
    <n v="127"/>
    <n v="0"/>
    <x v="8"/>
    <s v="Byomkesh Bakshi, a detective, is hired by a rich man to investigate the name of an actress appeared in a movie decades ago, who has eloped ever since. The case became complicated when the rich man is murdered by someone for that."/>
    <x v="0"/>
    <n v="2"/>
    <s v=""/>
    <s v=""/>
    <s v="Older"/>
    <s v="Long"/>
  </r>
  <r>
    <s v="s5581P"/>
    <x v="0"/>
    <x v="1875"/>
    <s v="Mark Savage"/>
    <s v="Paul Moder, Kevin Hopkins, Helen Hopkins, Carolyn Bock, Frank Bren"/>
    <s v="Unknown"/>
    <m/>
    <s v="Unknown"/>
    <x v="8"/>
    <x v="0"/>
    <s v="87 min"/>
    <n v="87"/>
    <n v="0"/>
    <x v="0"/>
    <s v="A family man who witnessed a hit-man carry out a killing as a child decides to carry out contract executions in the suburbs of Melbourne, but soon finds himself also working as a hit-man, making his life far more complicated."/>
    <x v="0"/>
    <n v="2"/>
    <s v=""/>
    <s v=""/>
    <s v="Older"/>
    <s v="Short"/>
  </r>
  <r>
    <s v="s2027P"/>
    <x v="1"/>
    <x v="1876"/>
    <s v="Unknown"/>
    <s v="Jim Gaffigan"/>
    <s v="Unknown"/>
    <m/>
    <s v="Unknown"/>
    <x v="1"/>
    <x v="3"/>
    <s v="1 Season"/>
    <n v="0"/>
    <n v="1"/>
    <x v="10"/>
    <s v="[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
    <x v="0"/>
    <n v="2"/>
    <s v=""/>
    <s v=""/>
    <s v="Modern"/>
    <s v="Not Applicable"/>
  </r>
  <r>
    <s v="s7515N"/>
    <x v="0"/>
    <x v="1877"/>
    <s v="Jennifer Peedom"/>
    <s v="Unknown"/>
    <s v="Australia"/>
    <d v="2018-10-01T00:00:00"/>
    <s v="Available"/>
    <x v="12"/>
    <x v="8"/>
    <s v="74 min"/>
    <n v="74"/>
    <n v="0"/>
    <x v="7"/>
    <s v="Featuring breathtaking imagery and thought-provoking narration, this film takes viewers to the summits of some of the world’s most amazing mountains."/>
    <x v="1"/>
    <n v="1"/>
    <n v="2018"/>
    <s v="October"/>
    <s v="Modern"/>
    <s v="Short"/>
  </r>
  <r>
    <s v="s666N"/>
    <x v="1"/>
    <x v="1878"/>
    <s v="Unknown"/>
    <s v="Pihla Viitala, Lauri Tilkanen, Jani Volanen, Tommi Korpela, Pirjo Lonka, Riku Nieminen, Pamela Tola, Jonna Järnefelt, Raimo Grönberg"/>
    <s v="Finland, Germany"/>
    <d v="2021-06-19T00:00:00"/>
    <s v="Available"/>
    <x v="3"/>
    <x v="1"/>
    <s v="2 Seasons"/>
    <n v="0"/>
    <n v="2"/>
    <x v="14"/>
    <s v="Just months after a tragic loss, detective Sofia Karppi investigates the murder of a woman with ties to a Helsinki construction company."/>
    <x v="1"/>
    <n v="1"/>
    <n v="2021"/>
    <s v="June"/>
    <s v="Recent"/>
    <s v="Not Applicable"/>
  </r>
  <r>
    <s v="s797P"/>
    <x v="1"/>
    <x v="1879"/>
    <s v="Unknown"/>
    <s v="Lily Rabe, Amy Brenneman, Hamish Linklater"/>
    <s v="Unknown"/>
    <m/>
    <s v="Unknown"/>
    <x v="0"/>
    <x v="0"/>
    <s v="1 Season"/>
    <n v="0"/>
    <n v="1"/>
    <x v="8"/>
    <s v="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
    <x v="0"/>
    <n v="2"/>
    <s v=""/>
    <s v=""/>
    <s v="Recent"/>
    <s v="Not Applicable"/>
  </r>
  <r>
    <s v="s400P"/>
    <x v="0"/>
    <x v="1880"/>
    <s v="King Vidor"/>
    <s v="Gary Cooper, Anna Sten, Ralph Bellamy"/>
    <s v="United States"/>
    <m/>
    <s v="Unknown"/>
    <x v="54"/>
    <x v="3"/>
    <s v="79 min"/>
    <n v="79"/>
    <n v="0"/>
    <x v="8"/>
    <s v="This romantic tragedy centers on the star-crossed love between a troubled and married writer and the beautiful Polish girl who becomes his inspiration. As the girl and the writer get to know each other, he learns that her stern father has betrothed her to a man she does not love."/>
    <x v="0"/>
    <n v="2"/>
    <s v=""/>
    <s v=""/>
    <s v="Older"/>
    <s v="Short"/>
  </r>
  <r>
    <s v="s4529N"/>
    <x v="0"/>
    <x v="1881"/>
    <s v="Chris Eigeman"/>
    <s v="Travis Tope, Haley Ramm, Jacinda Barrett, Gary Cole, Dylan Everett, Clark Backo, Vinson Tran, Paulino Nunes, Jeff Clarke"/>
    <s v="United States"/>
    <d v="2018-10-06T00:00:00"/>
    <s v="Available"/>
    <x v="6"/>
    <x v="11"/>
    <s v="94 min"/>
    <n v="94"/>
    <n v="0"/>
    <x v="15"/>
    <s v="Two teenagers step into a secret closet and emerge in a terrifying alternate reality. They must find their way back before the door shuts forever."/>
    <x v="1"/>
    <n v="1"/>
    <n v="2018"/>
    <s v="October"/>
    <s v="Modern"/>
    <s v="Medium"/>
  </r>
  <r>
    <s v="s3920N"/>
    <x v="0"/>
    <x v="1882"/>
    <s v="Dallas Jackson"/>
    <s v="Jessica Allain, Luke Tennie, Tequan Richmond, Paige Hurd, Chelsea Rendon, Mitchell Edwards, Pepi Sonuga, Jason Woods, Maestro Harrell, RZA, Mykelti Williamson"/>
    <s v="United States"/>
    <d v="2019-04-14T00:00:00"/>
    <s v="Available"/>
    <x v="6"/>
    <x v="1"/>
    <s v="87 min"/>
    <n v="87"/>
    <n v="0"/>
    <x v="15"/>
    <s v="When a prank goes wrong, a shy kid from Compton is sent away for murder. Four years later, he’s back and out for revenge on homecoming weekend."/>
    <x v="1"/>
    <n v="1"/>
    <n v="2019"/>
    <s v="April"/>
    <s v="Modern"/>
    <s v="Short"/>
  </r>
  <r>
    <s v="s3922P"/>
    <x v="0"/>
    <x v="1883"/>
    <s v="Uwe Boll"/>
    <s v="Dominic Purcell, Erin Karpluk, Edward Furlong"/>
    <s v="Canada, United States"/>
    <m/>
    <s v="Unknown"/>
    <x v="30"/>
    <x v="6"/>
    <s v="99 min"/>
    <n v="99"/>
    <n v="0"/>
    <x v="0"/>
    <s v="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
    <x v="0"/>
    <n v="2"/>
    <s v=""/>
    <s v=""/>
    <s v="Modern"/>
    <s v="Medium"/>
  </r>
  <r>
    <s v="s8794N"/>
    <x v="0"/>
    <x v="1884"/>
    <s v="Raja Gosnell"/>
    <s v="Dennis Quaid, Rene Russo, Sean Faris, Katija Pevec, Dean Collins, Tyler Patrick Jones, Haley Ramm, Brecken Palmer, Bridger Palmer, Ty Panitz"/>
    <s v="United States"/>
    <d v="2019-11-20T00:00:00"/>
    <s v="Available"/>
    <x v="41"/>
    <x v="8"/>
    <s v="88 min"/>
    <n v="88"/>
    <n v="0"/>
    <x v="11"/>
    <s v="When a father of eight and a mother of 10 prepare to wed, the couple's Kids attempt to sabotage the union in this remake of a 1968 comedy."/>
    <x v="1"/>
    <n v="1"/>
    <n v="2019"/>
    <s v="November"/>
    <s v="Older"/>
    <s v="Short"/>
  </r>
  <r>
    <s v="s223P"/>
    <x v="0"/>
    <x v="1885"/>
    <s v="Joseph Kane"/>
    <s v="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
    <s v="United States"/>
    <m/>
    <s v="Unknown"/>
    <x v="83"/>
    <x v="3"/>
    <s v="60 min"/>
    <n v="60"/>
    <n v="0"/>
    <x v="25"/>
    <s v="Roy is talked into running for Congress against crooked interests in order to bring water to his district. He must convince a fellow congressman how important the water is to his constituents. This is Roy's first starring film."/>
    <x v="0"/>
    <n v="2"/>
    <s v=""/>
    <s v=""/>
    <s v="Older"/>
    <s v="Short"/>
  </r>
  <r>
    <s v="s3138N"/>
    <x v="1"/>
    <x v="1886"/>
    <s v="Tsutomu Mizushima"/>
    <s v="Mai Fuchigami, Ai Kayano, Mami Ozaki, Ikumi Nakagami, Yuka Iguchi, Misato Fukuen, Mikako Takahashi, Kana Ueda"/>
    <s v="Japan"/>
    <d v="2019-12-15T00:00:00"/>
    <s v="Available"/>
    <x v="5"/>
    <x v="2"/>
    <s v="1 Season"/>
    <n v="0"/>
    <n v="1"/>
    <x v="20"/>
    <s v="Miho Nishizumi tries to escape her family's tradition of tankery by enrolling at a new high school. Instead she gets back into the sport with friends."/>
    <x v="1"/>
    <n v="1"/>
    <n v="2019"/>
    <s v="December"/>
    <s v="Modern"/>
    <s v="Not Applicable"/>
  </r>
  <r>
    <s v="s724P"/>
    <x v="0"/>
    <x v="1887"/>
    <s v="John Sturges"/>
    <s v="Lew Ayres, Teresa Wright, Victor Jory, Duncan Renaldo, Jacqueline White"/>
    <s v="Unknown"/>
    <m/>
    <s v="Unknown"/>
    <x v="62"/>
    <x v="9"/>
    <s v="102 min"/>
    <n v="102"/>
    <n v="0"/>
    <x v="25"/>
    <s v="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
    <x v="0"/>
    <n v="2"/>
    <s v=""/>
    <s v=""/>
    <s v="Older"/>
    <s v="Medium"/>
  </r>
  <r>
    <s v="s1344P"/>
    <x v="0"/>
    <x v="1888"/>
    <s v="John Asher"/>
    <s v="Pete Correale"/>
    <s v="Unknown"/>
    <m/>
    <s v="Unknown"/>
    <x v="18"/>
    <x v="9"/>
    <s v="63 min"/>
    <n v="63"/>
    <n v="0"/>
    <x v="10"/>
    <s v="Pete Correale has returned to tell ya about the absurdities of life, love and marriage in his all new one-hour special, Let Me Tell Ya."/>
    <x v="0"/>
    <n v="2"/>
    <s v=""/>
    <s v=""/>
    <s v="Modern"/>
    <s v="Short"/>
  </r>
  <r>
    <s v="s5430P"/>
    <x v="0"/>
    <x v="1889"/>
    <s v="V.P. Nageswaran"/>
    <s v="Monica Chinnakotla, Sagarika Gowda, Vivek Raj"/>
    <s v="Unknown"/>
    <m/>
    <s v="Unknown"/>
    <x v="3"/>
    <x v="3"/>
    <s v="112 min"/>
    <n v="112"/>
    <n v="0"/>
    <x v="8"/>
    <s v="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
    <x v="0"/>
    <n v="2"/>
    <s v=""/>
    <s v=""/>
    <s v="Recent"/>
    <s v="Medium"/>
  </r>
  <r>
    <s v="s8204P"/>
    <x v="0"/>
    <x v="1890"/>
    <s v="John Stalberg"/>
    <s v="Adrien Brody, Michael Chiklis, Adhir Kalyan, Colin Hanks, Matt Bush, Sean Marquette"/>
    <s v="Unknown"/>
    <m/>
    <s v="Unknown"/>
    <x v="5"/>
    <x v="6"/>
    <s v="100 min"/>
    <n v="100"/>
    <n v="0"/>
    <x v="4"/>
    <s v="When the principal (Michael Chiklis) institutes a mandatory drug test the day after he gets high for the first time, the soon-to-be class valedictorian devises a plan to get the whole school stoned."/>
    <x v="0"/>
    <n v="2"/>
    <s v=""/>
    <s v=""/>
    <s v="Modern"/>
    <s v="Medium"/>
  </r>
  <r>
    <s v="s6408N"/>
    <x v="1"/>
    <x v="1891"/>
    <s v="Unknown"/>
    <s v="Rodrigo de la Serna, Sergio Hernández, Mercedes Morán, Muriel Santa Ana, Alex Brendemühl, Maximilian Dirr, Andres Gil, Marco Di Tieri"/>
    <s v="Italy"/>
    <d v="2016-12-16T00:00:00"/>
    <s v="Available"/>
    <x v="7"/>
    <x v="7"/>
    <s v="1 Season"/>
    <n v="0"/>
    <n v="1"/>
    <x v="9"/>
    <s v="On his path to becoming Pope Francis, Father Jorge Bergoglio pursues his religious vocation in a country ravaged by a brutal military dictatorship."/>
    <x v="1"/>
    <n v="1"/>
    <n v="2016"/>
    <s v="December"/>
    <s v="Modern"/>
    <s v="Not Applicable"/>
  </r>
  <r>
    <s v="s2364N"/>
    <x v="0"/>
    <x v="1892"/>
    <s v="Olivier Assayas"/>
    <s v="Penélope Cruz, Edgar Ramírez, Wagner Moura, Gael García Bernal, Ana de Armas, Leonardo Sbaraglia"/>
    <s v="France, Brazil, Spain, Belgium"/>
    <d v="2020-06-19T00:00:00"/>
    <s v="Available"/>
    <x v="3"/>
    <x v="1"/>
    <s v="128 min"/>
    <n v="128"/>
    <n v="0"/>
    <x v="8"/>
    <s v="Based on a true and gripping story: Cuban spies infiltrate exile groups in the 1990s to stop terrorism against the island, but at a high personal cost."/>
    <x v="1"/>
    <n v="1"/>
    <n v="2020"/>
    <s v="June"/>
    <s v="Recent"/>
    <s v="Long"/>
  </r>
  <r>
    <s v="s6215P"/>
    <x v="1"/>
    <x v="1893"/>
    <s v="Unknown"/>
    <s v="Rosabell Laurenti Sellers, Falk Hentschel, Florence Kasumba, DÃ©sirÃ©e Nosbusch, Francis Fulton-Smith, Susanne Wuest, Damian Hardung, Aleksander Jovanovic, Harvey Friedman, Anna Bullard, Lion-Russell Baumann, Artjom Gilz, Branko Tomovic, Mathis Wernecke"/>
    <s v="Unknown"/>
    <m/>
    <s v="Unknown"/>
    <x v="3"/>
    <x v="0"/>
    <s v="1 Season"/>
    <n v="0"/>
    <n v="1"/>
    <x v="29"/>
    <s v="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
    <x v="0"/>
    <n v="2"/>
    <s v=""/>
    <s v=""/>
    <s v="Recent"/>
    <s v="Not Applicable"/>
  </r>
  <r>
    <s v="s8285N"/>
    <x v="0"/>
    <x v="1894"/>
    <s v="Jay Chandrasekhar"/>
    <s v="Johnny Knoxville, Seann William Scott, Jessica Simpson, Burt Reynolds, M.C. Gainey, David Koechner, Kevin Heffernan, James Roday, Michael Roof, Joe Don Baker"/>
    <s v="United States"/>
    <d v="2020-01-01T00:00:00"/>
    <s v="Available"/>
    <x v="41"/>
    <x v="11"/>
    <s v="104 min"/>
    <n v="104"/>
    <n v="0"/>
    <x v="7"/>
    <s v="The Duke boys are back in this comedy based on the TV series, following Bo and Luke as they tear around Hazzard County in their trusty Dodge Charger."/>
    <x v="1"/>
    <n v="1"/>
    <n v="2020"/>
    <s v="January"/>
    <s v="Older"/>
    <s v="Medium"/>
  </r>
  <r>
    <s v="s5626N"/>
    <x v="0"/>
    <x v="1895"/>
    <s v="Adam Randall"/>
    <s v="Bill Milner, Maisie Williams, Rory Kinnear, Miranda Richardson, Jordan Bolger, Charley Palmer Rothwell, Aymen Hamdouchi"/>
    <s v="United Kingdom"/>
    <d v="2017-01-27T00:00:00"/>
    <s v="Available"/>
    <x v="12"/>
    <x v="1"/>
    <s v="91 min"/>
    <n v="91"/>
    <n v="0"/>
    <x v="3"/>
    <s v="When shards of a cell phone get lodged in a teenager's brain, he discovers he can control electronic devices and uses his newfound power for revenge."/>
    <x v="1"/>
    <n v="1"/>
    <n v="2017"/>
    <s v="January"/>
    <s v="Modern"/>
    <s v="Medium"/>
  </r>
  <r>
    <s v="s1042P"/>
    <x v="1"/>
    <x v="1896"/>
    <s v="Unknown"/>
    <s v="Bhupesh Singh, Varun Thakur, Neha Chauhan, Pippa Hughes, Monica Gupta"/>
    <s v="Unknown"/>
    <m/>
    <s v="Unknown"/>
    <x v="6"/>
    <x v="16"/>
    <s v="1 Season"/>
    <n v="0"/>
    <n v="1"/>
    <x v="4"/>
    <s v="B-Grade filmmaker Hariman shows up to shoot his horror film at an old haveli. Freak occurrences make the crew realise that they're not just shooting a horror film but are soon going to be living one."/>
    <x v="0"/>
    <n v="2"/>
    <s v=""/>
    <s v=""/>
    <s v="Modern"/>
    <s v="Not Applicable"/>
  </r>
  <r>
    <s v="s6895N"/>
    <x v="1"/>
    <x v="1897"/>
    <s v="Unknown"/>
    <s v="Tom Dyckhoff, Daniel Hopwood, Sophie Robinson"/>
    <s v="United Kingdom"/>
    <d v="2018-12-01T00:00:00"/>
    <s v="Available"/>
    <x v="7"/>
    <x v="2"/>
    <s v="2 Seasons"/>
    <n v="0"/>
    <n v="2"/>
    <x v="1"/>
    <s v="In this reality series, amateur interior designers on tight budgets test their mettle transforming rooms with speed and style."/>
    <x v="1"/>
    <n v="1"/>
    <n v="2018"/>
    <s v="December"/>
    <s v="Modern"/>
    <s v="Not Applicable"/>
  </r>
  <r>
    <s v="s2171N"/>
    <x v="1"/>
    <x v="1898"/>
    <s v="Unknown"/>
    <s v="Unknown"/>
    <s v="United States"/>
    <d v="2020-08-03T00:00:00"/>
    <s v="Available"/>
    <x v="3"/>
    <x v="1"/>
    <s v="1 Season"/>
    <n v="0"/>
    <n v="1"/>
    <x v="5"/>
    <s v="With unprecedented access to ICE operations, as well as moving portraits of immigrants, this docuseries takes a deep look at US immigration today."/>
    <x v="1"/>
    <n v="1"/>
    <n v="2020"/>
    <s v="August"/>
    <s v="Recent"/>
    <s v="Not Applicable"/>
  </r>
  <r>
    <s v="s4036N"/>
    <x v="1"/>
    <x v="1899"/>
    <s v="Unknown"/>
    <s v="Hussein Almansour, Shujoon, Mohammed Alalawi, Noor Alghandour, Fahad Basim, Hamad Ashkanani"/>
    <s v="Unknown"/>
    <d v="2019-03-08T00:00:00"/>
    <s v="Available"/>
    <x v="6"/>
    <x v="2"/>
    <s v="1 Season"/>
    <n v="0"/>
    <n v="1"/>
    <x v="9"/>
    <s v="A woman struggling with sleep paralysis begins a complicated relationship with the director of a media company, whose colleagues conspire against him."/>
    <x v="1"/>
    <n v="1"/>
    <n v="2019"/>
    <s v="March"/>
    <s v="Modern"/>
    <s v="Not Applicable"/>
  </r>
  <r>
    <s v="s5231N"/>
    <x v="0"/>
    <x v="1900"/>
    <s v="Jay Karas"/>
    <s v="Christina Pazsitzky"/>
    <s v="United States"/>
    <d v="2017-10-10T00:00:00"/>
    <s v="Available"/>
    <x v="12"/>
    <x v="1"/>
    <s v="59 min"/>
    <n v="59"/>
    <n v="0"/>
    <x v="13"/>
    <s v="Christina Pazsitzky hits Seattle with a biting dose of reality, telling truths about her childhood, getting older and the horrors of giving birth."/>
    <x v="1"/>
    <n v="1"/>
    <n v="2017"/>
    <s v="October"/>
    <s v="Modern"/>
    <s v="Short"/>
  </r>
  <r>
    <s v="s3207N"/>
    <x v="0"/>
    <x v="1901"/>
    <s v="Abhishek Sharma"/>
    <s v="Sonam Kapoor, Dulquer Salmaan, Sanjay Kapoor, Sikander Kher, Angad Bedi, Koel Purie, Pooja Bhamrah, Manu Rishi Chadha"/>
    <s v="India"/>
    <d v="2019-11-30T00:00:00"/>
    <s v="Available"/>
    <x v="1"/>
    <x v="7"/>
    <s v="135 min"/>
    <n v="135"/>
    <n v="0"/>
    <x v="4"/>
    <s v="A goofy copywriter unwittingly convinces the Indian cricket team that she’s their lucky mascot, to the dismay of their superstition-shunning captain."/>
    <x v="1"/>
    <n v="1"/>
    <n v="2019"/>
    <s v="November"/>
    <s v="Modern"/>
    <s v="Long"/>
  </r>
  <r>
    <s v="s4141N"/>
    <x v="0"/>
    <x v="1902"/>
    <s v="Animation"/>
    <s v="Unknown"/>
    <s v="United States"/>
    <d v="2019-02-01T00:00:00"/>
    <s v="Available"/>
    <x v="12"/>
    <x v="13"/>
    <s v="22 min"/>
    <n v="22"/>
    <n v="0"/>
    <x v="11"/>
    <s v="The Guardians are on a mission to deliver the Build Stone to the Avengers before the Ravagers, Thanos and his underlings steal it from them."/>
    <x v="1"/>
    <n v="1"/>
    <n v="2019"/>
    <s v="February"/>
    <s v="Modern"/>
    <s v="Short"/>
  </r>
  <r>
    <s v="s3645N"/>
    <x v="1"/>
    <x v="1903"/>
    <s v="Unknown"/>
    <s v="Ashleigh Ball, Lili Beaudoin, Charles Demers, Rebecca Husain, Erin Mathews"/>
    <s v="Australia, Canada"/>
    <d v="2019-07-21T00:00:00"/>
    <s v="Available"/>
    <x v="6"/>
    <x v="13"/>
    <s v="3 Seasons"/>
    <n v="0"/>
    <n v="3"/>
    <x v="24"/>
    <s v="With songs made famous by the Beatles, five friendly bugs learn big lessons about the world around them – all from the safety of their own backyard."/>
    <x v="1"/>
    <n v="1"/>
    <n v="2019"/>
    <s v="July"/>
    <s v="Modern"/>
    <s v="Not Applicable"/>
  </r>
  <r>
    <s v="s1376P"/>
    <x v="0"/>
    <x v="1904"/>
    <s v="Alex Gibney"/>
    <s v="Paul Piff, Anne Rueth, Colin Dunkley, April Dunkley"/>
    <s v="Unknown"/>
    <m/>
    <s v="Unknown"/>
    <x v="5"/>
    <x v="0"/>
    <s v="71 min"/>
    <n v="71"/>
    <n v="0"/>
    <x v="2"/>
    <s v="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
    <x v="0"/>
    <n v="2"/>
    <s v=""/>
    <s v=""/>
    <s v="Modern"/>
    <s v="Short"/>
  </r>
  <r>
    <s v="s1968P"/>
    <x v="0"/>
    <x v="1905"/>
    <s v="Brian Aabech"/>
    <s v="Ashley Pearson, Gemma Calvert, Dorian Lynskey, Daniel Cain"/>
    <s v="Unknown"/>
    <m/>
    <s v="Unknown"/>
    <x v="3"/>
    <x v="0"/>
    <s v="58 min"/>
    <n v="58"/>
    <n v="0"/>
    <x v="2"/>
    <s v="Kanye West is one of the most recognizable rappers of the 21st Century. However, controversial statements would be a constant factor in his career, affecting his life and causing uproar around the pop culture world."/>
    <x v="0"/>
    <n v="2"/>
    <s v=""/>
    <s v=""/>
    <s v="Recent"/>
    <s v="Short"/>
  </r>
  <r>
    <s v="s7233N"/>
    <x v="0"/>
    <x v="1906"/>
    <s v="Not Available"/>
    <s v="Damandeep Singh Baggan, Smita Malhotra, Baba Sehgal"/>
    <s v="Unknown"/>
    <d v="2017-09-08T00:00:00"/>
    <s v="Available"/>
    <x v="22"/>
    <x v="15"/>
    <s v="58 min"/>
    <n v="58"/>
    <n v="0"/>
    <x v="11"/>
    <s v="Animal minstrels narrate stories about a monkey's friendship with a crocodile, two monkeys' foolishness and a villager's encounter with a demon."/>
    <x v="1"/>
    <n v="1"/>
    <n v="2017"/>
    <s v="September"/>
    <s v="Modern"/>
    <s v="Short"/>
  </r>
  <r>
    <s v="s5620P"/>
    <x v="0"/>
    <x v="1907"/>
    <s v="Pinkfong"/>
    <s v="Unknown"/>
    <s v="Unknown"/>
    <m/>
    <s v="Unknown"/>
    <x v="0"/>
    <x v="14"/>
    <s v="27 min"/>
    <n v="27"/>
    <n v="0"/>
    <x v="18"/>
    <s v="Summer time, doo doo doo doo doo doo. Cooling off, doo doo doo doo doo doo! Enjoy a relaxing summer in the sea with Baby Shark!"/>
    <x v="0"/>
    <n v="2"/>
    <s v=""/>
    <s v=""/>
    <s v="Recent"/>
    <s v="Short"/>
  </r>
  <r>
    <s v="s6024N"/>
    <x v="0"/>
    <x v="1908"/>
    <s v="Trent Haaga"/>
    <s v="Matthew Gray Gubler, AnnaLynne McCord, Alisha Boe, Sheila Vand, Sam Eidson, James Moses Black, Ajay Mehta, Michael Beasley, David Maldonado, Hallie Grace Bradley, Peter Jaymes Jr., Eric Podnar, Lucy Faust"/>
    <s v="United States"/>
    <d v="2019-09-01T00:00:00"/>
    <s v="Available"/>
    <x v="12"/>
    <x v="6"/>
    <s v="96 min"/>
    <n v="96"/>
    <n v="0"/>
    <x v="4"/>
    <s v="A hapless guy agrees to help his stunning – but psychotic – girlfriend rob her loathsome sugar daddy in a scheme as ill-conceived as it is violent."/>
    <x v="1"/>
    <n v="1"/>
    <n v="2019"/>
    <s v="September"/>
    <s v="Modern"/>
    <s v="Medium"/>
  </r>
  <r>
    <s v="s628N"/>
    <x v="1"/>
    <x v="1909"/>
    <s v="Unknown"/>
    <s v="Sun Lulu, Qian Chen, Gu Jiangshan"/>
    <s v="China"/>
    <d v="2021-06-30T00:00:00"/>
    <s v="Available"/>
    <x v="3"/>
    <x v="7"/>
    <s v="1 Season"/>
    <n v="0"/>
    <n v="1"/>
    <x v="20"/>
    <s v="Having vanquished a powerful demon at age six, precocious wizard Wang Ling must now navigate high school life as an ordinary teen."/>
    <x v="1"/>
    <n v="1"/>
    <n v="2021"/>
    <s v="June"/>
    <s v="Recent"/>
    <s v="Not Applicable"/>
  </r>
  <r>
    <s v="s4631P"/>
    <x v="0"/>
    <x v="1910"/>
    <s v="Omung Kumar"/>
    <s v="Randeep Hooda, Aishwarya Rai Bachchan, Richa Chadha, Darshan Kumar, Shiwani Saini, Ankita Shrivastav, Ankur Bhatia, Arbaaz Ali Khan, Ram Murti Sharma, Charanpreet Singh, Trishaan Singh"/>
    <s v="India"/>
    <m/>
    <s v="Unknown"/>
    <x v="7"/>
    <x v="3"/>
    <s v="126 min"/>
    <n v="126"/>
    <n v="0"/>
    <x v="8"/>
    <s v="Biopic of Sarabjit Singh, a farmer residing at Bhikiwind, Punjab, near the Indo-Pak border, crossed the border after having a couple of drinks. However, he was mistaken to be an Indian spy and was sentenced to capital punishment."/>
    <x v="0"/>
    <n v="2"/>
    <s v=""/>
    <s v=""/>
    <s v="Modern"/>
    <s v="Long"/>
  </r>
  <r>
    <s v="s5999N"/>
    <x v="0"/>
    <x v="1911"/>
    <s v="Hasraf Dulull"/>
    <s v="Katee Sackhoff, Ray Fearon, Julie Cox, Steven Cree, David Tse, Joe David Walters"/>
    <s v="United Kingdom"/>
    <d v="2018-12-20T00:00:00"/>
    <s v="Available"/>
    <x v="6"/>
    <x v="7"/>
    <s v="95 min"/>
    <n v="95"/>
    <n v="0"/>
    <x v="50"/>
    <s v="Working with an artificial intelligence to investigate the failure of a deadly Mars landing, a mission controller makes an astonishing discovery."/>
    <x v="1"/>
    <n v="1"/>
    <n v="2018"/>
    <s v="December"/>
    <s v="Modern"/>
    <s v="Medium"/>
  </r>
  <r>
    <s v="s7978N"/>
    <x v="0"/>
    <x v="1912"/>
    <s v="Vicky Matthews"/>
    <s v="Samuel West"/>
    <s v="United Kingdom"/>
    <d v="2017-02-22T00:00:00"/>
    <s v="Available"/>
    <x v="30"/>
    <x v="2"/>
    <s v="55 min"/>
    <n v="55"/>
    <n v="0"/>
    <x v="2"/>
    <s v="Explore the storied history of the iconic Tower of London as it evolved from a royal castle into a dungeon prison and, finally, an armory and mint."/>
    <x v="1"/>
    <n v="1"/>
    <n v="2017"/>
    <s v="February"/>
    <s v="Modern"/>
    <s v="Short"/>
  </r>
  <r>
    <s v="s2658N"/>
    <x v="1"/>
    <x v="1913"/>
    <s v="Unknown"/>
    <s v="Unknown"/>
    <s v="United Kingdom"/>
    <d v="2020-04-22T00:00:00"/>
    <s v="Available"/>
    <x v="3"/>
    <x v="7"/>
    <s v="1 Season"/>
    <n v="0"/>
    <n v="1"/>
    <x v="1"/>
    <s v="Six couples compete to prove they've got the survival skills to win the deed to an extraordinary home deep in the vast, rugged wilderness of Alaska."/>
    <x v="1"/>
    <n v="1"/>
    <n v="2020"/>
    <s v="April"/>
    <s v="Recent"/>
    <s v="Not Applicable"/>
  </r>
  <r>
    <s v="s7626N"/>
    <x v="0"/>
    <x v="1914"/>
    <s v="Dana Doron, Uriel Sinai"/>
    <s v="Unknown"/>
    <s v="Israel"/>
    <d v="2017-12-31T00:00:00"/>
    <s v="Available"/>
    <x v="5"/>
    <x v="2"/>
    <s v="55 min"/>
    <n v="55"/>
    <n v="0"/>
    <x v="2"/>
    <s v="Guided by survivors' testimonies, this documentary explores the history and meaning of the numbers tattooed on the bodies of Auschwitz prisoners."/>
    <x v="1"/>
    <n v="1"/>
    <n v="2017"/>
    <s v="December"/>
    <s v="Modern"/>
    <s v="Short"/>
  </r>
  <r>
    <s v="s7923N"/>
    <x v="0"/>
    <x v="1915"/>
    <s v="Nagraj Manjule"/>
    <s v="Rinku Rajguru, Akash Thosar, Arbaz Shaikh, Tanaji Galgunde, Suresh Vishwakarma"/>
    <s v="India"/>
    <d v="2018-04-01T00:00:00"/>
    <s v="Available"/>
    <x v="7"/>
    <x v="7"/>
    <s v="173 min"/>
    <n v="173"/>
    <n v="0"/>
    <x v="8"/>
    <s v="When two college students – a rich man’s daughter and a fisherman’s son – defy social edicts by falling in love, violence erupts in their village."/>
    <x v="1"/>
    <n v="1"/>
    <n v="2018"/>
    <s v="April"/>
    <s v="Modern"/>
    <s v="Long"/>
  </r>
  <r>
    <s v="s1601P"/>
    <x v="0"/>
    <x v="1916"/>
    <s v="Moonbug Entertainment"/>
    <s v="Unknown"/>
    <s v="Unknown"/>
    <m/>
    <s v="Unknown"/>
    <x v="3"/>
    <x v="5"/>
    <s v="51 min"/>
    <n v="51"/>
    <n v="0"/>
    <x v="18"/>
    <s v="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
    <x v="0"/>
    <n v="2"/>
    <s v=""/>
    <s v=""/>
    <s v="Recent"/>
    <s v="Short"/>
  </r>
  <r>
    <s v="s4816P"/>
    <x v="0"/>
    <x v="1917"/>
    <s v="Scott Jeffrey, Rebecca J Matthews"/>
    <s v="Sarah T. Cohen, Ryan Davies, Serhat Metin, Adrian Bouchet, AJ Blackwell"/>
    <s v="Unknown"/>
    <m/>
    <s v="Unknown"/>
    <x v="0"/>
    <x v="0"/>
    <s v="79 min"/>
    <n v="79"/>
    <n v="0"/>
    <x v="0"/>
    <s v="Katrina is a washed-up MMA fighter who must come back to the ring and fight in a tournament to save her son's life. But the tournament is in hell, and she will have to fight her way past man, beasts, and the demons that haunt her from within."/>
    <x v="0"/>
    <n v="2"/>
    <s v=""/>
    <s v=""/>
    <s v="Recent"/>
    <s v="Short"/>
  </r>
  <r>
    <s v="s7147N"/>
    <x v="0"/>
    <x v="1918"/>
    <s v="Susannah Heath-Eves"/>
    <s v="Unknown"/>
    <s v="Unknown"/>
    <d v="2018-09-15T00:00:00"/>
    <s v="Available"/>
    <x v="12"/>
    <x v="7"/>
    <s v="52 min"/>
    <n v="52"/>
    <n v="0"/>
    <x v="2"/>
    <s v="Following the stories of five diverse individuals, this documentary offers a glimpse into the indomitable tenacity of several Mumbai residents."/>
    <x v="1"/>
    <n v="1"/>
    <n v="2018"/>
    <s v="September"/>
    <s v="Modern"/>
    <s v="Short"/>
  </r>
  <r>
    <s v="s7965N"/>
    <x v="0"/>
    <x v="1919"/>
    <s v="Steven Zaillian"/>
    <s v="Max Pomeranc, Joe Mantegna, Joan Allen, Ben Kingsley, Laurence Fishburne, William H. Macy, Laura Linney, David Paymer, Michael Nirenberg, Robert Stephens"/>
    <s v="United States"/>
    <d v="2020-12-07T00:00:00"/>
    <s v="Available"/>
    <x v="57"/>
    <x v="8"/>
    <s v="110 min"/>
    <n v="110"/>
    <n v="0"/>
    <x v="11"/>
    <s v="When a father learns that his 7-year-old son is a whiz at speed chess, he hires an implacable chess master to coach the boy for competitions."/>
    <x v="1"/>
    <n v="1"/>
    <n v="2020"/>
    <s v="December"/>
    <s v="Older"/>
    <s v="Medium"/>
  </r>
  <r>
    <s v="s4925N"/>
    <x v="1"/>
    <x v="1920"/>
    <s v="Unknown"/>
    <s v="Alicia von Rittberg, Maximilian Meyer-Bretschneider, Justus von Dohnányi, Matthias Koeberlin, Christoph Bach, Ernst Stötzner, Klara Deutschmann, Ramona Kunze-Libnow, Daniel Sträßer, Tanja Schleiff, Monika Oschek, Emilia Schüle, Matthias Brenner, Thomas Loibl"/>
    <s v="Germany"/>
    <d v="2018-04-19T00:00:00"/>
    <s v="Available"/>
    <x v="12"/>
    <x v="1"/>
    <s v="1 Season"/>
    <n v="0"/>
    <n v="1"/>
    <x v="9"/>
    <s v="At Berlin's Charité hospital in 1888, Ida finds romance, a path to her dream job and an inside look into cures for tuberculosis and diphtheria."/>
    <x v="1"/>
    <n v="1"/>
    <n v="2018"/>
    <s v="April"/>
    <s v="Modern"/>
    <s v="Not Applicable"/>
  </r>
  <r>
    <s v="s5132P"/>
    <x v="1"/>
    <x v="1921"/>
    <s v="Unknown"/>
    <s v="PRANJALI KANZARKAR, PALAK GANGELE, SEEMA KULKARNI"/>
    <s v="Unknown"/>
    <m/>
    <s v="Unknown"/>
    <x v="0"/>
    <x v="0"/>
    <s v="1 Season"/>
    <n v="0"/>
    <n v="1"/>
    <x v="30"/>
    <s v="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
    <x v="0"/>
    <n v="2"/>
    <s v=""/>
    <s v=""/>
    <s v="Recent"/>
    <s v="Not Applicable"/>
  </r>
  <r>
    <s v="s5110P"/>
    <x v="0"/>
    <x v="1922"/>
    <s v="Klaudia Reynicke"/>
    <s v="Barbara Giordano, Antonio BannÃ²"/>
    <s v="Switzerland"/>
    <m/>
    <s v="Unknown"/>
    <x v="1"/>
    <x v="3"/>
    <s v="82 min"/>
    <n v="82"/>
    <n v="0"/>
    <x v="4"/>
    <s v="Suffering from agoraphobia, Seconda is unable to leave her house. When she finally succeeds, new challenges push this assertive anti-super heroine's limits even further."/>
    <x v="0"/>
    <n v="2"/>
    <s v=""/>
    <s v=""/>
    <s v="Modern"/>
    <s v="Short"/>
  </r>
  <r>
    <s v="s7106N"/>
    <x v="0"/>
    <x v="1923"/>
    <s v="Maria Ripoll"/>
    <s v="Dani Rovira, María Valverde, Jordi Sánchez, Joaquín Núñez, Alicia Rubio, Clara Lago, Anna Gras, Gracia Olayo, Melody, Marta Pérez"/>
    <s v="Spain"/>
    <d v="2016-03-01T00:00:00"/>
    <s v="Available"/>
    <x v="18"/>
    <x v="1"/>
    <s v="91 min"/>
    <n v="91"/>
    <n v="0"/>
    <x v="4"/>
    <s v="When Eva and Alex decide to wed in England, where they met three years earlier, obstacles including a labor strike and a volcano keep them apart."/>
    <x v="1"/>
    <n v="1"/>
    <n v="2016"/>
    <s v="March"/>
    <s v="Modern"/>
    <s v="Medium"/>
  </r>
  <r>
    <s v="s647N"/>
    <x v="0"/>
    <x v="1924"/>
    <s v="Manolo Caro"/>
    <s v="Cecilia Suárez, Aislinn Derbez, Darío Yazbek, Juan Pablo Medina, Paco León, Angélica María, Norma Angélica, Luis De La Rosa, Isabel Burr, Tiago Correa, Tessa Ia, Christian Chávez, Javier Jattin, Paco Rueda, Emilio Cuaik, Andrea Chaparro, David Ostrosky, Ximena Sariñana"/>
    <s v="Unknown"/>
    <d v="2021-06-23T00:00:00"/>
    <s v="Available"/>
    <x v="0"/>
    <x v="1"/>
    <s v="88 min"/>
    <n v="88"/>
    <n v="0"/>
    <x v="4"/>
    <s v="The De La Mora siblings concoct a mischievous plan to break into their old family home to retrieve a hidden treasure of significant importance."/>
    <x v="1"/>
    <n v="1"/>
    <n v="2021"/>
    <s v="June"/>
    <s v="Recent"/>
    <s v="Short"/>
  </r>
  <r>
    <s v="s8748N"/>
    <x v="1"/>
    <x v="1925"/>
    <s v="Unknown"/>
    <s v="Donald Faison"/>
    <s v="United States"/>
    <d v="2018-12-15T00:00:00"/>
    <s v="Available"/>
    <x v="7"/>
    <x v="4"/>
    <s v="1 Season"/>
    <n v="0"/>
    <n v="1"/>
    <x v="31"/>
    <s v="Actor Donald Faison hosts this game show in which contestants must arrange numerical-based trivia tidbits from largest to smallest for various prizes."/>
    <x v="1"/>
    <n v="1"/>
    <n v="2018"/>
    <s v="December"/>
    <s v="Modern"/>
    <s v="Not Applicable"/>
  </r>
  <r>
    <s v="s9590P"/>
    <x v="0"/>
    <x v="1926"/>
    <s v="Amanda Sonnenschein, Michael Bloom, Grannell Knox"/>
    <s v="Chloe Dykstra, Leo Camacho, Marilyn Oran"/>
    <s v="Australia"/>
    <m/>
    <s v="Unknown"/>
    <x v="0"/>
    <x v="9"/>
    <s v="82 min"/>
    <n v="82"/>
    <n v="0"/>
    <x v="15"/>
    <s v="Sleepy Hollow is the home of America's original horror story: the tale of the headless horseman. But horror doesn't just disappear. Now, filmmakers from the area have tackled the new legends of terror in this iconic area."/>
    <x v="0"/>
    <n v="2"/>
    <s v=""/>
    <s v=""/>
    <s v="Recent"/>
    <s v="Short"/>
  </r>
  <r>
    <s v="s4528N"/>
    <x v="1"/>
    <x v="1927"/>
    <s v="Unknown"/>
    <s v="Ariel Winter, Darcy Rose Byrnes, Sara Ramirez, Tim Gunn, Coco Grayson, Travis Willingham, Wayne Brady, Jess Harnell, Meghan Strange, Zach Callison"/>
    <s v="United States"/>
    <d v="2018-10-08T00:00:00"/>
    <s v="Available"/>
    <x v="12"/>
    <x v="13"/>
    <s v="4 Seasons"/>
    <n v="0"/>
    <n v="4"/>
    <x v="24"/>
    <s v="When her commoner mother marries the king, average-girl Sofia finds that being a real princess isn't all it's cracked up to be."/>
    <x v="1"/>
    <n v="1"/>
    <n v="2018"/>
    <s v="October"/>
    <s v="Modern"/>
    <s v="Not Applicable"/>
  </r>
  <r>
    <s v="s1719P"/>
    <x v="0"/>
    <x v="1928"/>
    <s v="Lokesh Kanagaraj"/>
    <s v="Vijay, Vijay Sethupathi, Malavika Mohanan"/>
    <s v="Unknown"/>
    <m/>
    <s v="Unknown"/>
    <x v="0"/>
    <x v="0"/>
    <s v="178 min"/>
    <n v="178"/>
    <n v="0"/>
    <x v="8"/>
    <s v="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
    <x v="0"/>
    <n v="2"/>
    <s v=""/>
    <s v=""/>
    <s v="Recent"/>
    <s v="Long"/>
  </r>
  <r>
    <s v="s5347N"/>
    <x v="0"/>
    <x v="1929"/>
    <s v="Fernando González Molina"/>
    <s v="Marta Etura, Elvira Mínguez, Francesc Orella, Itziar Aizpuru, Nene, Miquel Fernández, Pedro Casablanc, Colin McFarlane, Benn Northover"/>
    <s v="Spain, Germany"/>
    <d v="2017-08-03T00:00:00"/>
    <s v="Available"/>
    <x v="12"/>
    <x v="1"/>
    <s v="129 min"/>
    <n v="129"/>
    <n v="0"/>
    <x v="3"/>
    <s v="When an FBI-trained cop returns to her Navarre hometown to catch a killer targeting local teens, she must also face personal demons from her past."/>
    <x v="1"/>
    <n v="1"/>
    <n v="2017"/>
    <s v="August"/>
    <s v="Modern"/>
    <s v="Long"/>
  </r>
  <r>
    <s v="s5409P"/>
    <x v="0"/>
    <x v="1930"/>
    <s v="Hugo Moura"/>
    <s v="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
    <s v="Unknown"/>
    <m/>
    <s v="Unknown"/>
    <x v="0"/>
    <x v="0"/>
    <s v="44 min"/>
    <n v="44"/>
    <n v="0"/>
    <x v="0"/>
    <s v="The beach is my office is a cheerful, solar film, full of social contrasts and diverse conflicts, after all, whoever hits the beach knows that in this place anything can happen."/>
    <x v="0"/>
    <n v="2"/>
    <s v=""/>
    <s v=""/>
    <s v="Recent"/>
    <s v="Short"/>
  </r>
  <r>
    <s v="s2853N"/>
    <x v="0"/>
    <x v="1931"/>
    <s v="Madonna"/>
    <s v="Abbie Cornish, Andrea Riseborough, James D'Arcy, Oscar Isaac, Richard Coyle, David Harbour, James Fox, Judy Parfitt, Haluk Bilginer, Geoffrey Palmer, Natalie Dormer"/>
    <s v="United Kingdom"/>
    <d v="2020-03-03T00:00:00"/>
    <s v="Available"/>
    <x v="9"/>
    <x v="6"/>
    <s v="119 min"/>
    <n v="119"/>
    <n v="0"/>
    <x v="8"/>
    <s v="This glossy ensemble drama juxtaposes the lives of famous divorcée Wallis Simpson and Wally Winthrop, a young 1990s housewife."/>
    <x v="1"/>
    <n v="1"/>
    <n v="2020"/>
    <s v="March"/>
    <s v="Modern"/>
    <s v="Medium"/>
  </r>
  <r>
    <s v="s2905P"/>
    <x v="0"/>
    <x v="1932"/>
    <s v="Alex Pastor, David Pastor"/>
    <s v="Lou Taylor Pucci, Chris Pine, Piper Perabo, Christopher Meloni, Emily Van Camp"/>
    <s v="Unknown"/>
    <m/>
    <s v="Unknown"/>
    <x v="14"/>
    <x v="11"/>
    <s v="85 min"/>
    <n v="85"/>
    <n v="0"/>
    <x v="8"/>
    <s v="Chris Pine stars in the intense and gripping thriller, Carriers. The terrifying story follows four teens who discover that they are far more dangerous to one another than the deadly global virus they are desperate to outrun."/>
    <x v="0"/>
    <n v="2"/>
    <s v=""/>
    <s v=""/>
    <s v="Older"/>
    <s v="Short"/>
  </r>
  <r>
    <s v="s1364P"/>
    <x v="0"/>
    <x v="1933"/>
    <s v="R.S Durai Senthilkumar"/>
    <s v="Dhanush, Sneha, Mehreen Pirzada, Naveen Chandra, Naser, Munishkanth, Sathish"/>
    <s v="Unknown"/>
    <m/>
    <s v="Unknown"/>
    <x v="3"/>
    <x v="5"/>
    <s v="140 min"/>
    <n v="140"/>
    <n v="0"/>
    <x v="0"/>
    <s v="An ancient Martial art form of Tamilnadu is in the verge of extinction. The hero wants to make it popular yet again among the current generation showcasing it's rich values &amp; merits. Will the hero be able to accomplish his desire?"/>
    <x v="0"/>
    <n v="2"/>
    <s v=""/>
    <s v=""/>
    <s v="Recent"/>
    <s v="Long"/>
  </r>
  <r>
    <s v="s3847N"/>
    <x v="1"/>
    <x v="1934"/>
    <s v="Unknown"/>
    <s v="Raja Ilya, Nazim Othman, Zain Hamid, Ungku Ismail, Tunku Hanis"/>
    <s v="Unknown"/>
    <d v="2019-05-08T00:00:00"/>
    <s v="Available"/>
    <x v="18"/>
    <x v="2"/>
    <s v="1 Season"/>
    <n v="0"/>
    <n v="1"/>
    <x v="9"/>
    <s v="Dedicated engineering student Iris succumbs to love and marries, but fate holds both tragedies and triumphs for her personal and professional life."/>
    <x v="1"/>
    <n v="1"/>
    <n v="2019"/>
    <s v="May"/>
    <s v="Modern"/>
    <s v="Not Applicable"/>
  </r>
  <r>
    <s v="s8054N"/>
    <x v="0"/>
    <x v="1935"/>
    <s v="Michael J. Bassett"/>
    <s v="James Purefoy, Pete Postlethwaite, Rachel Hurd-Wood, Alice Krige, Jason Flemyng, Mackenzie Crook, Patrick Hurd-Wood, Max von Sydow"/>
    <s v="Czech Republic, United Kingdom, France"/>
    <d v="2018-02-15T00:00:00"/>
    <s v="Available"/>
    <x v="14"/>
    <x v="6"/>
    <s v="104 min"/>
    <n v="104"/>
    <n v="0"/>
    <x v="7"/>
    <s v="In this epic tale, a once-murderous sea captain is holed up in a monastery in retreat from the devil, whom the captain fears is coming for his soul."/>
    <x v="1"/>
    <n v="1"/>
    <n v="2018"/>
    <s v="February"/>
    <s v="Older"/>
    <s v="Medium"/>
  </r>
  <r>
    <s v="s4714N"/>
    <x v="0"/>
    <x v="1936"/>
    <s v="Sabir Khan"/>
    <s v="Tiger Shroff, Shraddha Kapoor, Sudheer Babu, Paras Arora, Sunil Grover, Sourav Chakraborty, Shaurya Bhardawaj"/>
    <s v="India"/>
    <d v="2018-08-04T00:00:00"/>
    <s v="Available"/>
    <x v="7"/>
    <x v="7"/>
    <s v="127 min"/>
    <n v="127"/>
    <n v="0"/>
    <x v="7"/>
    <s v="A martial artist faces his biggest test when he has to travel to Bangkok to rescue the woman he loves from the clutches of his romantic rival."/>
    <x v="1"/>
    <n v="1"/>
    <n v="2018"/>
    <s v="August"/>
    <s v="Modern"/>
    <s v="Long"/>
  </r>
  <r>
    <s v="s2236N"/>
    <x v="1"/>
    <x v="1937"/>
    <s v="Unknown"/>
    <s v="Maite Perroni, Erik Hayser, Alejandro Speitzer, María Fernanda Yepes, Jorge Poza, Regina Pavón, Paulina Matos, Leticia Huijara, Claudia Pineda, Esteban Soberanes, Claudia Ríos, Samantha Orozco, Fabián Merlo, Eligio Meléndez, Carmen Beato, Carlos Torres, Toño Valdés"/>
    <s v="Mexico"/>
    <d v="2020-07-15T00:00:00"/>
    <s v="Available"/>
    <x v="3"/>
    <x v="1"/>
    <s v="1 Season"/>
    <n v="0"/>
    <n v="1"/>
    <x v="40"/>
    <s v="Married Alma spends a fateful weekend away from home that ignites passion, ends in tragedy and leads her to question the truth about those close to her."/>
    <x v="1"/>
    <n v="1"/>
    <n v="2020"/>
    <s v="July"/>
    <s v="Recent"/>
    <s v="Not Applicable"/>
  </r>
  <r>
    <s v="s725P"/>
    <x v="0"/>
    <x v="1938"/>
    <s v="Brett Jubinville, Laurel Dalgleish"/>
    <s v="Andy Hayward, Ken House"/>
    <s v="Unknown"/>
    <m/>
    <s v="Unknown"/>
    <x v="3"/>
    <x v="5"/>
    <s v="43 min"/>
    <n v="43"/>
    <n v="0"/>
    <x v="0"/>
    <s v="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
    <x v="0"/>
    <n v="2"/>
    <s v=""/>
    <s v=""/>
    <s v="Recent"/>
    <s v="Short"/>
  </r>
  <r>
    <s v="s9495P"/>
    <x v="0"/>
    <x v="1939"/>
    <s v="Robert J. Samuels, James Lew"/>
    <s v="Tony Darrow, Vincent Pastore, Raymond J. Barry, Lo Meng, Jay Kwon, James Lew, Shuya Chang"/>
    <s v="China"/>
    <m/>
    <s v="Unknown"/>
    <x v="0"/>
    <x v="3"/>
    <s v="89 min"/>
    <n v="89"/>
    <n v="0"/>
    <x v="0"/>
    <s v="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
    <x v="0"/>
    <n v="2"/>
    <s v=""/>
    <s v=""/>
    <s v="Recent"/>
    <s v="Short"/>
  </r>
  <r>
    <s v="s8699N"/>
    <x v="0"/>
    <x v="1940"/>
    <s v="Hadi El Bagoury"/>
    <s v="Nada Al Alfi, Bassel El Kadi, Samira Maqroun, Tareq Abdalla, Ahmed Awni, Emad Ghoniem, Abeer Mansour, Youssef Mohamed"/>
    <s v="Egypt"/>
    <d v="2019-04-18T00:00:00"/>
    <s v="Available"/>
    <x v="2"/>
    <x v="7"/>
    <s v="73 min"/>
    <n v="73"/>
    <n v="0"/>
    <x v="15"/>
    <s v="When an aspiring documentarian returns to his hometown to investigate paranormal happenings, his girlfriend's mental health takes a troubling turn."/>
    <x v="1"/>
    <n v="1"/>
    <n v="2019"/>
    <s v="April"/>
    <s v="Modern"/>
    <s v="Short"/>
  </r>
  <r>
    <s v="s2867N"/>
    <x v="0"/>
    <x v="1941"/>
    <s v="Sam Dunn"/>
    <s v="Unknown"/>
    <s v="United Kingdom, Canada, United States"/>
    <d v="2020-03-01T00:00:00"/>
    <s v="Available"/>
    <x v="1"/>
    <x v="1"/>
    <s v="90 min"/>
    <n v="90"/>
    <n v="0"/>
    <x v="2"/>
    <s v="This documentary delves into the mystique behind the blues-rock trio and explores how the enigmatic band created their iconic look and sound."/>
    <x v="1"/>
    <n v="1"/>
    <n v="2020"/>
    <s v="March"/>
    <s v="Modern"/>
    <s v="Medium"/>
  </r>
  <r>
    <s v="s8513N"/>
    <x v="0"/>
    <x v="1942"/>
    <s v="Peter Chelsom"/>
    <s v="Gary Oldman, Asa Butterfield, Carla Gugino, Britt Robertson, BD Wong, Janet Montgomery, Trey Tucker"/>
    <s v="United States"/>
    <d v="2019-06-01T00:00:00"/>
    <s v="Available"/>
    <x v="7"/>
    <x v="11"/>
    <s v="120 min"/>
    <n v="120"/>
    <n v="0"/>
    <x v="7"/>
    <s v="After years of limited contact with Earth, an inquisitive teen who lives on Mars makes an interplanetary trek to discover his own origins."/>
    <x v="1"/>
    <n v="1"/>
    <n v="2019"/>
    <s v="June"/>
    <s v="Modern"/>
    <s v="Medium"/>
  </r>
  <r>
    <s v="s6157N"/>
    <x v="1"/>
    <x v="1943"/>
    <s v="Unknown"/>
    <s v="Jason Wang, Mathilde Lin, Mo Tzu Yi, Xi Man-Ning, Lin Mei-hsiu, Kelly Huang, Joy Pan"/>
    <s v="Taiwan"/>
    <d v="2017-01-01T00:00:00"/>
    <s v="Available"/>
    <x v="5"/>
    <x v="7"/>
    <s v="1 Season"/>
    <n v="0"/>
    <n v="1"/>
    <x v="9"/>
    <s v="Raised by three mothers, a self-assured teen in turmoil meets the father figure she never had. But she also stands to drive the man and his son apart."/>
    <x v="1"/>
    <n v="1"/>
    <n v="2017"/>
    <s v="January"/>
    <s v="Modern"/>
    <s v="Not Applicable"/>
  </r>
  <r>
    <s v="s4181P"/>
    <x v="0"/>
    <x v="1944"/>
    <s v="Adam Montierth"/>
    <s v="Ricky Schroder, Rick Hoffman, Jon Gries, Jason Spisak, Jon Polito, Krista Allen, Tatyana Ali, David Huddleston, Curtis Armstrong, Bart Johnson, Jesse Garcia, Steve Eastin, Victor Campos, Jason Marsden, Alexander Polinsky, Marina Benedict, Thomas Calabro, Jose Rosete"/>
    <s v="Unknown"/>
    <m/>
    <s v="Unknown"/>
    <x v="3"/>
    <x v="3"/>
    <s v="103 min"/>
    <n v="103"/>
    <n v="0"/>
    <x v="8"/>
    <s v="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
    <x v="0"/>
    <n v="2"/>
    <s v=""/>
    <s v=""/>
    <s v="Recent"/>
    <s v="Medium"/>
  </r>
  <r>
    <s v="s940P"/>
    <x v="0"/>
    <x v="1945"/>
    <s v="Kate Barker-Froyland"/>
    <s v="Anne Hathaway, Johnny Flynn, Mary Steenburgen, Ben Rosenfield"/>
    <s v="United States"/>
    <m/>
    <s v="Unknown"/>
    <x v="18"/>
    <x v="11"/>
    <s v="88 min"/>
    <n v="88"/>
    <n v="0"/>
    <x v="28"/>
    <s v="Oscar winner Anne Hathaway stars as Franny in this romance set in Brooklyn's indie music scene. After her brother is in an accident, Franny returns home only to fall in love with her brother's musical idol."/>
    <x v="0"/>
    <n v="2"/>
    <s v=""/>
    <s v=""/>
    <s v="Modern"/>
    <s v="Short"/>
  </r>
  <r>
    <s v="s5848N"/>
    <x v="0"/>
    <x v="1946"/>
    <s v="Jay Karas"/>
    <s v="Ali Wong"/>
    <s v="United States"/>
    <d v="2016-05-06T00:00:00"/>
    <s v="Available"/>
    <x v="7"/>
    <x v="1"/>
    <s v="60 min"/>
    <n v="60"/>
    <n v="0"/>
    <x v="13"/>
    <s v="Ali Wong's stand up special delves into her sexual adventures, hoarding, the rocky road to pregnancy, and why feminism is terrible."/>
    <x v="1"/>
    <n v="1"/>
    <n v="2016"/>
    <s v="May"/>
    <s v="Modern"/>
    <s v="Short"/>
  </r>
  <r>
    <s v="s6230P"/>
    <x v="0"/>
    <x v="1947"/>
    <s v="Prakash Panchal"/>
    <s v="Ankush Chaudhari, Girish Oak, Sanjay Khapre, Abhishek Kulkarni, Sai Lokur, Priya Gamre, Pooja Mulye, Pathik Bhandare"/>
    <s v="Unknown"/>
    <m/>
    <s v="Unknown"/>
    <x v="30"/>
    <x v="3"/>
    <s v="113 min"/>
    <n v="113"/>
    <n v="0"/>
    <x v="0"/>
    <s v="Ajay and Kavya are working in a corporate office of Sameer. Sameer loves Kavya but she loves Ajay. Kavya and her friend Symphia plan a trip to Goa where they get kidnapped.Ajay then decides to investigate the matter along with police officer Vikranth."/>
    <x v="0"/>
    <n v="2"/>
    <s v=""/>
    <s v=""/>
    <s v="Modern"/>
    <s v="Medium"/>
  </r>
  <r>
    <s v="s4728P"/>
    <x v="0"/>
    <x v="1948"/>
    <s v="John Holdsworth"/>
    <s v="Trevor McDonald, Jon House, Colin Adrian, Nyna Green, Samantha Phelps"/>
    <s v="Unknown"/>
    <m/>
    <s v="Unknown"/>
    <x v="6"/>
    <x v="12"/>
    <s v="45 min"/>
    <n v="45"/>
    <n v="0"/>
    <x v="2"/>
    <s v="One of the most captivating crime stories in recent memory - the painstaking pursuit of serial-killer Christopher Halliwell by a seasoned detective hellbent on justice."/>
    <x v="0"/>
    <n v="2"/>
    <s v=""/>
    <s v=""/>
    <s v="Modern"/>
    <s v="Short"/>
  </r>
  <r>
    <s v="s5599P"/>
    <x v="0"/>
    <x v="1949"/>
    <s v="William Hoareau"/>
    <s v="Unknown"/>
    <s v="Unknown"/>
    <m/>
    <s v="Unknown"/>
    <x v="3"/>
    <x v="5"/>
    <s v="19 min"/>
    <n v="19"/>
    <n v="0"/>
    <x v="18"/>
    <s v="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
    <x v="0"/>
    <n v="2"/>
    <s v=""/>
    <s v=""/>
    <s v="Recent"/>
    <s v="Short"/>
  </r>
  <r>
    <s v="s5463P"/>
    <x v="1"/>
    <x v="1950"/>
    <s v="Unknown"/>
    <s v="Christian Tuccinardi, Jimmy Pearce, Anthony Soos"/>
    <s v="Unknown"/>
    <m/>
    <s v="Unknown"/>
    <x v="0"/>
    <x v="2"/>
    <s v="1 Season"/>
    <n v="0"/>
    <n v="1"/>
    <x v="26"/>
    <s v="See the history and stories behind the builds, vehicles, and shops that push the automotive culture into the next era."/>
    <x v="0"/>
    <n v="2"/>
    <s v=""/>
    <s v=""/>
    <s v="Recent"/>
    <s v="Not Applicable"/>
  </r>
  <r>
    <s v="s4552N"/>
    <x v="1"/>
    <x v="1951"/>
    <s v="Unknown"/>
    <s v="John Cleese, Graham Chapman, Terry Jones, Eric Idle, Michael Palin, Terry Gilliam"/>
    <s v="United Kingdom"/>
    <d v="2018-10-02T00:00:00"/>
    <s v="Available"/>
    <x v="60"/>
    <x v="7"/>
    <s v="4 Seasons"/>
    <n v="0"/>
    <n v="4"/>
    <x v="1"/>
    <s v="The Monty Python players make their mark with a winning mix of wit, ingenuity and brilliant timing – and a penchant for mockery and cross-dressing."/>
    <x v="1"/>
    <n v="1"/>
    <n v="2018"/>
    <s v="October"/>
    <s v="Older"/>
    <s v="Not Applicable"/>
  </r>
  <r>
    <s v="s2209N"/>
    <x v="0"/>
    <x v="1952"/>
    <s v="Greg Rankin, TJ Sullivan"/>
    <s v="Noah Kaye Bentley, Brennley Brown, Zach Callison, Nicolas Cantu, Skai Jackson, Marsai Martin, Andre Robinson, Carlos Alazraqui, Renée Elise Goldsberry"/>
    <s v="United States"/>
    <d v="2020-07-24T00:00:00"/>
    <s v="Available"/>
    <x v="3"/>
    <x v="13"/>
    <s v="46 min"/>
    <n v="46"/>
    <n v="0"/>
    <x v="11"/>
    <s v="When a musical dragon with a beautiful voice hypnotizes the dragons and people of Huttsgalor, the Rescue Riders have to find a way to break the spell."/>
    <x v="1"/>
    <n v="1"/>
    <n v="2020"/>
    <s v="July"/>
    <s v="Recent"/>
    <s v="Short"/>
  </r>
  <r>
    <s v="s1963P"/>
    <x v="1"/>
    <x v="1953"/>
    <s v="Unknown"/>
    <s v="Unknown"/>
    <s v="Unknown"/>
    <m/>
    <s v="Unknown"/>
    <x v="6"/>
    <x v="3"/>
    <s v="1 Season"/>
    <n v="0"/>
    <n v="1"/>
    <x v="19"/>
    <s v="Kashmir The Story is a documentary which gives an insight into the conflict-ridden region, showcasing facts as they are. The purely observational piece of storytelling is an honest attempt to showcase life in the valley."/>
    <x v="0"/>
    <n v="2"/>
    <s v=""/>
    <s v=""/>
    <s v="Modern"/>
    <s v="Not Applicable"/>
  </r>
  <r>
    <s v="s2695P"/>
    <x v="1"/>
    <x v="1954"/>
    <s v="Unknown"/>
    <s v="Howie Mandel"/>
    <s v="Unknown"/>
    <m/>
    <s v="Unknown"/>
    <x v="1"/>
    <x v="5"/>
    <s v="5 Seasons"/>
    <n v="0"/>
    <n v="5"/>
    <x v="26"/>
    <s v="With 26 sealed briefcases full of varying amounts of cash, ranging from a penny to $1m - contestants decide whether to accept an offer of cash from 'the Banker,' in exchange for what might be contained in the contestant's chosen briefcase."/>
    <x v="0"/>
    <n v="2"/>
    <s v=""/>
    <s v=""/>
    <s v="Modern"/>
    <s v="Not Applicable"/>
  </r>
  <r>
    <s v="s7265P"/>
    <x v="0"/>
    <x v="1955"/>
    <s v="Robert Parrish"/>
    <s v="Michael Caine, Anthony Quinn, James Mason"/>
    <s v="Unknown"/>
    <m/>
    <s v="Unknown"/>
    <x v="60"/>
    <x v="0"/>
    <s v="91 min"/>
    <n v="91"/>
    <n v="0"/>
    <x v="0"/>
    <s v="When a U.S. Intelligence Agent is unable to bring a ruthless drug baron to justice, he resorts to hiring a contract killer. But the man with whom he is put in contact turns out to be an old friend."/>
    <x v="0"/>
    <n v="2"/>
    <s v=""/>
    <s v=""/>
    <s v="Older"/>
    <s v="Medium"/>
  </r>
  <r>
    <s v="s7790P"/>
    <x v="0"/>
    <x v="1956"/>
    <s v="Vinoth Rajendran"/>
    <s v="Ranjith, Dinesh Sadasivam, Smruthi Venkat"/>
    <s v="Unknown"/>
    <m/>
    <s v="Unknown"/>
    <x v="3"/>
    <x v="3"/>
    <s v="94 min"/>
    <n v="94"/>
    <n v="0"/>
    <x v="0"/>
    <s v="The movie revolves around the murder of a delivery boy. And more murders happen. After some serious probing, it is suspected that a huge mafia network behind these murders. How the culprits are tracked down is the rest of the movie."/>
    <x v="0"/>
    <n v="2"/>
    <s v=""/>
    <s v=""/>
    <s v="Recent"/>
    <s v="Medium"/>
  </r>
  <r>
    <s v="s6308N"/>
    <x v="0"/>
    <x v="1957"/>
    <s v="Kaspar Astrup Schröder"/>
    <s v="Bjarke Ingels"/>
    <s v="Denmark"/>
    <d v="2018-04-01T00:00:00"/>
    <s v="Available"/>
    <x v="12"/>
    <x v="1"/>
    <s v="90 min"/>
    <n v="90"/>
    <n v="0"/>
    <x v="2"/>
    <s v="In this documentary, architect Bjarke Ingels offers his vision for 2 World Trade Center as he aims to restore Manhattan's skyline to its former glory."/>
    <x v="1"/>
    <n v="1"/>
    <n v="2018"/>
    <s v="April"/>
    <s v="Modern"/>
    <s v="Medium"/>
  </r>
  <r>
    <s v="s1926P"/>
    <x v="1"/>
    <x v="1958"/>
    <s v="Unknown"/>
    <s v="Chika Anzai, Asami Seto, Kazuhiro Yamaji, Koji Tsujitani, Ryuto Iwata"/>
    <s v="Unknown"/>
    <m/>
    <s v="Unknown"/>
    <x v="6"/>
    <x v="16"/>
    <s v="1 Season"/>
    <n v="0"/>
    <n v="1"/>
    <x v="19"/>
    <s v="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
    <x v="0"/>
    <n v="2"/>
    <s v=""/>
    <s v=""/>
    <s v="Modern"/>
    <s v="Not Applicable"/>
  </r>
  <r>
    <s v="s3992N"/>
    <x v="0"/>
    <x v="1959"/>
    <s v="Joyce Bernal"/>
    <s v="Vice Ganda, Coco Martin, Onyok Pineda, Awra Briguela, Assunta de Rossi, Pepe Herrera, Joem Bascon, Matet De Leon, Kiray Celis, Lassy Marquez, MC Calaquian"/>
    <s v="Philippines"/>
    <d v="2019-03-21T00:00:00"/>
    <s v="Available"/>
    <x v="7"/>
    <x v="7"/>
    <s v="115 min"/>
    <n v="115"/>
    <n v="0"/>
    <x v="7"/>
    <s v="Following his best friend's death, Arci takes charge of her two boisterous Kids with some help from their gang-affiliated uncle."/>
    <x v="1"/>
    <n v="1"/>
    <n v="2019"/>
    <s v="March"/>
    <s v="Modern"/>
    <s v="Medium"/>
  </r>
  <r>
    <s v="s8880P"/>
    <x v="0"/>
    <x v="1960"/>
    <s v="Kar Lok Chin"/>
    <s v="Ekin Cheng, Jordon Chan, Michael Tse"/>
    <s v="Unknown"/>
    <m/>
    <s v="Unknown"/>
    <x v="6"/>
    <x v="0"/>
    <s v="99 min"/>
    <n v="99"/>
    <n v="0"/>
    <x v="0"/>
    <s v="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
    <x v="0"/>
    <n v="2"/>
    <s v=""/>
    <s v=""/>
    <s v="Modern"/>
    <s v="Medium"/>
  </r>
  <r>
    <s v="s6617P"/>
    <x v="0"/>
    <x v="1961"/>
    <s v="Roy Del Ruth, Hal Roach"/>
    <s v="Joan Blondell, Roland Young, Carole Landis, Billie Burke, Eddie 'Rochester' Anderson"/>
    <s v="Unknown"/>
    <m/>
    <s v="Unknown"/>
    <x v="51"/>
    <x v="3"/>
    <s v="88 min"/>
    <n v="88"/>
    <n v="0"/>
    <x v="4"/>
    <s v="A fun-loving young woman Gail (Joan Blondell) is murdered after trading bedrooms with her wealthy friend Ann (Carole Landis). Her ghost seeks aid from Topper (Roland Young) to find the murderer. The cast includes Billie Burke &amp; 'Rochester' Anderson."/>
    <x v="0"/>
    <n v="2"/>
    <s v=""/>
    <s v=""/>
    <s v="Older"/>
    <s v="Short"/>
  </r>
  <r>
    <s v="s89N"/>
    <x v="0"/>
    <x v="1962"/>
    <s v="Marcus Clarke"/>
    <s v="Malcolm X, Muhammad Ali"/>
    <s v="Afghanistan"/>
    <d v="2021-09-09T00:00:00"/>
    <s v="Available"/>
    <x v="0"/>
    <x v="11"/>
    <s v="96 min"/>
    <n v="96"/>
    <n v="0"/>
    <x v="2"/>
    <s v="From a chance meeting to a tragic fallout, Malcolm X and Muhammad Ali's extraordinary bond cracks under the weight of distrust and shifting ideals."/>
    <x v="1"/>
    <n v="1"/>
    <n v="2021"/>
    <s v="September"/>
    <s v="Recent"/>
    <s v="Medium"/>
  </r>
  <r>
    <s v="s4847P"/>
    <x v="0"/>
    <x v="1963"/>
    <s v="Arthur Merkulov"/>
    <s v="Unknown"/>
    <s v="Unknown"/>
    <m/>
    <s v="Unknown"/>
    <x v="6"/>
    <x v="5"/>
    <s v="48 min"/>
    <n v="48"/>
    <n v="0"/>
    <x v="18"/>
    <s v="Think you can spot all the differences in the cartoon?"/>
    <x v="0"/>
    <n v="2"/>
    <s v=""/>
    <s v=""/>
    <s v="Modern"/>
    <s v="Short"/>
  </r>
  <r>
    <s v="s2803P"/>
    <x v="1"/>
    <x v="1964"/>
    <s v="Unknown"/>
    <s v="Karthik Kumar, Praveen Kumar, Rajmohan Arumugam, Vidyullekha Raman, Mervyn Rozz, Abishek Kumar, Annamalai Lakshmanan, Karthigeyan Durai, Mayandi Karunanithi, Syama Harini, Yogesh Jagannathan"/>
    <s v="India"/>
    <m/>
    <s v="Unknown"/>
    <x v="3"/>
    <x v="3"/>
    <s v="1 Season"/>
    <n v="0"/>
    <n v="1"/>
    <x v="4"/>
    <s v="Aspiring comedians compete to become the future of funny in Tamil stand-up comedy. Mentored by the biggest Tamil comedians, find out who will be crowned the winner of Comicstaan Semma Comedy Pa!"/>
    <x v="0"/>
    <n v="2"/>
    <s v=""/>
    <s v=""/>
    <s v="Recent"/>
    <s v="Not Applicable"/>
  </r>
  <r>
    <s v="s8058P"/>
    <x v="0"/>
    <x v="1965"/>
    <s v="Larry Peerce"/>
    <s v="Sarah Michelle Gellar, Andy Buckley, Stephen Collins, Roma Downey"/>
    <s v="Unknown"/>
    <m/>
    <s v="Unknown"/>
    <x v="28"/>
    <x v="0"/>
    <s v="269 min"/>
    <n v="269"/>
    <n v="0"/>
    <x v="8"/>
    <s v="This starts when Jackie Kennedy was working after college; and spans her life through the Presidency of John F. Kennedy and her marriage to Aristotle Onassis after the assassination of President Kennedy."/>
    <x v="0"/>
    <n v="2"/>
    <s v=""/>
    <s v=""/>
    <s v="Older"/>
    <s v="Long"/>
  </r>
  <r>
    <s v="s3920P"/>
    <x v="0"/>
    <x v="1966"/>
    <s v="Al Reinert"/>
    <s v="Unknown"/>
    <s v="Unknown"/>
    <m/>
    <s v="Unknown"/>
    <x v="12"/>
    <x v="12"/>
    <s v="56 min"/>
    <n v="56"/>
    <n v="0"/>
    <x v="2"/>
    <s v="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
    <x v="0"/>
    <n v="2"/>
    <s v=""/>
    <s v=""/>
    <s v="Modern"/>
    <s v="Short"/>
  </r>
  <r>
    <s v="s800N"/>
    <x v="0"/>
    <x v="1967"/>
    <s v="Clint Eastwood"/>
    <s v="Clint Eastwood, Hilary Swank, Morgan Freeman, Anthony Mackie, Jay Baruchel, Mike Colter, Lucia Rijker, Brían F. O'Byrne, Margo Martindale, Riki Lindhome"/>
    <s v="United States"/>
    <d v="2021-06-02T00:00:00"/>
    <s v="Available"/>
    <x v="4"/>
    <x v="11"/>
    <s v="133 min"/>
    <n v="133"/>
    <n v="0"/>
    <x v="8"/>
    <s v="When a cantankerous trainer mentors a persistent amateur boxer determined to go pro, deep-seated emotions become their strongest opponents."/>
    <x v="1"/>
    <n v="1"/>
    <n v="2021"/>
    <s v="June"/>
    <s v="Older"/>
    <s v="Long"/>
  </r>
  <r>
    <s v="s6296P"/>
    <x v="0"/>
    <x v="1968"/>
    <s v="Joseph Granda"/>
    <s v="Danny Mann, Kyriana Kratter, Redmond Ramos, Jaydi Raney"/>
    <s v="Unknown"/>
    <m/>
    <s v="Unknown"/>
    <x v="0"/>
    <x v="12"/>
    <s v="96 min"/>
    <n v="96"/>
    <n v="0"/>
    <x v="8"/>
    <s v="An aging military chaplain and a young girl from a broken home join forces to plant a miracle garden touched by God. The Healing Garden is a faith-based film, laced with warmth and comedy. It celebrates the healing of families and communities through faith."/>
    <x v="0"/>
    <n v="2"/>
    <s v=""/>
    <s v=""/>
    <s v="Recent"/>
    <s v="Medium"/>
  </r>
  <r>
    <s v="s8320P"/>
    <x v="0"/>
    <x v="1969"/>
    <s v="Spike Lee"/>
    <s v="Danny Aiello, Ossie Davis, Ruby Dee, Richard Edson, Giancarlo Esposito, Spike Lee, Bill Nunn, John Turturro, Rosie Perez, Paul Benjamin, Frankie R. Faison, Robin Harris, Joie Lee, Samuel L. Jackson, Roger Guenveur Smith, John Savage"/>
    <s v="Unknown"/>
    <m/>
    <s v="Unknown"/>
    <x v="37"/>
    <x v="6"/>
    <s v="121 min"/>
    <n v="121"/>
    <n v="0"/>
    <x v="4"/>
    <s v="Director Spike Lee's seminal exploration of race and violence takes place in a Brooklyn neighborhood anchored by Sal's Pizzeria - where the heat of summer is boiling over! Biting humor and riveting drama."/>
    <x v="0"/>
    <n v="2"/>
    <s v=""/>
    <s v=""/>
    <s v="Older"/>
    <s v="Long"/>
  </r>
  <r>
    <s v="s1515P"/>
    <x v="0"/>
    <x v="1970"/>
    <s v="Jayesh Pradhan"/>
    <s v="Raghav Juyal, Dharmesh Yelande, Punit Pathak, Isha Rikhi, Sanjeeda Sheikh"/>
    <s v="India"/>
    <m/>
    <s v="Unknown"/>
    <x v="6"/>
    <x v="3"/>
    <s v="110 min"/>
    <n v="110"/>
    <n v="0"/>
    <x v="4"/>
    <s v="Three best friends fall in love with the same girl and fight among themselves to win her affections. But, they soon realize that their beloved is much more than her exterior of a simple girl."/>
    <x v="0"/>
    <n v="2"/>
    <s v=""/>
    <s v=""/>
    <s v="Modern"/>
    <s v="Medium"/>
  </r>
  <r>
    <s v="s4305P"/>
    <x v="0"/>
    <x v="1971"/>
    <s v="Tim Wolochatiuk"/>
    <s v="Rene Batson, Taya Ayotte Bourns, Alice Dano, Justin Ducharme"/>
    <s v="Canada"/>
    <m/>
    <s v="Unknown"/>
    <x v="5"/>
    <x v="3"/>
    <s v="83 min"/>
    <n v="83"/>
    <n v="0"/>
    <x v="8"/>
    <s v="As young Kids,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
    <x v="0"/>
    <n v="2"/>
    <s v=""/>
    <s v=""/>
    <s v="Modern"/>
    <s v="Short"/>
  </r>
  <r>
    <s v="s7391N"/>
    <x v="0"/>
    <x v="1972"/>
    <s v="Keanu Reeves"/>
    <s v="Keanu Reeves, Tiger Chen, Karen Mok, Simon Yam, Qing Ye, Hai Yu, Sam Lee, Iko Uwais"/>
    <s v="United States, China, Hong Kong"/>
    <d v="2018-07-26T00:00:00"/>
    <s v="Available"/>
    <x v="30"/>
    <x v="6"/>
    <s v="105 min"/>
    <n v="105"/>
    <n v="0"/>
    <x v="7"/>
    <s v="In this kung fu tale set in Beijing, a young man armed with incomparable martial arts skills gets embroiled in the world of underground fight clubs."/>
    <x v="1"/>
    <n v="1"/>
    <n v="2018"/>
    <s v="July"/>
    <s v="Modern"/>
    <s v="Medium"/>
  </r>
  <r>
    <s v="s5529P"/>
    <x v="0"/>
    <x v="1973"/>
    <s v="Jeff Goodman"/>
    <s v="Tom Sizemore, Sasha Alexander, Sprague Grayden, Randall Batinkoff, Bill Smitrovich, Omid Abtahi"/>
    <s v="Unknown"/>
    <m/>
    <s v="Unknown"/>
    <x v="0"/>
    <x v="0"/>
    <s v="93 min"/>
    <n v="93"/>
    <n v="0"/>
    <x v="0"/>
    <s v="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
    <x v="0"/>
    <n v="2"/>
    <s v=""/>
    <s v=""/>
    <s v="Recent"/>
    <s v="Medium"/>
  </r>
  <r>
    <s v="s7119P"/>
    <x v="0"/>
    <x v="1974"/>
    <s v="Tom DiCillo"/>
    <s v="Denis Leary, Elizabeth Hurley, Steve Buscemi, Chris Noth"/>
    <s v="Unknown"/>
    <m/>
    <s v="Unknown"/>
    <x v="15"/>
    <x v="6"/>
    <s v="93 min"/>
    <n v="93"/>
    <n v="0"/>
    <x v="4"/>
    <s v="A world-weary police detective who fails to stop a fast-food restaurant massacre struggles to regain his departmental reputation, public image, and self-worth."/>
    <x v="0"/>
    <n v="2"/>
    <s v=""/>
    <s v=""/>
    <s v="Older"/>
    <s v="Medium"/>
  </r>
  <r>
    <s v="s5000N"/>
    <x v="0"/>
    <x v="1975"/>
    <s v="Ben Wallis"/>
    <s v="Maggie Q"/>
    <s v="Unknown"/>
    <d v="2018-03-04T00:00:00"/>
    <s v="Available"/>
    <x v="12"/>
    <x v="4"/>
    <s v="78 min"/>
    <n v="78"/>
    <n v="0"/>
    <x v="11"/>
    <s v="Cinematographers visit the remote forests and mountains of China in hopes of capturing footage of pandas, monkeys, red-crowned cranes and more."/>
    <x v="1"/>
    <n v="1"/>
    <n v="2018"/>
    <s v="March"/>
    <s v="Modern"/>
    <s v="Short"/>
  </r>
  <r>
    <s v="s8041P"/>
    <x v="0"/>
    <x v="1976"/>
    <s v="Ed Bye"/>
    <s v="Eddie Izzard"/>
    <s v="Unknown"/>
    <m/>
    <s v="Unknown"/>
    <x v="17"/>
    <x v="9"/>
    <s v="109 min"/>
    <n v="109"/>
    <n v="0"/>
    <x v="10"/>
    <s v="This superb DVD was recorded at the Shaftesbury Theatre, London, when Eddie was in the middle of her sell-out 12 week run."/>
    <x v="0"/>
    <n v="2"/>
    <s v=""/>
    <s v=""/>
    <s v="Older"/>
    <s v="Medium"/>
  </r>
  <r>
    <s v="s8623P"/>
    <x v="0"/>
    <x v="1977"/>
    <s v="Lewis Milestone"/>
    <s v="Barbara Stanwyck, Van Heflin, Kirk Douglas"/>
    <s v="Unknown"/>
    <m/>
    <s v="Unknown"/>
    <x v="40"/>
    <x v="12"/>
    <s v="115 min"/>
    <n v="115"/>
    <n v="0"/>
    <x v="8"/>
    <s v="A willful heiress is married to the local DA who is an alcoholic. An old friend, Sam, comes back to seek help with a case where a man is falsely accused of thedeath of Martha's aunt years before on the night Same left."/>
    <x v="0"/>
    <n v="2"/>
    <s v=""/>
    <s v=""/>
    <s v="Older"/>
    <s v="Medium"/>
  </r>
  <r>
    <s v="s5580N"/>
    <x v="0"/>
    <x v="1978"/>
    <s v="Gerard McMurray"/>
    <s v="Trevor Jackson, Alfre Woodard, Trevante Rhodes, Steve Harris, DeRon Horton, Rotimi, Serayah, Tosin Cole, Malik Bazille, Octavius J. Johnson, Davyon St. Usaire, Mitchell Edwards, Nafessa Williams, Christian Robinson, Imani Hakim, Raquel Bianca John"/>
    <s v="United States"/>
    <d v="2017-03-10T00:00:00"/>
    <s v="Available"/>
    <x v="12"/>
    <x v="1"/>
    <s v="102 min"/>
    <n v="102"/>
    <n v="0"/>
    <x v="8"/>
    <s v="Promising student Zurich opens his eyes to some hard truths when his fraternity's violent hazing escalates into a disastrous hell night."/>
    <x v="1"/>
    <n v="1"/>
    <n v="2017"/>
    <s v="March"/>
    <s v="Modern"/>
    <s v="Medium"/>
  </r>
  <r>
    <s v="s8782P"/>
    <x v="0"/>
    <x v="1979"/>
    <s v="Angie Black"/>
    <s v="David Ashby, Gabi Barton, Olive Black, Rebecca Bower"/>
    <s v="Unknown"/>
    <m/>
    <s v="Unknown"/>
    <x v="3"/>
    <x v="0"/>
    <s v="94 min"/>
    <n v="94"/>
    <n v="0"/>
    <x v="8"/>
    <s v="The Five Provocations is a magic realist drama about four intertwined stories of love, loss and unexpected confrontations by women too provocative to ignore. FIGHT ? FAWN? FEIGHT? FREEZE? or FLIGHT ?"/>
    <x v="0"/>
    <n v="2"/>
    <s v=""/>
    <s v=""/>
    <s v="Recent"/>
    <s v="Medium"/>
  </r>
  <r>
    <s v="s6978P"/>
    <x v="1"/>
    <x v="1980"/>
    <s v="Unknown"/>
    <s v="Genevieve Padalecki, Nicole Tubiola, Nana Visitor, Greg Serano, Micah Alberti, James Read, Ryan Sypek, Andrew Hoeft, Dennis Weaver"/>
    <s v="Unknown"/>
    <m/>
    <s v="Unknown"/>
    <x v="19"/>
    <x v="7"/>
    <s v="1 Season"/>
    <n v="0"/>
    <n v="1"/>
    <x v="8"/>
    <s v="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
    <x v="0"/>
    <n v="2"/>
    <s v=""/>
    <s v=""/>
    <s v="Older"/>
    <s v="Not Applicable"/>
  </r>
  <r>
    <s v="s6563P"/>
    <x v="0"/>
    <x v="1981"/>
    <s v="Michael Lange"/>
    <s v="Dominique Swain, Ben Pullen, Peggy Lipton"/>
    <s v="Unknown"/>
    <m/>
    <s v="Unknown"/>
    <x v="29"/>
    <x v="6"/>
    <s v="93 min"/>
    <n v="93"/>
    <n v="0"/>
    <x v="4"/>
    <s v="With host of top fashion models and designers, &quot;Intern&quot; looks behind closed doors at one of the top fashion magazines SKIRT."/>
    <x v="0"/>
    <n v="2"/>
    <s v=""/>
    <s v=""/>
    <s v="Older"/>
    <s v="Medium"/>
  </r>
  <r>
    <s v="s3080N"/>
    <x v="1"/>
    <x v="1982"/>
    <s v="Unknown"/>
    <s v="Arashi"/>
    <s v="Japan"/>
    <d v="2019-12-31T00:00:00"/>
    <s v="Available"/>
    <x v="1"/>
    <x v="2"/>
    <s v="1 Season"/>
    <n v="0"/>
    <n v="1"/>
    <x v="5"/>
    <s v="Twenty years after their debut, join the beloved members of Arashi on a new journey as they showcase their lives, talents and gifts to the world."/>
    <x v="1"/>
    <n v="1"/>
    <n v="2019"/>
    <s v="December"/>
    <s v="Modern"/>
    <s v="Not Applicable"/>
  </r>
  <r>
    <s v="s6705N"/>
    <x v="0"/>
    <x v="1983"/>
    <s v="Wojciech Marczewski"/>
    <s v="Janusz Gajos, Zbigniew Zamachowski, Teresa Marczewska, Piotr Fronczewski, Władysław Kowalski, Michał Bajor, Jan Peszek, Jerzy Bińczycki"/>
    <s v="Poland"/>
    <d v="2019-10-01T00:00:00"/>
    <s v="Available"/>
    <x v="75"/>
    <x v="1"/>
    <s v="88 min"/>
    <n v="88"/>
    <n v="0"/>
    <x v="4"/>
    <s v="Artistic rebellion ignites at the movies when film characters suddenly speak freely to the audience, prompting a surly censor to combat the uprising."/>
    <x v="1"/>
    <n v="1"/>
    <n v="2019"/>
    <s v="October"/>
    <s v="Older"/>
    <s v="Short"/>
  </r>
  <r>
    <s v="s9302P"/>
    <x v="0"/>
    <x v="1201"/>
    <s v="V. K. Prakash"/>
    <s v="Sachin Khedekar, Sonalee Kulkarni, Amey Wagh, Prakash Bare, Jaywant Wadkar"/>
    <s v="India"/>
    <m/>
    <s v="Unknown"/>
    <x v="12"/>
    <x v="3"/>
    <s v="122 min"/>
    <n v="122"/>
    <n v="0"/>
    <x v="8"/>
    <s v="Jitya Bhau likes to be in control at all times. One fateful night, he finds himself locked in an empty shop, alone with a prostitute he knows nothing about. With no assurance of help from the outside, they must now fend for themselves."/>
    <x v="0"/>
    <n v="2"/>
    <s v=""/>
    <s v=""/>
    <s v="Modern"/>
    <s v="Long"/>
  </r>
  <r>
    <s v="s5799N"/>
    <x v="0"/>
    <x v="1984"/>
    <s v="Not Available"/>
    <s v="Jandino Asporaat"/>
    <s v="United Kingdom"/>
    <d v="2016-09-09T00:00:00"/>
    <s v="Available"/>
    <x v="7"/>
    <x v="1"/>
    <s v="94 min"/>
    <n v="94"/>
    <n v="0"/>
    <x v="13"/>
    <s v="Jandino Asporaat riffs on the challenges of raising kids and serenades the audience with a rousing rendition of &quot;Sex on Fire&quot; in his comedy show."/>
    <x v="1"/>
    <n v="1"/>
    <n v="2016"/>
    <s v="September"/>
    <s v="Modern"/>
    <s v="Medium"/>
  </r>
  <r>
    <s v="s9087P"/>
    <x v="0"/>
    <x v="1985"/>
    <s v="Erik Bloomquist"/>
    <s v="Caroline Williams, Nicole Kang, Nicholas Tucci, William Youmans, Adam Weppler, Alice Kremelberg, Greg Balla"/>
    <s v="Unknown"/>
    <m/>
    <s v="Unknown"/>
    <x v="0"/>
    <x v="9"/>
    <s v="73 min"/>
    <n v="73"/>
    <n v="0"/>
    <x v="15"/>
    <s v="A veteran late night radio host on the eve of forced retirement is trapped inside the station after being bitten by a rabid bat while her mysterious replacement follows her every move."/>
    <x v="0"/>
    <n v="2"/>
    <s v=""/>
    <s v=""/>
    <s v="Recent"/>
    <s v="Short"/>
  </r>
  <r>
    <s v="s175N"/>
    <x v="0"/>
    <x v="1986"/>
    <s v="Antoine Fuqua"/>
    <s v="Bruce Willis, Monica Bellucci, Cole Hauser, Eamonn Walker, Johnny Messner, Nick Chinlund, Charles Ingram, Paul Francis, Chad Smith, Tom Skerritt, Malick Bowens, Awaovieyi Agie"/>
    <s v="United States"/>
    <d v="2021-09-01T00:00:00"/>
    <s v="Available"/>
    <x v="49"/>
    <x v="6"/>
    <s v="121 min"/>
    <n v="121"/>
    <n v="0"/>
    <x v="7"/>
    <s v="A Navy SEAL is sent to a war-torn African jungle to rescue a doctor, only to realize he must also save the refugees in the physician's care."/>
    <x v="1"/>
    <n v="1"/>
    <n v="2021"/>
    <s v="September"/>
    <s v="Older"/>
    <s v="Long"/>
  </r>
  <r>
    <s v="s748N"/>
    <x v="0"/>
    <x v="1987"/>
    <s v="Kenneth Gyang"/>
    <s v="Ramsey Nouah, OC Ukeje, Ali Nuhu, Tunde Aladese, Gold Ikponmwosa, Tony Goodman, Nathaniel Deme, Yanchat Sankey, Lisa Pam Tok, Toyin Alabi"/>
    <s v="Nigeria"/>
    <d v="2021-06-09T00:00:00"/>
    <s v="Available"/>
    <x v="30"/>
    <x v="1"/>
    <s v="106 min"/>
    <n v="106"/>
    <n v="0"/>
    <x v="4"/>
    <s v="A misplaced cell phone's incriminating content becomes a prime blackmail opportunity for a pair of petty thieves who soon regret their greedy scheme."/>
    <x v="1"/>
    <n v="1"/>
    <n v="2021"/>
    <s v="June"/>
    <s v="Modern"/>
    <s v="Medium"/>
  </r>
  <r>
    <s v="s1871N"/>
    <x v="0"/>
    <x v="1988"/>
    <s v="Meltem Bozoflu"/>
    <s v="Onur Buldu, Mahir İpek, Derya Karadaş, Onur Attila, Meltem Yılmazkaya, Yasemin Conka, Burak Topaloglu, Sefik Taylan, Orkun Karagöz, Erdogan Aydin"/>
    <s v="Turkey, South Korea"/>
    <d v="2020-10-09T00:00:00"/>
    <s v="Available"/>
    <x v="6"/>
    <x v="1"/>
    <s v="100 min"/>
    <n v="100"/>
    <n v="0"/>
    <x v="4"/>
    <s v="When three adult siblings meet the offbeat man who their widowed mom fawns over, they take drastic actions to stop them from ever getting married."/>
    <x v="1"/>
    <n v="1"/>
    <n v="2020"/>
    <s v="October"/>
    <s v="Modern"/>
    <s v="Medium"/>
  </r>
  <r>
    <s v="s1608P"/>
    <x v="0"/>
    <x v="1989"/>
    <s v="Arthur van Merwijk"/>
    <s v="Unknown"/>
    <s v="Unknown"/>
    <m/>
    <s v="Unknown"/>
    <x v="1"/>
    <x v="5"/>
    <s v="31 min"/>
    <n v="31"/>
    <n v="0"/>
    <x v="18"/>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x v="0"/>
    <n v="2"/>
    <s v=""/>
    <s v=""/>
    <s v="Modern"/>
    <s v="Short"/>
  </r>
  <r>
    <s v="s5681P"/>
    <x v="0"/>
    <x v="1990"/>
    <s v="Walter Lima Jnr"/>
    <s v="Unknown"/>
    <s v="Unknown"/>
    <m/>
    <s v="Unknown"/>
    <x v="0"/>
    <x v="0"/>
    <s v="106 min"/>
    <n v="106"/>
    <n v="0"/>
    <x v="15"/>
    <s v="In this spine chilling adaptation of Henry James classic novel The Turn Of The Screw, a young Brazilian woman, Laura is hired to work as a nanny, looking after two orphaned Kids who live on their Uncle's coffee plantation, a remote estate haunted by hostile spirits. As she investigates the history of the family she discovers she has become the victim of a diabolical plot."/>
    <x v="0"/>
    <n v="2"/>
    <s v=""/>
    <s v=""/>
    <s v="Recent"/>
    <s v="Medium"/>
  </r>
  <r>
    <s v="s2629N"/>
    <x v="1"/>
    <x v="1991"/>
    <s v="Unknown"/>
    <s v="Alexander Dreymon, Emily Cox, David Dawson, Ian Hart, Rune Temte, Matthew Macfadyen, Rutger Hauer, Tobias Santelmann, Peter Gantzler, Adrian Bower, Joseph Millson, Henning Valin Jakobsen, Alexandre Willaume, Thomas W. Gabrielsson"/>
    <s v="United Kingdom"/>
    <d v="2020-04-26T00:00:00"/>
    <s v="Available"/>
    <x v="3"/>
    <x v="1"/>
    <s v="4 Seasons"/>
    <n v="0"/>
    <n v="4"/>
    <x v="1"/>
    <s v="As Alfred the Great defends his kingdom from Norse invaders, Uhtred – born a Saxon but raised by Vikings – seeks to claim his ancestral birthright."/>
    <x v="1"/>
    <n v="1"/>
    <n v="2020"/>
    <s v="April"/>
    <s v="Recent"/>
    <s v="Not Applicable"/>
  </r>
  <r>
    <s v="s6086N"/>
    <x v="0"/>
    <x v="1992"/>
    <s v="Julie Taymor"/>
    <s v="Evan Rachel Wood, Jim Sturgess, Joe Anderson, Dana Fuchs, Martin Luther, James Urbaniak, T.V. Carpio, Spencer Liff"/>
    <s v="United States, United Kingdom"/>
    <d v="2019-01-01T00:00:00"/>
    <s v="Available"/>
    <x v="10"/>
    <x v="11"/>
    <s v="133 min"/>
    <n v="133"/>
    <n v="0"/>
    <x v="8"/>
    <s v="An American girl and a British lad fall in love amid the social and political upheaval of the 1960s, in this musical featuring songs by the Beatles."/>
    <x v="1"/>
    <n v="1"/>
    <n v="2019"/>
    <s v="January"/>
    <s v="Older"/>
    <s v="Long"/>
  </r>
  <r>
    <s v="s2879N"/>
    <x v="0"/>
    <x v="1993"/>
    <s v="Tolu Awobiyi"/>
    <s v="Lilian Esoro, Ademola Adedoyin, Enyima Nwigwe, Kiki Omeili, Okey Uzoeshi, Adesua Etomi, Olayode Juliana, Falz"/>
    <s v="Nigeria"/>
    <d v="2020-02-26T00:00:00"/>
    <s v="Available"/>
    <x v="7"/>
    <x v="7"/>
    <s v="103 min"/>
    <n v="103"/>
    <n v="0"/>
    <x v="8"/>
    <s v="Three couples, each in different phases of romance, head to Ibadan for a fun and frisky holiday. But secrets soon spill, causing trouble in paradise."/>
    <x v="1"/>
    <n v="1"/>
    <n v="2020"/>
    <s v="February"/>
    <s v="Modern"/>
    <s v="Medium"/>
  </r>
  <r>
    <s v="s1117P"/>
    <x v="0"/>
    <x v="1994"/>
    <s v="Ajay Bhupathi"/>
    <s v="Kartikeya Gummakonda, Payal Rajput"/>
    <s v="Unknown"/>
    <m/>
    <s v="Unknown"/>
    <x v="6"/>
    <x v="9"/>
    <s v="148 min"/>
    <n v="148"/>
    <n v="0"/>
    <x v="0"/>
    <s v="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
    <x v="0"/>
    <n v="2"/>
    <s v=""/>
    <s v=""/>
    <s v="Modern"/>
    <s v="Long"/>
  </r>
  <r>
    <s v="s6253P"/>
    <x v="1"/>
    <x v="1995"/>
    <s v="Unknown"/>
    <s v="Unknown"/>
    <s v="Unknown"/>
    <d v="2021-07-01T00:00:00"/>
    <s v="Available"/>
    <x v="1"/>
    <x v="12"/>
    <s v="2 Seasons"/>
    <n v="0"/>
    <n v="2"/>
    <x v="8"/>
    <s v="The Romans are here and they're set to stay. Two years on from his invasion of Britannia, with the help of Celt Queen Amena, General Aulus is busy Romanising willing Celt tribes and crushing those who try to resist."/>
    <x v="0"/>
    <n v="2"/>
    <n v="2021"/>
    <s v="July"/>
    <s v="Modern"/>
    <s v="Not Applicable"/>
  </r>
  <r>
    <s v="s2784P"/>
    <x v="0"/>
    <x v="1996"/>
    <s v="Roland West"/>
    <s v="Chester Morris, Thelma Todd, Fred Kohler, Ned Sparks, Emmett Corrigan, William Austin"/>
    <s v="Unknown"/>
    <m/>
    <s v="Unknown"/>
    <x v="72"/>
    <x v="5"/>
    <s v="73 min"/>
    <n v="73"/>
    <n v="0"/>
    <x v="0"/>
    <s v="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
    <x v="0"/>
    <n v="2"/>
    <s v=""/>
    <s v=""/>
    <s v="Older"/>
    <s v="Short"/>
  </r>
  <r>
    <s v="s3054P"/>
    <x v="0"/>
    <x v="1997"/>
    <s v="Bruce Beresford"/>
    <s v="Lothaire Bluteau, Aden Young, Sandrine Holt"/>
    <s v="United States"/>
    <m/>
    <s v="Unknown"/>
    <x v="28"/>
    <x v="6"/>
    <s v="101 min"/>
    <n v="101"/>
    <n v="0"/>
    <x v="0"/>
    <s v="In the 17th century, a Jesuit missionary nicknamed Black Robe by the natives and his small party of companions try reaching the Huron tribe in Canada all while facing mistrust, Iroquois warring parties and harsh winter conditions."/>
    <x v="0"/>
    <n v="2"/>
    <s v=""/>
    <s v=""/>
    <s v="Older"/>
    <s v="Medium"/>
  </r>
  <r>
    <s v="s7339P"/>
    <x v="0"/>
    <x v="1998"/>
    <s v="Jeff Fisher"/>
    <s v="Paul Wesley, Kaley Cuoco, Gloria Votsis, Jason London"/>
    <s v="Unknown"/>
    <m/>
    <s v="Unknown"/>
    <x v="19"/>
    <x v="6"/>
    <s v="76 min"/>
    <n v="76"/>
    <n v="0"/>
    <x v="4"/>
    <s v="A reality TV director copes with a spoiled celebutante and a show gone haywire when a masked killer starts bumping off the crew in this slasher-movie satire."/>
    <x v="0"/>
    <n v="2"/>
    <s v=""/>
    <s v=""/>
    <s v="Older"/>
    <s v="Short"/>
  </r>
  <r>
    <s v="s7059P"/>
    <x v="0"/>
    <x v="1999"/>
    <s v="Robert Iscove"/>
    <s v="Eddie McClintock, Tom Arnold, Katey Sagal, Jodi Lyn O'Keefe, Judd Nelson"/>
    <s v="Unknown"/>
    <m/>
    <s v="Unknown"/>
    <x v="41"/>
    <x v="0"/>
    <s v="86 min"/>
    <n v="86"/>
    <n v="0"/>
    <x v="4"/>
    <s v="&quot;Twas the night before Christmas&quot; and Murray Crown, owner of the Regal Crown Casino, is spreading anything but Chrismas cheer. To keep his accountant, Leo, from ratting him out to the feds, Murray hires three hit men, wise guys, to shut him up."/>
    <x v="0"/>
    <n v="2"/>
    <s v=""/>
    <s v=""/>
    <s v="Older"/>
    <s v="Short"/>
  </r>
  <r>
    <s v="s7400N"/>
    <x v="0"/>
    <x v="2000"/>
    <s v="Patricia Rozema"/>
    <s v="Frances O'Connor, Embeth Davidtz, Jonny Lee Miller, Alessandro Nivola, Harold Pinter, Lindsay Duncan, Sheila Gish, James Purefoy, Victoria Hamilton, Hugh Bonneville"/>
    <s v="United Kingdom"/>
    <d v="2020-01-01T00:00:00"/>
    <s v="Available"/>
    <x v="20"/>
    <x v="11"/>
    <s v="112 min"/>
    <n v="112"/>
    <n v="0"/>
    <x v="4"/>
    <s v="A poor heroine is sent to live with wealthy relatives in 1800s England, where her wit and writing talent find the room, and circumstance, to grow."/>
    <x v="1"/>
    <n v="1"/>
    <n v="2020"/>
    <s v="January"/>
    <s v="Older"/>
    <s v="Medium"/>
  </r>
  <r>
    <s v="s3811P"/>
    <x v="0"/>
    <x v="2001"/>
    <s v="Samuel Fischer"/>
    <s v="James Cromwell, Jonathan Bennett, Jackson Bond, John Cromwell, Steven Luke, Emily Fradenburgh"/>
    <s v="Unknown"/>
    <m/>
    <s v="Unknown"/>
    <x v="5"/>
    <x v="6"/>
    <s v="108 min"/>
    <n v="108"/>
    <n v="0"/>
    <x v="0"/>
    <s v="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
    <x v="0"/>
    <n v="2"/>
    <s v=""/>
    <s v=""/>
    <s v="Modern"/>
    <s v="Medium"/>
  </r>
  <r>
    <s v="s7025N"/>
    <x v="1"/>
    <x v="2002"/>
    <s v="Unknown"/>
    <s v="Fawad Khan, Mahira Khan, Atiqa Odho, Naveen Waqar, Sara Kashif"/>
    <s v="Pakistan"/>
    <d v="2016-12-15T00:00:00"/>
    <s v="Available"/>
    <x v="9"/>
    <x v="2"/>
    <s v="1 Season"/>
    <n v="0"/>
    <n v="1"/>
    <x v="9"/>
    <s v="To fulfill her mother's dying wish, middle-class Khirad marries elite Ashar. But those who disapprove plot to turn Ashar against his wife."/>
    <x v="1"/>
    <n v="1"/>
    <n v="2016"/>
    <s v="December"/>
    <s v="Modern"/>
    <s v="Not Applicable"/>
  </r>
  <r>
    <s v="s6166N"/>
    <x v="0"/>
    <x v="2003"/>
    <s v="Pan Nalin"/>
    <s v="Amrit Maghera, Rajshri Deshpande, Pavleen Gujral, Anushka Manchanda, Sandhya Mridul, Sarah-Jane Dias, Tannishtha Chatterjee, Adil Hussain, Arjun Mathur, Anuj Choudhry"/>
    <s v="India, Germany"/>
    <d v="2017-03-14T00:00:00"/>
    <s v="Available"/>
    <x v="18"/>
    <x v="1"/>
    <s v="104 min"/>
    <n v="104"/>
    <n v="0"/>
    <x v="8"/>
    <s v="A photographer invites a close-knit group of female pals to her Goa home to announce her engagement, which stirs up a riot of emotion in all of them."/>
    <x v="1"/>
    <n v="1"/>
    <n v="2017"/>
    <s v="March"/>
    <s v="Modern"/>
    <s v="Medium"/>
  </r>
  <r>
    <s v="s2526P"/>
    <x v="0"/>
    <x v="2004"/>
    <s v="Jay Lowi"/>
    <s v="Colin Ford, Ellie Bamber, Timothy Simons, Bobby Lee, Angela Kinsey"/>
    <s v="Unknown"/>
    <m/>
    <s v="Unknown"/>
    <x v="1"/>
    <x v="0"/>
    <s v="89 min"/>
    <n v="89"/>
    <n v="0"/>
    <x v="8"/>
    <s v="Reagan Collins is a model high school student with a killer after school job. He arranges accidents.When his classmates' parents become too overbearing, self-obsessed, or just plain inconvenient, Reagan offers to off them for a price."/>
    <x v="0"/>
    <n v="2"/>
    <s v=""/>
    <s v=""/>
    <s v="Modern"/>
    <s v="Short"/>
  </r>
  <r>
    <s v="s4927N"/>
    <x v="1"/>
    <x v="2005"/>
    <s v="Unknown"/>
    <s v="Natasha Leggero, Moshe Kasher"/>
    <s v="United States"/>
    <d v="2018-04-17T00:00:00"/>
    <s v="Available"/>
    <x v="6"/>
    <x v="1"/>
    <s v="1 Season"/>
    <n v="0"/>
    <n v="1"/>
    <x v="51"/>
    <s v="Impending parenthood does funny things to Natasha Leggero and Moshe Kasher, who dissect family, relationships and more in a trio of stand-up specials."/>
    <x v="1"/>
    <n v="1"/>
    <n v="2018"/>
    <s v="April"/>
    <s v="Modern"/>
    <s v="Not Applicable"/>
  </r>
  <r>
    <s v="s5711P"/>
    <x v="0"/>
    <x v="2006"/>
    <s v="Noriaki Yuasa"/>
    <s v="Eiji Funakoshi, Harumi Kiritachi, Junichiro Yamashita"/>
    <s v="Unknown"/>
    <m/>
    <s v="Unknown"/>
    <x v="87"/>
    <x v="3"/>
    <s v="79 min"/>
    <n v="79"/>
    <n v="0"/>
    <x v="29"/>
    <s v="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
    <x v="0"/>
    <n v="2"/>
    <s v=""/>
    <s v=""/>
    <s v="Older"/>
    <s v="Short"/>
  </r>
  <r>
    <s v="s1745P"/>
    <x v="1"/>
    <x v="2007"/>
    <s v="Unknown"/>
    <s v="Josh Brolin, Brian Williams"/>
    <s v="Unknown"/>
    <m/>
    <s v="Unknown"/>
    <x v="7"/>
    <x v="3"/>
    <s v="1 Season"/>
    <n v="0"/>
    <n v="1"/>
    <x v="26"/>
    <s v="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
    <x v="0"/>
    <n v="2"/>
    <s v=""/>
    <s v=""/>
    <s v="Modern"/>
    <s v="Not Applicable"/>
  </r>
  <r>
    <s v="s337N"/>
    <x v="1"/>
    <x v="2008"/>
    <s v="Peter Berg (creator)"/>
    <s v="Kyle Chandler, Connie Britton, Aimee Teegarden, Taylor Kitsch, Jesse Plemons, Minka Kelly, Zach Gilford, Adrianne Palicki, Derek Phillips, Brad Leland, Gaius Charles, Timothy F. Crowley, Louanne Stephens, Stacey Oristano, Scott Porter"/>
    <s v="Unknown"/>
    <d v="2021-08-01T00:00:00"/>
    <s v="Available"/>
    <x v="22"/>
    <x v="7"/>
    <s v="5 Seasons"/>
    <n v="0"/>
    <n v="5"/>
    <x v="8"/>
    <s v="Eric Taylor faces enormous pressure when he signs on as the new coach of a small-town Texas football team that's poised to win the state championship."/>
    <x v="1"/>
    <n v="1"/>
    <n v="2021"/>
    <s v="August"/>
    <s v="Modern"/>
    <s v="Not Applicable"/>
  </r>
  <r>
    <s v="s6441P"/>
    <x v="0"/>
    <x v="2009"/>
    <s v="Pouran Derakhshandeh"/>
    <s v="Farhad Aslani, Merila Zare'i, Behnoosh Tabatabaei, Sahar Khazaeli, Laleh Marzban, Azita Hajian, Hesam Navab Safavi, Shahram Haghighat Doost, Nafiseh Roshan"/>
    <s v="Unknown"/>
    <m/>
    <s v="Unknown"/>
    <x v="12"/>
    <x v="3"/>
    <s v="111 min"/>
    <n v="111"/>
    <n v="0"/>
    <x v="8"/>
    <s v="One day you look and see it seems nobody sees you, even your spouse! Look well, maybe ... The first one who didn't see you were you, yourself, under this smoky roof"/>
    <x v="0"/>
    <n v="2"/>
    <s v=""/>
    <s v=""/>
    <s v="Modern"/>
    <s v="Medium"/>
  </r>
  <r>
    <s v="s266N"/>
    <x v="1"/>
    <x v="2010"/>
    <s v="Sōichi Masui"/>
    <s v="Kaito Ishikawa, Asami Seto, Nao Toyama, Atsumi Tanezaki, Maaya Uchida, Yurika Kubo, Inori Minase"/>
    <s v="Japan"/>
    <d v="2021-08-15T00:00:00"/>
    <s v="Available"/>
    <x v="6"/>
    <x v="7"/>
    <s v="1 Season"/>
    <n v="0"/>
    <n v="1"/>
    <x v="20"/>
    <s v="After experiencing &quot;puberty syndrome&quot; himself, high school pariah Sakuta keeps meeting girls suffering from it, including his sister and actor Mai."/>
    <x v="1"/>
    <n v="1"/>
    <n v="2021"/>
    <s v="August"/>
    <s v="Modern"/>
    <s v="Not Applicable"/>
  </r>
  <r>
    <s v="s7894P"/>
    <x v="0"/>
    <x v="2011"/>
    <s v="Red Grant"/>
    <s v="Red Grant, Reynaldo Rey, Bebe Drake"/>
    <s v="Unknown"/>
    <m/>
    <s v="Unknown"/>
    <x v="49"/>
    <x v="11"/>
    <s v="88 min"/>
    <n v="88"/>
    <n v="0"/>
    <x v="4"/>
    <s v="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
    <x v="0"/>
    <n v="2"/>
    <s v=""/>
    <s v=""/>
    <s v="Older"/>
    <s v="Short"/>
  </r>
  <r>
    <s v="s3006N"/>
    <x v="1"/>
    <x v="2012"/>
    <s v="Unknown"/>
    <s v="Jay Baruchel, Craig Ferguson, America Ferrera, Gerard Butler"/>
    <s v="United States"/>
    <d v="2020-01-20T00:00:00"/>
    <s v="Available"/>
    <x v="9"/>
    <x v="2"/>
    <s v="1 Season"/>
    <n v="0"/>
    <n v="1"/>
    <x v="24"/>
    <s v="In this set of shorts, Hiccup and the gang learn about different species of dragons. Then, Gobber goes in search of the Boneknapper Dragon."/>
    <x v="1"/>
    <n v="1"/>
    <n v="2020"/>
    <s v="January"/>
    <s v="Modern"/>
    <s v="Not Applicable"/>
  </r>
  <r>
    <s v="s4635P"/>
    <x v="0"/>
    <x v="2013"/>
    <s v="James D. Fields"/>
    <s v="Parker Bates, Ivan Sergei, Jud Tylor, Lotus Blossom, Scarletta DuPouis, Barry Corbin"/>
    <s v="Unknown"/>
    <m/>
    <s v="Unknown"/>
    <x v="0"/>
    <x v="11"/>
    <s v="98 min"/>
    <n v="98"/>
    <n v="0"/>
    <x v="30"/>
    <s v="After a tragic loss of both parents, 11-year-old Tim Hart is forced to live with his immensely immature Uncle Max, a second rate magician. and who, with the help of his nephew, tries to cultivate his last hand at love. Abracadabra, oops."/>
    <x v="0"/>
    <n v="2"/>
    <s v=""/>
    <s v=""/>
    <s v="Recent"/>
    <s v="Medium"/>
  </r>
  <r>
    <s v="s9378P"/>
    <x v="0"/>
    <x v="2014"/>
    <s v="Davis Doi"/>
    <s v="Unknown"/>
    <s v="Unknown"/>
    <m/>
    <s v="Unknown"/>
    <x v="4"/>
    <x v="14"/>
    <s v="26 min"/>
    <n v="26"/>
    <n v="0"/>
    <x v="18"/>
    <s v="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
    <x v="0"/>
    <n v="2"/>
    <s v=""/>
    <s v=""/>
    <s v="Older"/>
    <s v="Short"/>
  </r>
  <r>
    <s v="s4410P"/>
    <x v="0"/>
    <x v="2015"/>
    <s v="Myles Sorensen"/>
    <s v="Trieste Kelly Dunn, Mackenzie Davis, Doug Roland, Carolina Bartczak, Ed Renninger, Heather Shisler, Nathan Spiteri"/>
    <s v="United States"/>
    <m/>
    <s v="Unknown"/>
    <x v="30"/>
    <x v="9"/>
    <s v="79 min"/>
    <n v="79"/>
    <n v="0"/>
    <x v="29"/>
    <s v="For Charles, video-games are a much-needed escape from reality. But when a virtual vixen leads him on a mysterious quest intertwined with the lovelorn lives of five New Yorkers, they will all learn that in the game of life, every heart is a moving target."/>
    <x v="0"/>
    <n v="2"/>
    <s v=""/>
    <s v=""/>
    <s v="Modern"/>
    <s v="Short"/>
  </r>
  <r>
    <s v="s8340P"/>
    <x v="0"/>
    <x v="2016"/>
    <s v="Eric Power"/>
    <s v="Andreas Petersen, Thomas Petersen, Katie Maguire, Eric Power"/>
    <s v="Unknown"/>
    <m/>
    <s v="Unknown"/>
    <x v="3"/>
    <x v="0"/>
    <s v="75 min"/>
    <n v="75"/>
    <n v="0"/>
    <x v="18"/>
    <s v="For centuries, a demonic cult has been plotting world destruction. When a small Colorado town is overrun by a legion of mutating demons, three non demon hunter friends must use every skill their minds can fathom to stave off the demon apocalypse."/>
    <x v="0"/>
    <n v="2"/>
    <s v=""/>
    <s v=""/>
    <s v="Recent"/>
    <s v="Short"/>
  </r>
  <r>
    <s v="s2852N"/>
    <x v="0"/>
    <x v="2017"/>
    <s v="Zuko Nodada"/>
    <s v="Nqobile Khumalo, Robert Hobbs, S'Thandiwe Kgoroge, Dumisani Mbebe, Thandeka Nodada, Fezile Makhanya"/>
    <s v="South Africa"/>
    <d v="2020-03-03T00:00:00"/>
    <s v="Available"/>
    <x v="1"/>
    <x v="1"/>
    <s v="98 min"/>
    <n v="98"/>
    <n v="0"/>
    <x v="8"/>
    <s v="To solve her sister's murder, a corporate protégé assumes her sibling's investigation into a mining conspiracy that could implicate her own boss."/>
    <x v="1"/>
    <n v="1"/>
    <n v="2020"/>
    <s v="March"/>
    <s v="Modern"/>
    <s v="Medium"/>
  </r>
  <r>
    <s v="s7058P"/>
    <x v="0"/>
    <x v="2018"/>
    <s v="Robert Aldrich"/>
    <s v="Burt Lancaster, Joseph Cotten, Burt Young, Paul Winfield"/>
    <s v="Unknown"/>
    <m/>
    <s v="Unknown"/>
    <x v="79"/>
    <x v="6"/>
    <s v="144 min"/>
    <n v="144"/>
    <n v="0"/>
    <x v="8"/>
    <s v="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
    <x v="0"/>
    <n v="2"/>
    <s v=""/>
    <s v=""/>
    <s v="Older"/>
    <s v="Long"/>
  </r>
  <r>
    <s v="s7934P"/>
    <x v="0"/>
    <x v="2019"/>
    <s v="Shahid Kabeer"/>
    <s v="Manisha Mondal"/>
    <s v="Unknown"/>
    <m/>
    <s v="Unknown"/>
    <x v="6"/>
    <x v="3"/>
    <s v="125 min"/>
    <n v="125"/>
    <n v="0"/>
    <x v="8"/>
    <s v="Shankar an influential person who has his team of goons working for him as Cow Protectors who beat every person they see with a dairy animal and confiscate that animal."/>
    <x v="0"/>
    <n v="2"/>
    <s v=""/>
    <s v=""/>
    <s v="Modern"/>
    <s v="Long"/>
  </r>
  <r>
    <s v="s2283N"/>
    <x v="0"/>
    <x v="2020"/>
    <s v="Devika Bhagat"/>
    <s v="Abhay Deol, Preeti Desai, Lillete Dubey, Rati Agnihotri, Jayant Kripalani, Darshan Jariwala, Anish Trivedi, Geetika Tyagi, Preetika Chawla, Tahir Raj Bhasin"/>
    <s v="India"/>
    <d v="2020-07-05T00:00:00"/>
    <s v="Available"/>
    <x v="2"/>
    <x v="7"/>
    <s v="135 min"/>
    <n v="135"/>
    <n v="0"/>
    <x v="4"/>
    <s v="The lives of a Mumbai man and woman who are both dealing with issues intersect through a TV dance show that she wants to win but he wants to sabotage."/>
    <x v="1"/>
    <n v="1"/>
    <n v="2020"/>
    <s v="July"/>
    <s v="Modern"/>
    <s v="Long"/>
  </r>
  <r>
    <s v="s5227P"/>
    <x v="0"/>
    <x v="2021"/>
    <s v="Anil Ravipudi"/>
    <s v="Mahesh Babu, Rashmika Mandanna, Vijayashanti, Prakash Raj, Rajendra Prasad"/>
    <s v="India"/>
    <m/>
    <s v="Unknown"/>
    <x v="3"/>
    <x v="12"/>
    <s v="171 min"/>
    <n v="171"/>
    <n v="0"/>
    <x v="0"/>
    <s v="Ajay Krishnaact (Mahesh Babu) is an orphan and a soldier serving in Kashmir. Professor Bharathi (Vijayashanthi) is a righteous professor and single mother of three, with one son already lost during service. How Ajay steps up when she's in trouble forms the crux of the story."/>
    <x v="0"/>
    <n v="2"/>
    <s v=""/>
    <s v=""/>
    <s v="Recent"/>
    <s v="Long"/>
  </r>
  <r>
    <s v="s1878N"/>
    <x v="1"/>
    <x v="2022"/>
    <s v="Unknown"/>
    <s v="Seohyun, Ko Kyung-pyo, Kim Hyo-jin, Kim Young-min, Tae Won-seok, Song Sun-mi, Park Seong-geun, Jang Jin-hee, Yoon Sa-bong, Lee Hak-ju, Song Sang-eun, Jang Won-hyeok, Yoo Hee-je, Min Zio, Kim Min-sang, Kim Ba-da, Cha Soo-yeon"/>
    <s v="South Korea"/>
    <d v="2020-10-08T00:00:00"/>
    <s v="Available"/>
    <x v="3"/>
    <x v="7"/>
    <s v="1 Season"/>
    <n v="0"/>
    <n v="1"/>
    <x v="14"/>
    <s v="In a world where data is no longer private, con artists uncover a sinister surveillance scheme headed by the government and a greedy corporation."/>
    <x v="1"/>
    <n v="1"/>
    <n v="2020"/>
    <s v="October"/>
    <s v="Recent"/>
    <s v="Not Applicable"/>
  </r>
  <r>
    <s v="s7060N"/>
    <x v="1"/>
    <x v="2023"/>
    <s v="Unknown"/>
    <s v="Janel Tsai, Johnny Lu, Darren Chiu, Vivi Lee, Patrick Lee, Fan Kuang-yao"/>
    <s v="Taiwan"/>
    <d v="2017-01-01T00:00:00"/>
    <s v="Available"/>
    <x v="5"/>
    <x v="7"/>
    <s v="1 Season"/>
    <n v="0"/>
    <n v="1"/>
    <x v="9"/>
    <s v="An author having trouble finishing his new romance novel because he's lost faith in love regains his romantic soul after meeting a flight attendant."/>
    <x v="1"/>
    <n v="1"/>
    <n v="2017"/>
    <s v="January"/>
    <s v="Modern"/>
    <s v="Not Applicable"/>
  </r>
  <r>
    <s v="s6843N"/>
    <x v="0"/>
    <x v="2024"/>
    <s v="Peter Segal"/>
    <s v="Steve Carell, Anne Hathaway, Dwayne Johnson, Alan Arkin, Terence Stamp, Terry Crews, David Koechner, James Caan, Masi Oka, Nate Torrence, Bill Murray"/>
    <s v="United States"/>
    <d v="2019-04-01T00:00:00"/>
    <s v="Available"/>
    <x v="19"/>
    <x v="11"/>
    <s v="110 min"/>
    <n v="110"/>
    <n v="0"/>
    <x v="7"/>
    <s v="When the identities of secret agents are compromised, hapless Maxwell Smart teams with far more capable Agent 99 to thwart an evil terrorist group."/>
    <x v="1"/>
    <n v="1"/>
    <n v="2019"/>
    <s v="April"/>
    <s v="Older"/>
    <s v="Medium"/>
  </r>
  <r>
    <s v="s5539N"/>
    <x v="1"/>
    <x v="2025"/>
    <s v="Unknown"/>
    <s v="Justice Smith, Shameik Moore, Herizen Guardiola, Skylan Brooks, Tremaine Brown,  Jr., Yahya Abdul-Mateen II, Jimmy Smits, Giancarlo Esposito, Kevin Corrigan, Stefanee Martin, Shyrley Rodriguez, Eric Bogosian, Michel Gill, Mamoudou Athie"/>
    <s v="United States"/>
    <d v="2017-04-07T00:00:00"/>
    <s v="Available"/>
    <x v="12"/>
    <x v="1"/>
    <s v="2 Seasons"/>
    <n v="0"/>
    <n v="2"/>
    <x v="8"/>
    <s v="In 1977 New York City, the talented and soulful youth of the South Bronx chase dreams and breakneck beats to transform music history."/>
    <x v="1"/>
    <n v="1"/>
    <n v="2017"/>
    <s v="April"/>
    <s v="Modern"/>
    <s v="Not Applicable"/>
  </r>
  <r>
    <s v="s7420P"/>
    <x v="0"/>
    <x v="2026"/>
    <s v="Robert Hartford-Davis"/>
    <s v="Jim Brown, Martin Landau, Brenda Sykes, Luciana Paluzzi, Stephen McNally"/>
    <s v="Unknown"/>
    <m/>
    <s v="Unknown"/>
    <x v="35"/>
    <x v="6"/>
    <s v="97 min"/>
    <n v="97"/>
    <n v="0"/>
    <x v="0"/>
    <s v="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
    <x v="0"/>
    <n v="2"/>
    <s v=""/>
    <s v=""/>
    <s v="Older"/>
    <s v="Medium"/>
  </r>
  <r>
    <s v="s4580N"/>
    <x v="0"/>
    <x v="2027"/>
    <s v="Aziz Mirza"/>
    <s v="Shahid Kapoor, Vidya Balan, Juhi Chawla, Om Puri, Vishal Malhotra, Karanvir Bohra, Amit Varma"/>
    <s v="India"/>
    <d v="2018-10-01T00:00:00"/>
    <s v="Available"/>
    <x v="19"/>
    <x v="7"/>
    <s v="145 min"/>
    <n v="145"/>
    <n v="0"/>
    <x v="4"/>
    <s v="A man finds his lucky charm in the form of a woman whom he had once clashed with on every level, but on whose presence he must now rely to succeed."/>
    <x v="1"/>
    <n v="1"/>
    <n v="2018"/>
    <s v="October"/>
    <s v="Older"/>
    <s v="Long"/>
  </r>
  <r>
    <s v="s2492N"/>
    <x v="0"/>
    <x v="2028"/>
    <s v="Houssam El-Din Mustafa"/>
    <s v="Suhair El-Babili, Adel Emam, Saeed Saleh, Younes Shalabi, Hadi El-Gayyar, Ahmad Zaki, Hassan Moustafa"/>
    <s v="Egypt"/>
    <d v="2020-05-21T00:00:00"/>
    <s v="Available"/>
    <x v="48"/>
    <x v="7"/>
    <s v="253 min"/>
    <n v="253"/>
    <n v="0"/>
    <x v="4"/>
    <s v="A high school teacher volunteers to transform five notorious misfits into model students — and has unintended results."/>
    <x v="1"/>
    <n v="1"/>
    <n v="2020"/>
    <s v="May"/>
    <s v="Older"/>
    <s v="Long"/>
  </r>
  <r>
    <s v="s6111P"/>
    <x v="1"/>
    <x v="2029"/>
    <s v="Unknown"/>
    <s v="Steve R. Watts, Maggie"/>
    <s v="Unknown"/>
    <m/>
    <s v="Unknown"/>
    <x v="0"/>
    <x v="4"/>
    <s v="1 Season"/>
    <n v="0"/>
    <n v="1"/>
    <x v="18"/>
    <s v="Laugh and Learn along with Steve and Maggie! Maggie plays silly tricks on Steve while teaching him about different food, jobs, and sea animals! Your child is sure to be engaged and entertained while laughing, learning, and singing with Steve and Maggie in this series."/>
    <x v="0"/>
    <n v="2"/>
    <s v=""/>
    <s v=""/>
    <s v="Recent"/>
    <s v="Not Applicable"/>
  </r>
  <r>
    <s v="s200P"/>
    <x v="0"/>
    <x v="2030"/>
    <s v="Pete Mortimer, Nick Rosen"/>
    <s v="Peter Sarsgaard"/>
    <s v="United States"/>
    <m/>
    <s v="Unknown"/>
    <x v="2"/>
    <x v="3"/>
    <s v="99 min"/>
    <n v="99"/>
    <n v="0"/>
    <x v="0"/>
    <s v="In the shady campgrounds of Yosemite, climbers carved out a counterculture of dumpster-diving and wild parties that clashed with the conservative values of the National Park Service. &quot;Valley Uprising&quot; is the riveting, unforgettable tale of this bold rock climbing tradition: half a century of struggle against the laws of gravity and society. Featuring Alex Honnold with narration by Peter Sarsgaard."/>
    <x v="0"/>
    <n v="2"/>
    <s v=""/>
    <s v=""/>
    <s v="Modern"/>
    <s v="Medium"/>
  </r>
  <r>
    <s v="s7330P"/>
    <x v="0"/>
    <x v="2031"/>
    <s v="Kwai Daniels"/>
    <s v="Kwai Daniels, Chaunci Zitro Ortiz, Billy Greenawalt, Jermaine Young, Jim Gessner, Bill Turney, Lewis Macklin"/>
    <s v="Unknown"/>
    <m/>
    <s v="Unknown"/>
    <x v="6"/>
    <x v="9"/>
    <s v="78 min"/>
    <n v="78"/>
    <n v="0"/>
    <x v="0"/>
    <s v="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
    <x v="0"/>
    <n v="2"/>
    <s v=""/>
    <s v=""/>
    <s v="Modern"/>
    <s v="Short"/>
  </r>
  <r>
    <s v="s3517N"/>
    <x v="0"/>
    <x v="2032"/>
    <s v="B. V. Nandini Reddy"/>
    <s v="Samantha Ruth Prabhu, Lakshmi, Rajendraprasad, Naga Shourya, Rao Ramesh, Teja Sajja, Pragathi, Jagapathi Babu, Aishwarya, Urvashi"/>
    <s v="India"/>
    <d v="2019-09-14T00:00:00"/>
    <s v="Available"/>
    <x v="1"/>
    <x v="7"/>
    <s v="157 min"/>
    <n v="157"/>
    <n v="0"/>
    <x v="4"/>
    <s v="A surly septuagenarian gets another chance at her 20s after having her photo snapped at a studio that magically takes 50 years off her life."/>
    <x v="1"/>
    <n v="1"/>
    <n v="2019"/>
    <s v="September"/>
    <s v="Modern"/>
    <s v="Long"/>
  </r>
  <r>
    <s v="s1571N"/>
    <x v="1"/>
    <x v="2033"/>
    <s v="Unknown"/>
    <s v="Ruby, Mohamed Farraag, Ahmed Dawood, Sawsan Badr, Arwa Gouda, Hesham Ismail, Ali Al Tayeb, Mahmoud El-Bezzawy, Heba Abdelghany, Hany Seif"/>
    <s v="Egypt"/>
    <d v="2020-12-09T00:00:00"/>
    <s v="Available"/>
    <x v="1"/>
    <x v="7"/>
    <s v="1 Season"/>
    <n v="0"/>
    <n v="1"/>
    <x v="12"/>
    <s v="Fighting to save his ancestors' mansion from demolition, Youssef unpacks a series of love stories that took place there with a journalist."/>
    <x v="1"/>
    <n v="1"/>
    <n v="2020"/>
    <s v="December"/>
    <s v="Modern"/>
    <s v="Not Applicable"/>
  </r>
  <r>
    <s v="s1607P"/>
    <x v="0"/>
    <x v="2034"/>
    <s v="Arthur van Merwijk"/>
    <s v="Unknown"/>
    <s v="Unknown"/>
    <m/>
    <s v="Unknown"/>
    <x v="1"/>
    <x v="5"/>
    <s v="25 min"/>
    <n v="25"/>
    <n v="0"/>
    <x v="18"/>
    <s v="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
    <x v="0"/>
    <n v="2"/>
    <s v=""/>
    <s v=""/>
    <s v="Modern"/>
    <s v="Short"/>
  </r>
  <r>
    <s v="s4772P"/>
    <x v="0"/>
    <x v="2035"/>
    <s v="David Haycox, Mardy South"/>
    <s v="Jeff Bateman, Chad Bernhard, Curtis Bush"/>
    <s v="Unknown"/>
    <m/>
    <s v="Unknown"/>
    <x v="0"/>
    <x v="9"/>
    <s v="85 min"/>
    <n v="85"/>
    <n v="0"/>
    <x v="15"/>
    <s v="An up-and-coming kickboxer becomes an avenging streetfighter and killing machine known as The Dark Angel to avenge the murders of his finance and father."/>
    <x v="0"/>
    <n v="2"/>
    <s v=""/>
    <s v=""/>
    <s v="Recent"/>
    <s v="Short"/>
  </r>
  <r>
    <s v="s782N"/>
    <x v="0"/>
    <x v="2036"/>
    <s v="Peter Galison"/>
    <s v="Unknown"/>
    <s v="Unknown"/>
    <d v="2021-06-02T00:00:00"/>
    <s v="Available"/>
    <x v="0"/>
    <x v="7"/>
    <s v="99 min"/>
    <n v="99"/>
    <n v="0"/>
    <x v="2"/>
    <s v="Follow scientists on their quest to understand and capture the first image of a black hole while exploring the limits of our knowledge of the universe."/>
    <x v="1"/>
    <n v="1"/>
    <n v="2021"/>
    <s v="June"/>
    <s v="Recent"/>
    <s v="Medium"/>
  </r>
  <r>
    <s v="s6581N"/>
    <x v="0"/>
    <x v="2037"/>
    <s v="Tanuj Bhramar"/>
    <s v="Arvind Swamy, Himanshu Sharma, Ekavali Khanna, Aman Uppal, Bhavika Bhasin"/>
    <s v="India"/>
    <d v="2019-03-02T00:00:00"/>
    <s v="Available"/>
    <x v="7"/>
    <x v="7"/>
    <s v="83 min"/>
    <n v="83"/>
    <n v="0"/>
    <x v="4"/>
    <s v="A father and son bond on an impromptu road trip over deep conversations, unexpected confessions, strange encounters ... and a drunken escapade."/>
    <x v="1"/>
    <n v="1"/>
    <n v="2019"/>
    <s v="March"/>
    <s v="Modern"/>
    <s v="Short"/>
  </r>
  <r>
    <s v="s6209P"/>
    <x v="0"/>
    <x v="2038"/>
    <s v="John Schlesinger"/>
    <s v="Martin Sheen, Helen Shaver, Carla Pinza, Elizabeth Wilson, Harley Cross, Harris Yulin, Jimmy Smits, Robert Loggia"/>
    <s v="Unknown"/>
    <m/>
    <s v="Unknown"/>
    <x v="31"/>
    <x v="6"/>
    <s v="114 min"/>
    <n v="114"/>
    <n v="0"/>
    <x v="22"/>
    <s v="Widowed police psychologist Cal Jamison (Martin Sheen) is forced to deal with a series of ritualistic child murders perpetrated by a rogue cult. As the cult's connections to corporate oligarchs emerge, Cal and his family are put at terrible risk."/>
    <x v="0"/>
    <n v="2"/>
    <s v=""/>
    <s v=""/>
    <s v="Older"/>
    <s v="Medium"/>
  </r>
  <r>
    <s v="s7903N"/>
    <x v="0"/>
    <x v="2039"/>
    <s v="Jeeva"/>
    <s v="Abhishek Bachchan, Bhoomika Chawla, Mahesh Manjrekar, Vijay Raaz, Mukesh Rishi, Ayesha Jhulka, Anjan Srivastav, Goga Kapoor, Mukul Agarwal, Shweta Menon"/>
    <s v="India"/>
    <d v="2018-03-01T00:00:00"/>
    <s v="Available"/>
    <x v="4"/>
    <x v="7"/>
    <s v="134 min"/>
    <n v="134"/>
    <n v="0"/>
    <x v="7"/>
    <s v="Siddharth falls in love with beautiful Jhanvi. But Jhanvi's brother Ganpat is overly possessive – and determined to destroy their relationship."/>
    <x v="1"/>
    <n v="1"/>
    <n v="2018"/>
    <s v="March"/>
    <s v="Older"/>
    <s v="Long"/>
  </r>
  <r>
    <s v="s4065P"/>
    <x v="0"/>
    <x v="2040"/>
    <s v="Giulia Clark, Stuart Elliott"/>
    <s v="Unknown"/>
    <s v="Unknown"/>
    <m/>
    <s v="Unknown"/>
    <x v="30"/>
    <x v="3"/>
    <s v="59 min"/>
    <n v="59"/>
    <n v="0"/>
    <x v="2"/>
    <s v="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
    <x v="0"/>
    <n v="2"/>
    <s v=""/>
    <s v=""/>
    <s v="Modern"/>
    <s v="Short"/>
  </r>
  <r>
    <s v="s7017N"/>
    <x v="0"/>
    <x v="2041"/>
    <s v="Jerry Rothwell"/>
    <s v="Unknown"/>
    <s v="Canada, United Kingdom, Netherlands"/>
    <d v="2016-01-01T00:00:00"/>
    <s v="Available"/>
    <x v="18"/>
    <x v="12"/>
    <s v="110 min"/>
    <n v="110"/>
    <n v="0"/>
    <x v="2"/>
    <s v="In the 1970s, a group of activists who gathered to protest nuclear testing formed the iconic Greenpeace environmental organization."/>
    <x v="1"/>
    <n v="1"/>
    <n v="2016"/>
    <s v="January"/>
    <s v="Modern"/>
    <s v="Medium"/>
  </r>
  <r>
    <s v="s8627P"/>
    <x v="0"/>
    <x v="2042"/>
    <s v="John Woods"/>
    <s v="Amanda Burton, Kevin McNally, Michelle Fairley, Bronagh Gallagher, James Ellis"/>
    <s v="Unknown"/>
    <m/>
    <s v="Unknown"/>
    <x v="17"/>
    <x v="0"/>
    <s v="76 min"/>
    <n v="76"/>
    <n v="0"/>
    <x v="8"/>
    <s v="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
    <x v="0"/>
    <n v="2"/>
    <s v=""/>
    <s v=""/>
    <s v="Older"/>
    <s v="Short"/>
  </r>
  <r>
    <s v="s2080N"/>
    <x v="0"/>
    <x v="2043"/>
    <s v="Raja Gosnell"/>
    <s v="Hank Azaria, Neil Patrick Harris, Jayma Mays, Sofía Vergara, Tim Gunn, Jonathan Winters, Katy Perry, Alan Cumming, Fred Armisen, George Lopez, Anton Yelchin, Kenan Thompson, Jeff Foxworthy, John Oliver, Wolfgang Puck, B.J. Novak, Paul Reubens"/>
    <s v="United States, Belgium, Canada, France"/>
    <d v="2020-09-01T00:00:00"/>
    <s v="Available"/>
    <x v="9"/>
    <x v="8"/>
    <s v="103 min"/>
    <n v="103"/>
    <n v="0"/>
    <x v="11"/>
    <s v="When evil Gargamel tries to capture them, the Smurfs flee their woodland home, pass through a magic portal and find themselves stranded in New York."/>
    <x v="1"/>
    <n v="1"/>
    <n v="2020"/>
    <s v="September"/>
    <s v="Modern"/>
    <s v="Medium"/>
  </r>
  <r>
    <s v="s7512N"/>
    <x v="0"/>
    <x v="2044"/>
    <s v="Michael Mayer"/>
    <s v="Unknown"/>
    <s v="United States"/>
    <d v="2018-02-01T00:00:00"/>
    <s v="Available"/>
    <x v="30"/>
    <x v="1"/>
    <s v="84 min"/>
    <n v="84"/>
    <n v="0"/>
    <x v="2"/>
    <s v="This comic documentary follows the Mortified movement, a series of stage events where adults share awkward childhood moments in front of strangers."/>
    <x v="1"/>
    <n v="1"/>
    <n v="2018"/>
    <s v="February"/>
    <s v="Modern"/>
    <s v="Short"/>
  </r>
  <r>
    <s v="s1901P"/>
    <x v="1"/>
    <x v="2045"/>
    <s v="Unknown"/>
    <s v="Colin Lane, Frank Woodley"/>
    <s v="Unknown"/>
    <m/>
    <s v="Unknown"/>
    <x v="3"/>
    <x v="0"/>
    <s v="1 Season"/>
    <n v="0"/>
    <n v="1"/>
    <x v="4"/>
    <s v="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
    <x v="0"/>
    <n v="2"/>
    <s v=""/>
    <s v=""/>
    <s v="Recent"/>
    <s v="Not Applicable"/>
  </r>
  <r>
    <s v="s2675N"/>
    <x v="0"/>
    <x v="2046"/>
    <s v="Leticia Jorge Romero"/>
    <s v="Néstor Guzzini, Mirella Pascual, Cristina Morán, Romina Peluffo, Laila Reyes Silberberg, Pablo Tate, Gerónimo Pizzanelli, Georgina Yankelevich, Julio Icasuriaga, Carla Moscatelli"/>
    <s v="Uruguay, Argentina"/>
    <d v="2020-04-16T00:00:00"/>
    <s v="Available"/>
    <x v="1"/>
    <x v="1"/>
    <s v="88 min"/>
    <n v="88"/>
    <n v="0"/>
    <x v="4"/>
    <s v="Mourning their father's death, a dysfunctional trio of siblings must face selling their beloved childhood beach house — and dealing with each other."/>
    <x v="1"/>
    <n v="1"/>
    <n v="2020"/>
    <s v="April"/>
    <s v="Modern"/>
    <s v="Short"/>
  </r>
  <r>
    <s v="s4059P"/>
    <x v="0"/>
    <x v="2047"/>
    <s v="Raja Sen"/>
    <s v="Ferdous Ahmed, Rituparna Sengupta, Parno Mittra, Ritwick Chakraborty, Indrani Dutta, Arijit Dutta, Kheyali Dastidar, Dolon Roy"/>
    <s v="Unknown"/>
    <m/>
    <s v="Unknown"/>
    <x v="30"/>
    <x v="3"/>
    <s v="145 min"/>
    <n v="145"/>
    <n v="0"/>
    <x v="8"/>
    <s v="The film deals with the personal crisis of two different women from two different backgrounds who battle it out and they lend each other's shoulder to cry on. They also are able to come out of their 'cages' at the end."/>
    <x v="0"/>
    <n v="2"/>
    <s v=""/>
    <s v=""/>
    <s v="Modern"/>
    <s v="Long"/>
  </r>
  <r>
    <s v="s6252P"/>
    <x v="0"/>
    <x v="2048"/>
    <s v="See-Yuen Ng"/>
    <s v="Bruce Li, Chiu Chi-ling"/>
    <s v="Unknown"/>
    <m/>
    <s v="Unknown"/>
    <x v="88"/>
    <x v="9"/>
    <s v="90 min"/>
    <n v="90"/>
    <n v="0"/>
    <x v="8"/>
    <s v="A highly fictionalized biography of the famous Bruce Lee, this movie traces his college life, his marriage to Linda Lee, his relationship with his master, and his untimely death."/>
    <x v="0"/>
    <n v="2"/>
    <s v=""/>
    <s v=""/>
    <s v="Older"/>
    <s v="Medium"/>
  </r>
  <r>
    <s v="s2655N"/>
    <x v="0"/>
    <x v="2049"/>
    <s v="Niyi Akinmolayan"/>
    <s v="Adesua Etomi, Jim Iyke, Dakore Akande, Marie Humbert, Ayoola Ayolola, Tina Mba, Joke Silva, Kehinde Bankole"/>
    <s v="Nigeria"/>
    <d v="2020-04-22T00:00:00"/>
    <s v="Available"/>
    <x v="1"/>
    <x v="1"/>
    <s v="105 min"/>
    <n v="105"/>
    <n v="0"/>
    <x v="8"/>
    <s v="Manipulation and personal vendettas collide when a con artist hires a young woman to assist with his scheme to marry a wealthy heiress."/>
    <x v="1"/>
    <n v="1"/>
    <n v="2020"/>
    <s v="April"/>
    <s v="Modern"/>
    <s v="Medium"/>
  </r>
  <r>
    <s v="s2757P"/>
    <x v="1"/>
    <x v="2050"/>
    <s v="Unknown"/>
    <s v="Criss Angel, Andrew Gerard Henderson"/>
    <s v="Unknown"/>
    <m/>
    <s v="Unknown"/>
    <x v="6"/>
    <x v="2"/>
    <s v="1 Season"/>
    <n v="0"/>
    <n v="1"/>
    <x v="8"/>
    <s v="Go behind the scenes with today's most exciting &quot;master of surreality&quot;. A cross between Harry Houdini, Cirque du Soleil and Fear Factor, each mind-boggling episode of Criss Angel Mindfreak captures the creative genius Criss Angel at work, preparing and training for his often death-defying demonstrations."/>
    <x v="0"/>
    <n v="2"/>
    <s v=""/>
    <s v=""/>
    <s v="Modern"/>
    <s v="Not Applicable"/>
  </r>
  <r>
    <s v="s1735N"/>
    <x v="0"/>
    <x v="2051"/>
    <s v="Maxwell McGuire"/>
    <s v="Natalie Hall, Evan Williams, Michael Gordon Shore, Steve Cumyn, Albert Brooks"/>
    <s v="Canada"/>
    <d v="2020-11-05T00:00:00"/>
    <s v="Available"/>
    <x v="3"/>
    <x v="4"/>
    <s v="87 min"/>
    <n v="87"/>
    <n v="0"/>
    <x v="4"/>
    <s v="Longtime friends and local radio hosts Maggie and Jack fake it as a couple for their families and listeners in hopes of getting their show syndicated."/>
    <x v="1"/>
    <n v="1"/>
    <n v="2020"/>
    <s v="November"/>
    <s v="Recent"/>
    <s v="Short"/>
  </r>
  <r>
    <s v="s8286N"/>
    <x v="0"/>
    <x v="2052"/>
    <s v="Robert Berlinger"/>
    <s v="Randy Wayne, Jonathan Bennett, Joel David Moore, Willie Nelson, April Scott, Harland Williams, Christopher McDonald, Hal Williams, Sherilyn Fenn, Gary Cole"/>
    <s v="United States"/>
    <d v="2020-01-01T00:00:00"/>
    <s v="Available"/>
    <x v="10"/>
    <x v="6"/>
    <s v="95 min"/>
    <n v="95"/>
    <n v="0"/>
    <x v="7"/>
    <s v="The mischievous Duke boys, Bo and Luke, are sent to live with their Uncle Jesse and cousin Daisy in this prequel movie to the popular TV series."/>
    <x v="1"/>
    <n v="1"/>
    <n v="2020"/>
    <s v="January"/>
    <s v="Older"/>
    <s v="Medium"/>
  </r>
  <r>
    <s v="s6501P"/>
    <x v="0"/>
    <x v="2053"/>
    <s v="Luca Luongo"/>
    <s v="Luca Luongo, Carolina Licheri, Michele Allocca"/>
    <s v="Unknown"/>
    <m/>
    <s v="Unknown"/>
    <x v="3"/>
    <x v="9"/>
    <s v="18 min"/>
    <n v="18"/>
    <n v="0"/>
    <x v="8"/>
    <s v="The young Tony runs away from police. He'll find a place in Gaia and Sandro's house, where Tony and Gaia will fall in love: this will change everything."/>
    <x v="0"/>
    <n v="2"/>
    <s v=""/>
    <s v=""/>
    <s v="Recent"/>
    <s v="Short"/>
  </r>
  <r>
    <s v="s1480P"/>
    <x v="0"/>
    <x v="2054"/>
    <s v="Hemant Madhukar"/>
    <s v="Anushka Shetty, Madhavan, Anjali, Michael Madsen"/>
    <s v="Unknown"/>
    <m/>
    <s v="Unknown"/>
    <x v="3"/>
    <x v="0"/>
    <s v="126 min"/>
    <n v="126"/>
    <n v="0"/>
    <x v="22"/>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x v="0"/>
    <n v="2"/>
    <s v=""/>
    <s v=""/>
    <s v="Recent"/>
    <s v="Long"/>
  </r>
  <r>
    <s v="s7533P"/>
    <x v="0"/>
    <x v="2055"/>
    <s v="Andy Knode"/>
    <s v="Andy Knode, Gary Kiser"/>
    <s v="Unknown"/>
    <m/>
    <s v="Unknown"/>
    <x v="3"/>
    <x v="3"/>
    <s v="19 min"/>
    <n v="19"/>
    <n v="0"/>
    <x v="8"/>
    <s v="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
    <x v="0"/>
    <n v="2"/>
    <s v=""/>
    <s v=""/>
    <s v="Recent"/>
    <s v="Short"/>
  </r>
  <r>
    <s v="s7158P"/>
    <x v="0"/>
    <x v="2056"/>
    <s v="Emily Aguilar"/>
    <s v="Unknown"/>
    <s v="Unknown"/>
    <m/>
    <s v="Unknown"/>
    <x v="0"/>
    <x v="3"/>
    <s v="85 min"/>
    <n v="85"/>
    <n v="0"/>
    <x v="15"/>
    <s v="After moving into a new home, a family discovers the house is occupied by a bloodthirsty monster that lives in the walls and pipes, dragging in all who get too close. Now trapped inside, the family must do whatever they can to survive as the murderous beast lures in new victims."/>
    <x v="0"/>
    <n v="2"/>
    <s v=""/>
    <s v=""/>
    <s v="Recent"/>
    <s v="Short"/>
  </r>
  <r>
    <s v="s9534P"/>
    <x v="0"/>
    <x v="2057"/>
    <s v="Marc Forster"/>
    <s v="Daniel Craig, Olga Kurylenko, Mathieu Amalric, Giancarlo Giannini, Jeffrey Wright, Judi Dench"/>
    <s v="Unknown"/>
    <m/>
    <s v="Unknown"/>
    <x v="19"/>
    <x v="11"/>
    <s v="106 min"/>
    <n v="106"/>
    <n v="0"/>
    <x v="0"/>
    <s v="HD. Seeking vengeance for his lover's death, James Bond uncovers a conspiracy to take control of a country's most precious natural resource."/>
    <x v="0"/>
    <n v="2"/>
    <s v=""/>
    <s v=""/>
    <s v="Older"/>
    <s v="Medium"/>
  </r>
  <r>
    <s v="s8057P"/>
    <x v="0"/>
    <x v="2058"/>
    <s v="Roger Vadim"/>
    <s v="Rebecca DeMornay, Vincent Spano, Frank Langella, Donovan Leitch"/>
    <s v="Unknown"/>
    <m/>
    <s v="Unknown"/>
    <x v="70"/>
    <x v="6"/>
    <s v="98 min"/>
    <n v="98"/>
    <n v="0"/>
    <x v="4"/>
    <s v="DeMornay plays an escaped convict who lands in the limousine of New Mexico gubernatorial candidate, becomes a hot singing act, and leaves a trail of men in her wake."/>
    <x v="0"/>
    <n v="2"/>
    <s v=""/>
    <s v=""/>
    <s v="Older"/>
    <s v="Medium"/>
  </r>
  <r>
    <s v="s5492N"/>
    <x v="0"/>
    <x v="2059"/>
    <s v="Pierre Coré"/>
    <s v="Robert Naylor, Angela Galuppo, Daniel Brochu, Mark Hauser, Andrew Shaver, Mathew Mackay, Richard Dumont, Brady Moffatt, Rick Jones, Nadia Verrucci, Sonja Ball"/>
    <s v="France, Canada"/>
    <d v="2017-05-12T00:00:00"/>
    <s v="Available"/>
    <x v="12"/>
    <x v="15"/>
    <s v="86 min"/>
    <n v="86"/>
    <n v="0"/>
    <x v="11"/>
    <s v="When his new love is captured by an evil snake charmer, a young cobra and his scorpion best friend set out across the desert on a wild rescue mission."/>
    <x v="1"/>
    <n v="1"/>
    <n v="2017"/>
    <s v="May"/>
    <s v="Modern"/>
    <s v="Short"/>
  </r>
  <r>
    <s v="s4293P"/>
    <x v="0"/>
    <x v="2060"/>
    <s v="Tay Garnett"/>
    <s v="Martha Scott, William Gargan, Donald Douglas, Sidney Blackmer, Edmund Gwenn, Sterling Holloway, Rosemary De Camp"/>
    <s v="Unknown"/>
    <m/>
    <s v="Unknown"/>
    <x v="51"/>
    <x v="3"/>
    <s v="94 min"/>
    <n v="94"/>
    <n v="0"/>
    <x v="8"/>
    <s v="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
    <x v="0"/>
    <n v="2"/>
    <s v=""/>
    <s v=""/>
    <s v="Older"/>
    <s v="Medium"/>
  </r>
  <r>
    <s v="s6199N"/>
    <x v="1"/>
    <x v="2061"/>
    <s v="Unknown"/>
    <s v="Unknown"/>
    <s v="Australia"/>
    <d v="2017-08-01T00:00:00"/>
    <s v="Available"/>
    <x v="7"/>
    <x v="1"/>
    <s v="1 Season"/>
    <n v="0"/>
    <n v="1"/>
    <x v="5"/>
    <s v="Three teams of gold hunters battle all manner of challenges while pursuing their dreams in the Australian Outback."/>
    <x v="1"/>
    <n v="1"/>
    <n v="2017"/>
    <s v="August"/>
    <s v="Modern"/>
    <s v="Not Applicable"/>
  </r>
  <r>
    <s v="s4069N"/>
    <x v="0"/>
    <x v="2062"/>
    <s v="Cathy Garcia-Molina"/>
    <s v="John Lloyd Cruz, Bea Alonzo, Dimples Romana, Janus del Prado, James Blanco, Ahron Villena, Beatriz Saw, Shamaine Centenera, Khalil Ramos, Billy Crawford, Al Tantay, Arci Muñoz"/>
    <s v="Philippines"/>
    <d v="2019-02-27T00:00:00"/>
    <s v="Available"/>
    <x v="18"/>
    <x v="1"/>
    <s v="130 min"/>
    <n v="130"/>
    <n v="0"/>
    <x v="8"/>
    <s v="Following their storybook wedding, Popoy and Basha find married life – and starting a business together – more challenging than they ever imagined."/>
    <x v="1"/>
    <n v="1"/>
    <n v="2019"/>
    <s v="February"/>
    <s v="Modern"/>
    <s v="Long"/>
  </r>
  <r>
    <s v="s1206N"/>
    <x v="1"/>
    <x v="2063"/>
    <s v="Unknown"/>
    <s v="James Oliver Wheatley, Sam Callis, Thomas Padley, Evan Milton, Samuel Collings, Miles Yekinni, Jack Waldouck, Mia Tomlinson, Kevin Howarth, Mark Gillis, George Watkins, Derek Jacobi"/>
    <s v="United States, United Kingdom"/>
    <d v="2021-03-15T00:00:00"/>
    <s v="Available"/>
    <x v="0"/>
    <x v="1"/>
    <s v="1 Season"/>
    <n v="0"/>
    <n v="1"/>
    <x v="5"/>
    <s v="The real-life pirates of the Caribbean violently plunder the world's riches and form a surprisingly egalitarian republic in this documentary series."/>
    <x v="1"/>
    <n v="1"/>
    <n v="2021"/>
    <s v="March"/>
    <s v="Recent"/>
    <s v="Not Applicable"/>
  </r>
  <r>
    <s v="s7524N"/>
    <x v="0"/>
    <x v="2064"/>
    <s v="Jeff Nichols"/>
    <s v="Matthew McConaughey, Reese Witherspoon, Tye Sheridan, Jacob Lofland, Sam Shepard, Ray McKinnon, Sarah Paulson, Michael Shannon, Joe Don Baker, Paul Sparks"/>
    <s v="United States"/>
    <d v="2021-01-01T00:00:00"/>
    <s v="Available"/>
    <x v="5"/>
    <x v="11"/>
    <s v="131 min"/>
    <n v="131"/>
    <n v="0"/>
    <x v="8"/>
    <s v="Two Mississippi teens meet peculiar drifter Mud and get caught up in his web of tall tales about lost love, crimes of passion and bounty hunters."/>
    <x v="1"/>
    <n v="1"/>
    <n v="2021"/>
    <s v="January"/>
    <s v="Modern"/>
    <s v="Long"/>
  </r>
  <r>
    <s v="s7607N"/>
    <x v="0"/>
    <x v="2065"/>
    <s v="Martin Gorst"/>
    <s v="Unknown"/>
    <s v="United States"/>
    <d v="2019-07-01T00:00:00"/>
    <s v="Available"/>
    <x v="12"/>
    <x v="4"/>
    <s v="53 min"/>
    <n v="53"/>
    <n v="0"/>
    <x v="2"/>
    <s v="Scientists reveal how the 2017 solar eclipse provided new clues into how the sun works, from its scorching atmosphere to its deadly solar storms."/>
    <x v="1"/>
    <n v="1"/>
    <n v="2019"/>
    <s v="July"/>
    <s v="Modern"/>
    <s v="Short"/>
  </r>
  <r>
    <s v="s7096P"/>
    <x v="1"/>
    <x v="2066"/>
    <s v="Unknown"/>
    <s v="Steve Bacic, Â Zoie Palmer, Jeremy Guilbaut, Gordon Michael Woolvett"/>
    <s v="Unknown"/>
    <m/>
    <s v="Unknown"/>
    <x v="14"/>
    <x v="7"/>
    <s v="1 Season"/>
    <n v="0"/>
    <n v="1"/>
    <x v="8"/>
    <s v="Coast Guard rescuers are the heroes who venture into some of the most brutal storms to save the helpless. Navigating nature's wrath requires critical thinking and sound decision-making skills, talents these people sometime lack in their private lives."/>
    <x v="0"/>
    <n v="2"/>
    <s v=""/>
    <s v=""/>
    <s v="Older"/>
    <s v="Not Applicable"/>
  </r>
  <r>
    <s v="s6578N"/>
    <x v="0"/>
    <x v="2067"/>
    <s v="Tanveer Khan"/>
    <s v="Irrfan Khan, Konkona Sen Sharma, Rajit Kapoor, Sandhya Mridul, Zakir Hussain, Rajeev Verma, Princey Shukla"/>
    <s v="India"/>
    <d v="2019-12-31T00:00:00"/>
    <s v="Available"/>
    <x v="24"/>
    <x v="7"/>
    <s v="97 min"/>
    <n v="97"/>
    <n v="0"/>
    <x v="43"/>
    <s v="A surgeon’s perfect life is rattled when his daughter is taken hostage in their own home and he's given 24 hours to pay a hefty ransom."/>
    <x v="1"/>
    <n v="1"/>
    <n v="2019"/>
    <s v="December"/>
    <s v="Older"/>
    <s v="Medium"/>
  </r>
  <r>
    <s v="s5089P"/>
    <x v="0"/>
    <x v="2068"/>
    <s v="Frank McDonald"/>
    <s v="Richard Arlen, Buster Crabbe, Arline Judge, William Frawley, Arthur Hunnicutt, Elisha Cook Jr"/>
    <s v="Unknown"/>
    <m/>
    <s v="Unknown"/>
    <x v="27"/>
    <x v="3"/>
    <s v="76 min"/>
    <n v="76"/>
    <n v="0"/>
    <x v="0"/>
    <s v="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
    <x v="0"/>
    <n v="2"/>
    <s v=""/>
    <s v=""/>
    <s v="Older"/>
    <s v="Short"/>
  </r>
  <r>
    <s v="s264P"/>
    <x v="0"/>
    <x v="2069"/>
    <s v="Sanket Prakash Pavse"/>
    <s v="Ankush Chaudhari, Shivani Surve, Pallavi Patil"/>
    <s v="India"/>
    <m/>
    <s v="Unknown"/>
    <x v="1"/>
    <x v="12"/>
    <s v="126 min"/>
    <n v="126"/>
    <n v="0"/>
    <x v="4"/>
    <s v="A young, happy couple`s life gets turned upside down when the guy receives a call from an unknown woman who claims to be in danger. A new take on the classic love triangle, Triple Seat brings to you a light-hearted story about wireless love."/>
    <x v="0"/>
    <n v="2"/>
    <s v=""/>
    <s v=""/>
    <s v="Modern"/>
    <s v="Long"/>
  </r>
  <r>
    <s v="s3283P"/>
    <x v="0"/>
    <x v="2070"/>
    <s v="Randall Maclowry"/>
    <s v="Tim Hopper"/>
    <s v="Unknown"/>
    <m/>
    <s v="Unknown"/>
    <x v="1"/>
    <x v="12"/>
    <s v="114 min"/>
    <n v="114"/>
    <n v="0"/>
    <x v="2"/>
    <s v="The Swamp explores the repeated efforts to reclaim, control and transform what was seen as a vast wasteland into an agricultural and urban paradise, and, ultimately, the drive to preserve America's greatest wetland."/>
    <x v="0"/>
    <n v="2"/>
    <s v=""/>
    <s v=""/>
    <s v="Modern"/>
    <s v="Medium"/>
  </r>
  <r>
    <s v="s7625P"/>
    <x v="0"/>
    <x v="2071"/>
    <s v="Gugu E. Michaels"/>
    <s v="Chianti Jeconiah, Latiffany Dunn-Ivory, Ryan Barnes"/>
    <s v="Unknown"/>
    <m/>
    <s v="Unknown"/>
    <x v="0"/>
    <x v="9"/>
    <s v="105 min"/>
    <n v="105"/>
    <n v="0"/>
    <x v="8"/>
    <s v="Incubated plunges into the mysterious mind of a middle-aged truck driver (Sean) who will do anything to protect his family...instead unexplainable events take place that ultimately causes him to face his nemesis."/>
    <x v="0"/>
    <n v="2"/>
    <s v=""/>
    <s v=""/>
    <s v="Recent"/>
    <s v="Medium"/>
  </r>
  <r>
    <s v="s8246P"/>
    <x v="0"/>
    <x v="2072"/>
    <s v="Mary McMurray"/>
    <s v="Brian Cox, Ray Winstone, Maurice Roeves"/>
    <s v="Unknown"/>
    <m/>
    <s v="Unknown"/>
    <x v="66"/>
    <x v="9"/>
    <s v="83 min"/>
    <n v="83"/>
    <n v="0"/>
    <x v="8"/>
    <s v="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
    <x v="0"/>
    <n v="2"/>
    <s v=""/>
    <s v=""/>
    <s v="Older"/>
    <s v="Short"/>
  </r>
  <r>
    <s v="s1620N"/>
    <x v="1"/>
    <x v="2073"/>
    <s v="Unknown"/>
    <s v="Nadia Ramlee, Chio Su-Ping, Jeremy Linn, Marlon Dance-Hooi"/>
    <s v="United Kingdom, Singapore"/>
    <d v="2020-12-01T00:00:00"/>
    <s v="Available"/>
    <x v="12"/>
    <x v="13"/>
    <s v="1 Season"/>
    <n v="0"/>
    <n v="1"/>
    <x v="6"/>
    <s v="Seven furry, colorful friends who live in the small town of Oddsville like to play, have adventures and get into all sorts of creative mischief."/>
    <x v="1"/>
    <n v="1"/>
    <n v="2020"/>
    <s v="December"/>
    <s v="Modern"/>
    <s v="Not Applicable"/>
  </r>
  <r>
    <s v="s8382P"/>
    <x v="0"/>
    <x v="2074"/>
    <s v="Robert Bierman"/>
    <s v="Charlotte Rampling, Trevor Eve, Steven Mackintosh"/>
    <s v="Unknown"/>
    <m/>
    <s v="Unknown"/>
    <x v="66"/>
    <x v="9"/>
    <s v="79 min"/>
    <n v="79"/>
    <n v="0"/>
    <x v="8"/>
    <s v="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
    <x v="0"/>
    <n v="2"/>
    <s v=""/>
    <s v=""/>
    <s v="Older"/>
    <s v="Short"/>
  </r>
  <r>
    <s v="s312P"/>
    <x v="1"/>
    <x v="2075"/>
    <s v="Unknown"/>
    <s v="Ami Tomite, Shinnosuke Mitsushima, Megumi Kagurazaka, Yumi Adachi, Kaho"/>
    <s v="Japan"/>
    <m/>
    <s v="Unknown"/>
    <x v="6"/>
    <x v="9"/>
    <s v="1 Season"/>
    <n v="0"/>
    <n v="1"/>
    <x v="12"/>
    <s v="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
    <x v="0"/>
    <n v="2"/>
    <s v=""/>
    <s v=""/>
    <s v="Modern"/>
    <s v="Not Applicable"/>
  </r>
  <r>
    <s v="s392P"/>
    <x v="0"/>
    <x v="2076"/>
    <s v="David Mamet"/>
    <s v="Nigel Hawthorne, Gemma Jones, Jeremy Northam, Rebecca Pidgeon"/>
    <s v="United Kingdom"/>
    <m/>
    <s v="Unknown"/>
    <x v="20"/>
    <x v="14"/>
    <s v="104 min"/>
    <n v="104"/>
    <n v="0"/>
    <x v="8"/>
    <s v="When a young boy claims he was expelled for something he didn't do, his father sacrifices everything to defend his family's honor. Based on Terence Rattigan's celebrated play, adapted and directed byDavid Mamet."/>
    <x v="0"/>
    <n v="2"/>
    <s v=""/>
    <s v=""/>
    <s v="Older"/>
    <s v="Medium"/>
  </r>
  <r>
    <s v="s2559N"/>
    <x v="0"/>
    <x v="2077"/>
    <s v="Rano Karno"/>
    <s v="Rano Karno, Mandra Naih, Cornelia Agatha, Maudy Koesnaedi, Aminah Tjendrakasih, Suty Karno, Salman Alfarizi, Adam Jagwani"/>
    <s v="Indonesia"/>
    <d v="2020-05-07T00:00:00"/>
    <s v="Available"/>
    <x v="6"/>
    <x v="2"/>
    <s v="86 min"/>
    <n v="86"/>
    <n v="0"/>
    <x v="8"/>
    <s v="Fourteen years after the woman he loved left him, a married man ventures to Amsterdam to find her but must decide where his heart lies."/>
    <x v="1"/>
    <n v="1"/>
    <n v="2020"/>
    <s v="May"/>
    <s v="Modern"/>
    <s v="Short"/>
  </r>
  <r>
    <s v="s5169P"/>
    <x v="0"/>
    <x v="2078"/>
    <s v="Woo-seok Yang"/>
    <s v="Kang-ho Song, Kwang Soo Cha, Gi-joong Han"/>
    <s v="Unknown"/>
    <m/>
    <s v="Unknown"/>
    <x v="2"/>
    <x v="0"/>
    <s v="127 min"/>
    <n v="127"/>
    <n v="0"/>
    <x v="8"/>
    <s v="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
    <x v="0"/>
    <n v="2"/>
    <s v=""/>
    <s v=""/>
    <s v="Modern"/>
    <s v="Long"/>
  </r>
  <r>
    <s v="s1617P"/>
    <x v="1"/>
    <x v="2079"/>
    <s v="Unknown"/>
    <s v="Chris O'Dowd, Steve Coogan, Johnny Vegas, David Rawle"/>
    <s v="Unknown"/>
    <m/>
    <s v="Unknown"/>
    <x v="18"/>
    <x v="7"/>
    <s v="3 Seasons"/>
    <n v="0"/>
    <n v="3"/>
    <x v="4"/>
    <s v="The third season of the hilariously funny and warm comedy based on Chris O' Dowd's life growing up in 1980's Ireland."/>
    <x v="0"/>
    <n v="2"/>
    <s v=""/>
    <s v=""/>
    <s v="Modern"/>
    <s v="Not Applicable"/>
  </r>
  <r>
    <s v="s2728N"/>
    <x v="1"/>
    <x v="2080"/>
    <s v="Unknown"/>
    <s v="Unknown"/>
    <s v="United States"/>
    <d v="2020-04-01T00:00:00"/>
    <s v="Available"/>
    <x v="3"/>
    <x v="1"/>
    <s v="1 Season"/>
    <n v="0"/>
    <n v="1"/>
    <x v="26"/>
    <s v="Two drug lab chemists' shocking crimes cripple a state's judicial system and blur the lines of justice for lawyers, officials and thousands of inmates."/>
    <x v="1"/>
    <n v="1"/>
    <n v="2020"/>
    <s v="April"/>
    <s v="Recent"/>
    <s v="Not Applicable"/>
  </r>
  <r>
    <s v="s8747P"/>
    <x v="1"/>
    <x v="2081"/>
    <s v="Unknown"/>
    <s v="Diego Abatantuono, Fabio De Luigi, Pierfrancesco Favino, Sabrina Ferilli, Luciana Littizzetto, Valerio Mastandrea, Carlo Cracco"/>
    <s v="Italy"/>
    <m/>
    <s v="Unknown"/>
    <x v="0"/>
    <x v="4"/>
    <s v="1 Season"/>
    <n v="0"/>
    <n v="1"/>
    <x v="32"/>
    <s v="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
    <x v="0"/>
    <n v="2"/>
    <s v=""/>
    <s v=""/>
    <s v="Recent"/>
    <s v="Not Applicable"/>
  </r>
  <r>
    <s v="s1430P"/>
    <x v="0"/>
    <x v="2082"/>
    <s v="Seth Breedlove"/>
    <s v="Brian Brown, Darryl Colyer, Loren Coleman"/>
    <s v="Unknown"/>
    <m/>
    <s v="Unknown"/>
    <x v="3"/>
    <x v="3"/>
    <s v="85 min"/>
    <n v="85"/>
    <n v="0"/>
    <x v="2"/>
    <s v="Documentarian, Seth Breedlove joins groups like The North American Wood Ape Conservancy, and The Ohio Night Stalkers as they seek evidence of the creature's existence."/>
    <x v="0"/>
    <n v="2"/>
    <s v=""/>
    <s v=""/>
    <s v="Recent"/>
    <s v="Short"/>
  </r>
  <r>
    <s v="s4858N"/>
    <x v="1"/>
    <x v="2083"/>
    <s v="Unknown"/>
    <s v="Ivan Sherry, Tara Strong, Martin Roach, Scott McCord, Lyon Smith, Derek McGrath"/>
    <s v="Canada, United States, France"/>
    <d v="2018-05-18T00:00:00"/>
    <s v="Available"/>
    <x v="12"/>
    <x v="15"/>
    <s v="4 Seasons"/>
    <n v="0"/>
    <n v="4"/>
    <x v="14"/>
    <s v="Inspector Gadget is back and must face his old enemy, the evil Dr. Claw, who has reactivated MAD, his global crime syndicate."/>
    <x v="1"/>
    <n v="1"/>
    <n v="2018"/>
    <s v="May"/>
    <s v="Modern"/>
    <s v="Not Applicable"/>
  </r>
  <r>
    <s v="s4329P"/>
    <x v="0"/>
    <x v="2084"/>
    <s v="Manbhavan Singh"/>
    <s v="Jaspinder Cheema, Pavan Malhotra, Gurjit Singh, Dilavar Sidhu, Rupinder Rupi"/>
    <s v="Unknown"/>
    <m/>
    <s v="Unknown"/>
    <x v="7"/>
    <x v="3"/>
    <s v="118 min"/>
    <n v="118"/>
    <n v="0"/>
    <x v="8"/>
    <s v="A working-class Punjabi woman battles the adverse conditions that farm labourers face, including an oppressive upper class and drug abuse."/>
    <x v="0"/>
    <n v="2"/>
    <s v=""/>
    <s v=""/>
    <s v="Modern"/>
    <s v="Medium"/>
  </r>
  <r>
    <s v="s8413N"/>
    <x v="0"/>
    <x v="2085"/>
    <s v="John Mikulak, Joshua Brown"/>
    <s v="Jan Lewan, Greg Korin"/>
    <s v="United States"/>
    <d v="2018-01-12T00:00:00"/>
    <s v="Available"/>
    <x v="14"/>
    <x v="7"/>
    <s v="68 min"/>
    <n v="68"/>
    <n v="0"/>
    <x v="2"/>
    <s v="This irreverent documentary reveals how charming entertainer Jan Lewan bilked investors out of millions in a complicated investment scam."/>
    <x v="1"/>
    <n v="1"/>
    <n v="2018"/>
    <s v="January"/>
    <s v="Older"/>
    <s v="Short"/>
  </r>
  <r>
    <s v="s5039N"/>
    <x v="1"/>
    <x v="2086"/>
    <s v="Unknown"/>
    <s v="Keyakizaka46"/>
    <s v="Japan"/>
    <d v="2018-02-15T00:00:00"/>
    <s v="Available"/>
    <x v="12"/>
    <x v="1"/>
    <s v="1 Season"/>
    <n v="0"/>
    <n v="1"/>
    <x v="9"/>
    <s v="Eleven high school classmates awaken, restrained to a large dining room. While fearing for their lives, they question a motive to this bizarre act."/>
    <x v="1"/>
    <n v="1"/>
    <n v="2018"/>
    <s v="February"/>
    <s v="Modern"/>
    <s v="Not Applicable"/>
  </r>
  <r>
    <s v="s462P"/>
    <x v="1"/>
    <x v="2087"/>
    <s v="Unknown"/>
    <s v="Unknown"/>
    <s v="United States"/>
    <m/>
    <s v="Unknown"/>
    <x v="6"/>
    <x v="7"/>
    <s v="4 Seasons"/>
    <n v="0"/>
    <n v="4"/>
    <x v="19"/>
    <s v="E!'s top scripted drama is back for Season 4 with more scandal and naughty royals."/>
    <x v="0"/>
    <n v="2"/>
    <s v=""/>
    <s v=""/>
    <s v="Modern"/>
    <s v="Not Applicable"/>
  </r>
  <r>
    <s v="s6626P"/>
    <x v="0"/>
    <x v="2088"/>
    <s v="Crane Wilbur"/>
    <s v="Vincent Price"/>
    <s v="Unknown"/>
    <m/>
    <s v="Unknown"/>
    <x v="71"/>
    <x v="3"/>
    <s v="80 min"/>
    <n v="80"/>
    <n v="0"/>
    <x v="15"/>
    <s v="Novelist Cornelia van Gorder (Agnes Moorehead), has rented a country house which not long ago had been the scene of murders committed by a criminal known as &quot;The Bat&quot;. She seeks Dr. Malcolm Wells (Vincent Price) help to unravel the mystery."/>
    <x v="0"/>
    <n v="2"/>
    <s v=""/>
    <s v=""/>
    <s v="Older"/>
    <s v="Short"/>
  </r>
  <r>
    <s v="s8706P"/>
    <x v="0"/>
    <x v="2089"/>
    <s v="Patrick Durham"/>
    <s v="Brian Austin Green, Jake Busey, Michael Clarke Duncan, Tom Sizemore, Danny Trejo, Robert Carradine, C. Thomas Howell, Gianni Capaldi, Tim Abell, Vinnie Jones, Lori Heuring"/>
    <s v="Unknown"/>
    <m/>
    <s v="Unknown"/>
    <x v="9"/>
    <x v="6"/>
    <s v="105 min"/>
    <n v="105"/>
    <n v="0"/>
    <x v="0"/>
    <s v="Given incredible power by an ancient Celtic cross, Callan continues to fight evil...Now, joined by a team of weapons experts, Callan battles an unstoppable empire in Los Angeles."/>
    <x v="0"/>
    <n v="2"/>
    <s v=""/>
    <s v=""/>
    <s v="Modern"/>
    <s v="Medium"/>
  </r>
  <r>
    <s v="s1965P"/>
    <x v="1"/>
    <x v="2090"/>
    <s v="Unknown"/>
    <s v="Saiga Masaru:Chihiro Ueda, Narumi Kato:Rikiya Koyama, Shirogane Saiga:Megumi Hayashibara, Eiryo Ashihana:Takahiro Sakurai, Guy Christophe Rech:Nozomu Sasaki"/>
    <s v="Unknown"/>
    <m/>
    <s v="Unknown"/>
    <x v="1"/>
    <x v="16"/>
    <s v="1 Season"/>
    <n v="0"/>
    <n v="1"/>
    <x v="19"/>
    <s v="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
    <x v="0"/>
    <n v="2"/>
    <s v=""/>
    <s v=""/>
    <s v="Modern"/>
    <s v="Not Applicable"/>
  </r>
  <r>
    <s v="s607N"/>
    <x v="0"/>
    <x v="2091"/>
    <s v="Stephen Frears"/>
    <s v="Helen Mirren, Michael Sheen, James Cromwell, Helen McCrory, Alex Jennings, Roger Allam, Sylvia Syms, Mark Bazeley"/>
    <s v="United Kingdom, United States, France, Italy"/>
    <d v="2021-07-01T00:00:00"/>
    <s v="Available"/>
    <x v="24"/>
    <x v="11"/>
    <s v="103 min"/>
    <n v="103"/>
    <n v="0"/>
    <x v="8"/>
    <s v="After Princess Diana's death, Queen Elizabeth II and Tony Blair face public demands that she be memorialized in a manner beyond standard protocol."/>
    <x v="1"/>
    <n v="1"/>
    <n v="2021"/>
    <s v="July"/>
    <s v="Older"/>
    <s v="Medium"/>
  </r>
  <r>
    <s v="s5451N"/>
    <x v="0"/>
    <x v="2092"/>
    <s v="Cal Seville"/>
    <s v="Cal Seville"/>
    <s v="United Kingdom"/>
    <d v="2017-06-01T00:00:00"/>
    <s v="Available"/>
    <x v="12"/>
    <x v="7"/>
    <s v="47 min"/>
    <n v="47"/>
    <n v="0"/>
    <x v="2"/>
    <s v="Explore how Caesar, Napoleon, Mussolini, Hitler and modern-day dictators consolidated their considerable power through bold and brazen coups."/>
    <x v="1"/>
    <n v="1"/>
    <n v="2017"/>
    <s v="June"/>
    <s v="Modern"/>
    <s v="Short"/>
  </r>
  <r>
    <s v="s9124P"/>
    <x v="0"/>
    <x v="2093"/>
    <s v="Jacques Kluger"/>
    <s v="Charley Palmer, Roxane Mesquida, Marie Zabukovec, Thomas Mustin, Igor Van Dessel"/>
    <s v="Unknown"/>
    <m/>
    <s v="Unknown"/>
    <x v="1"/>
    <x v="0"/>
    <s v="89 min"/>
    <n v="89"/>
    <n v="0"/>
    <x v="15"/>
    <s v="Lucas and Chloe, two passionate gamers, decide to participate in Paranoia, a very exclusive escape game. Based in a remote, abandoned mental hospital, they find four other participants waiting to play. They soon realize that only one of them will make it out alive."/>
    <x v="0"/>
    <n v="2"/>
    <s v=""/>
    <s v=""/>
    <s v="Modern"/>
    <s v="Short"/>
  </r>
  <r>
    <s v="s5725N"/>
    <x v="0"/>
    <x v="2094"/>
    <s v="Marcus Raboy"/>
    <s v="Dana Carvey"/>
    <s v="United States"/>
    <d v="2016-11-04T00:00:00"/>
    <s v="Available"/>
    <x v="7"/>
    <x v="1"/>
    <s v="64 min"/>
    <n v="64"/>
    <n v="0"/>
    <x v="13"/>
    <s v="Emmy-winning comedian Dana Carvey blends pitch-perfect takes on big personalities with so-true-it-hurts stories from his life as a dad of millennials."/>
    <x v="1"/>
    <n v="1"/>
    <n v="2016"/>
    <s v="November"/>
    <s v="Modern"/>
    <s v="Short"/>
  </r>
  <r>
    <s v="s4644N"/>
    <x v="1"/>
    <x v="2095"/>
    <s v="Unknown"/>
    <s v="Chen Kun, Ni Ni, Zhao Lixin, Ni Dahong, Yuan Hong, Wang Ou, Bai Jinting, Zhang Xiaochen, Mei Ting, Liu Mintao, Yu Mingjia, Hou Yansong, Hai Yitian, Shi An, Shao Tong"/>
    <s v="China"/>
    <d v="2018-09-14T00:00:00"/>
    <s v="Available"/>
    <x v="6"/>
    <x v="7"/>
    <s v="1 Season"/>
    <n v="0"/>
    <n v="1"/>
    <x v="9"/>
    <s v="When a secret from the past rears its head, a respected court scholar must choose between avenging her family and staying true to the prince she loves."/>
    <x v="1"/>
    <n v="1"/>
    <n v="2018"/>
    <s v="September"/>
    <s v="Modern"/>
    <s v="Not Applicable"/>
  </r>
  <r>
    <s v="s4240P"/>
    <x v="0"/>
    <x v="2096"/>
    <s v="Lee Tamahori"/>
    <s v="Nicolas Cage, Julianne Moore, Jessica Biel, Thomas Kretschmann, Tory Kittles, Peter Falk, Michael Trucco, Jim Beaver, Jos Ziga, Enzo Cilenti"/>
    <s v="United States"/>
    <m/>
    <s v="Unknown"/>
    <x v="10"/>
    <x v="11"/>
    <s v="96 min"/>
    <n v="96"/>
    <n v="0"/>
    <x v="0"/>
    <s v="Cris Johnson earns his living in a Las Vegas magic act, but his ability to see a few minutes into the future is authentic. Agent Callie Ferris knows this, and recruits him to help stop a terrorist group from detonating a nuclear bomb."/>
    <x v="0"/>
    <n v="2"/>
    <s v=""/>
    <s v=""/>
    <s v="Older"/>
    <s v="Medium"/>
  </r>
  <r>
    <s v="s7827P"/>
    <x v="0"/>
    <x v="2097"/>
    <s v="Sudhin Vamattam"/>
    <s v="Kamya Ahlawat, Ajay Mathew"/>
    <s v="Unknown"/>
    <m/>
    <s v="Unknown"/>
    <x v="0"/>
    <x v="5"/>
    <s v="106 min"/>
    <n v="106"/>
    <n v="0"/>
    <x v="8"/>
    <s v="Alice in Panchalinadu is a Malayalam language Drama film. This film is directed by Sudhin Vamattam and produced by Biju Cineplus, Rasheed Muhammed has given music in Alice in Panchalinadu movie. Kamya Ahlawat, Ajay Mathew, Shilpa Ajay, Anil Murali will be seen in this movie."/>
    <x v="0"/>
    <n v="2"/>
    <s v=""/>
    <s v=""/>
    <s v="Recent"/>
    <s v="Medium"/>
  </r>
  <r>
    <s v="s5538P"/>
    <x v="0"/>
    <x v="2098"/>
    <s v="Scott Jeffrey, Rebecca Matthews"/>
    <s v="Abi Casson Thompson, Barbara Dabson"/>
    <s v="Unknown"/>
    <m/>
    <s v="Unknown"/>
    <x v="3"/>
    <x v="9"/>
    <s v="62 min"/>
    <n v="62"/>
    <n v="0"/>
    <x v="8"/>
    <s v="Three friends, frustrated by being forced to stay at home during lockdown, find their love lives under pressure from living in isolation. With human contact only through their phones and computers, they struggle to adapt to a new way of living and loving."/>
    <x v="0"/>
    <n v="2"/>
    <s v=""/>
    <s v=""/>
    <s v="Recent"/>
    <s v="Short"/>
  </r>
  <r>
    <s v="s2195N"/>
    <x v="1"/>
    <x v="2099"/>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s v="Unknown"/>
    <d v="2020-07-30T00:00:00"/>
    <s v="Available"/>
    <x v="3"/>
    <x v="1"/>
    <s v="1 Season"/>
    <n v="0"/>
    <n v="1"/>
    <x v="30"/>
    <s v="In this remake of the Korean series, a man becomes mired in the lives of two women who happen to share the same name."/>
    <x v="1"/>
    <n v="1"/>
    <n v="2020"/>
    <s v="July"/>
    <s v="Recent"/>
    <s v="Not Applicable"/>
  </r>
  <r>
    <s v="s628P"/>
    <x v="0"/>
    <x v="2100"/>
    <s v="Daniel Farrands"/>
    <s v="Hilary Duff, Jonathan Bennett, Lydia Hearst, Pawel Szajda, Ryan Cargill"/>
    <s v="Unknown"/>
    <m/>
    <s v="Unknown"/>
    <x v="1"/>
    <x v="6"/>
    <s v="91 min"/>
    <n v="91"/>
    <n v="0"/>
    <x v="15"/>
    <s v="Based on one of Hollywoodâ€™s most chilling murder cases, this thriller follows pregnant actress Sharon Tate (Hilary Duff), whose terrifying premonitions are brought to life by Charles Manson and his cult."/>
    <x v="0"/>
    <n v="2"/>
    <s v=""/>
    <s v=""/>
    <s v="Modern"/>
    <s v="Medium"/>
  </r>
  <r>
    <s v="s591N"/>
    <x v="1"/>
    <x v="2101"/>
    <s v="Munehisa Sakai, Chiaki Kon"/>
    <s v="Kotono Mitsuishi, Hisako Kanemoto, Rina Satou, Ami Koshimizu, Shizuka Ito, Ryo Hirohashi, Kenji Nojima, Misa Watanabe"/>
    <s v="Unknown"/>
    <d v="2021-07-01T00:00:00"/>
    <s v="Available"/>
    <x v="7"/>
    <x v="15"/>
    <s v="3 Seasons"/>
    <n v="0"/>
    <n v="3"/>
    <x v="20"/>
    <s v="Middle schooler Usagi Tsukino and her friends learn that they have the power to transform into Sailor Guardians, protecting the world from darkness."/>
    <x v="1"/>
    <n v="1"/>
    <n v="2021"/>
    <s v="July"/>
    <s v="Modern"/>
    <s v="Not Applicable"/>
  </r>
  <r>
    <s v="s699P"/>
    <x v="1"/>
    <x v="2102"/>
    <s v="Unknown"/>
    <s v="Kyan Zielinski, Drew Logan Powell, Erinn Hayes, Chris Diamantopoulos, Gabriel Bateman"/>
    <s v="United States"/>
    <m/>
    <s v="Unknown"/>
    <x v="6"/>
    <x v="10"/>
    <s v="1 Season"/>
    <n v="0"/>
    <n v="1"/>
    <x v="35"/>
    <s v="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
    <x v="0"/>
    <n v="2"/>
    <s v=""/>
    <s v=""/>
    <s v="Modern"/>
    <s v="Not Applicable"/>
  </r>
  <r>
    <s v="s550P"/>
    <x v="0"/>
    <x v="2103"/>
    <s v="Shinpei Miyashita"/>
    <s v="Tomo Muranaka, Momoko Tanabe, Nao Nagasawa, Tadashi Miyazawa, Yutaka Aoyama, Takeshi Kaga"/>
    <s v="Mexico"/>
    <m/>
    <s v="Unknown"/>
    <x v="7"/>
    <x v="5"/>
    <s v="50 min"/>
    <n v="50"/>
    <n v="0"/>
    <x v="48"/>
    <s v="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
    <x v="0"/>
    <n v="2"/>
    <s v=""/>
    <s v=""/>
    <s v="Modern"/>
    <s v="Short"/>
  </r>
  <r>
    <s v="s6343N"/>
    <x v="0"/>
    <x v="2104"/>
    <s v="Jeremy Saulnier"/>
    <s v="Macon Blair, Devin Ratray, Amy Hargreaves, Kevin Kolack, Eve Plumb, David W. Thompson, Brent Werzner, Stacy Rock, Sidné Anderson, Sandy Barnett, Bonnie Johnson"/>
    <s v="United States, France"/>
    <d v="2019-02-25T00:00:00"/>
    <s v="Available"/>
    <x v="30"/>
    <x v="6"/>
    <s v="90 min"/>
    <n v="90"/>
    <n v="0"/>
    <x v="43"/>
    <s v="Bad news from the past unhinges vagabond Dwight Evans, sending him on a mission of bloody retribution that takes him to his childhood hometown."/>
    <x v="1"/>
    <n v="1"/>
    <n v="2019"/>
    <s v="February"/>
    <s v="Modern"/>
    <s v="Medium"/>
  </r>
  <r>
    <s v="s9076P"/>
    <x v="0"/>
    <x v="2105"/>
    <s v="John Stainton"/>
    <s v="Steve Irwin, Magda Szubanski, David Wenham, Terri Irwin"/>
    <s v="Unknown"/>
    <m/>
    <s v="Unknown"/>
    <x v="15"/>
    <x v="8"/>
    <s v="89 min"/>
    <n v="89"/>
    <n v="0"/>
    <x v="0"/>
    <s v="Aussie adventurer Steve Irwin â€“ a.k.a. &quot;The Crocodile Hunter&quot; â€“ has avoided the death-roll and nabbed another feisty croc, hoping to save it from poachers. What Steve doesn't know is that the crocodile has innocently swallowed a top secret U.S. satellite beacon, and the poachers are actually American special agents sent to retrieve it. Crikey!"/>
    <x v="0"/>
    <n v="2"/>
    <s v=""/>
    <s v=""/>
    <s v="Older"/>
    <s v="Short"/>
  </r>
  <r>
    <s v="s686N"/>
    <x v="0"/>
    <x v="2106"/>
    <s v="Paul Weitz"/>
    <s v="Kevin Hart, Alfre Woodard, Lil Rel Howery, DeWanda Wise, Frankie Faison, Anthony Carrigan, Paul Reiser, Melody Hurd"/>
    <s v="United States"/>
    <d v="2021-06-18T00:00:00"/>
    <s v="Available"/>
    <x v="0"/>
    <x v="11"/>
    <s v="111 min"/>
    <n v="111"/>
    <n v="0"/>
    <x v="8"/>
    <s v="A widowed new dad copes with doubts, fears, heartache and dirty diapers as he sets out to raise his daughter on his own. Inspired by a true story."/>
    <x v="1"/>
    <n v="1"/>
    <n v="2021"/>
    <s v="June"/>
    <s v="Recent"/>
    <s v="Medium"/>
  </r>
  <r>
    <s v="s9471P"/>
    <x v="0"/>
    <x v="2107"/>
    <s v="Jean-Francois Laguionie"/>
    <s v="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
    <s v="Japan"/>
    <m/>
    <s v="Unknown"/>
    <x v="29"/>
    <x v="14"/>
    <s v="76 min"/>
    <n v="76"/>
    <n v="0"/>
    <x v="18"/>
    <s v="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
    <x v="0"/>
    <n v="2"/>
    <s v=""/>
    <s v=""/>
    <s v="Older"/>
    <s v="Short"/>
  </r>
  <r>
    <s v="s9636P"/>
    <x v="1"/>
    <x v="2108"/>
    <s v="Unknown"/>
    <s v="Ikue Ohtani"/>
    <s v="United States"/>
    <d v="2021-10-10T00:00:00"/>
    <s v="Available"/>
    <x v="9"/>
    <x v="5"/>
    <s v="12 Seasons"/>
    <n v="0"/>
    <n v="12"/>
    <x v="18"/>
    <s v="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
    <x v="0"/>
    <n v="2"/>
    <n v="2021"/>
    <s v="October"/>
    <s v="Modern"/>
    <s v="Not Applicable"/>
  </r>
  <r>
    <s v="s8059P"/>
    <x v="0"/>
    <x v="2109"/>
    <s v="Derek Diorio"/>
    <s v="Peter Dillon, Eli Wallach, Teri Garr"/>
    <s v="Unknown"/>
    <m/>
    <s v="Unknown"/>
    <x v="41"/>
    <x v="0"/>
    <s v="98 min"/>
    <n v="98"/>
    <n v="0"/>
    <x v="4"/>
    <s v="Everybody and their brother in Little Italy has a story. But eight people's lives are about to change as Jupiter and Venus come together in the night sky for a once in a lifetime event."/>
    <x v="0"/>
    <n v="2"/>
    <s v=""/>
    <s v=""/>
    <s v="Older"/>
    <s v="Medium"/>
  </r>
  <r>
    <s v="s513N"/>
    <x v="1"/>
    <x v="2110"/>
    <s v="Jérôme Mouscadet"/>
    <s v="Raphaelle Bruneau, Sophie Landresse, Marie-Line Landerwyn, Géraldine Frippiat, Carole Baillien, Bruno Mullenaerts, Frédéric Meaux"/>
    <s v="France, Belgium"/>
    <d v="2021-07-06T00:00:00"/>
    <s v="Available"/>
    <x v="10"/>
    <x v="15"/>
    <s v="4 Seasons"/>
    <n v="0"/>
    <n v="4"/>
    <x v="6"/>
    <s v="After discovering a parallel universe hidden inside a supercomputer, four students must stop a renegade virus from destroying the secret world."/>
    <x v="1"/>
    <n v="1"/>
    <n v="2021"/>
    <s v="July"/>
    <s v="Older"/>
    <s v="Not Applicable"/>
  </r>
  <r>
    <s v="s1925P"/>
    <x v="1"/>
    <x v="2111"/>
    <s v="Unknown"/>
    <s v="Unknown"/>
    <s v="Unknown"/>
    <m/>
    <s v="Unknown"/>
    <x v="17"/>
    <x v="13"/>
    <s v="1 Season"/>
    <n v="0"/>
    <n v="1"/>
    <x v="26"/>
    <s v="Brothers Martin and Chris Kratt mix wildlife documentary, creative animation and humorous dialogue to present a program about all kinds of wild creatures. They are assisted at their research center by nature enthusiast Allison, and a wise-cracking, animated cartoon friend named Ttark."/>
    <x v="0"/>
    <n v="2"/>
    <s v=""/>
    <s v=""/>
    <s v="Older"/>
    <s v="Not Applicable"/>
  </r>
  <r>
    <s v="s5524P"/>
    <x v="0"/>
    <x v="2112"/>
    <s v="Bheemagani Sudhakar Goud"/>
    <s v="Ashish Vidhyardi, Suman, Bramhanandam, Siva Parvathi"/>
    <s v="Unknown"/>
    <m/>
    <s v="Unknown"/>
    <x v="0"/>
    <x v="3"/>
    <s v="124 min"/>
    <n v="124"/>
    <n v="0"/>
    <x v="8"/>
    <s v="A film based on the science and technology, Motivated by Dr. APJ Abdul kalam ideology"/>
    <x v="0"/>
    <n v="2"/>
    <s v=""/>
    <s v=""/>
    <s v="Recent"/>
    <s v="Long"/>
  </r>
  <r>
    <s v="s3514P"/>
    <x v="0"/>
    <x v="2113"/>
    <s v="Not Available"/>
    <s v="Maggie Binkley"/>
    <s v="Unknown"/>
    <m/>
    <s v="Unknown"/>
    <x v="6"/>
    <x v="5"/>
    <s v="20 min"/>
    <n v="20"/>
    <n v="0"/>
    <x v="23"/>
    <s v="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
    <x v="0"/>
    <n v="2"/>
    <s v=""/>
    <s v=""/>
    <s v="Modern"/>
    <s v="Short"/>
  </r>
  <r>
    <s v="s6805P"/>
    <x v="0"/>
    <x v="2114"/>
    <s v="Mark W. Curran"/>
    <s v="Madison Spear, Brock Morse, Jack James, Skye Roberts, Claire Montgomery"/>
    <s v="Unknown"/>
    <m/>
    <s v="Unknown"/>
    <x v="0"/>
    <x v="0"/>
    <s v="98 min"/>
    <n v="98"/>
    <n v="0"/>
    <x v="15"/>
    <s v="An urban legend haunts a small town as a troubled young woman (Madison Spear) seeks to find her missing child. A relentless detective (Brock Morse) pieces together clues that lead them both to a suspected killer (Jack James)."/>
    <x v="0"/>
    <n v="2"/>
    <s v=""/>
    <s v=""/>
    <s v="Recent"/>
    <s v="Medium"/>
  </r>
  <r>
    <s v="s4265N"/>
    <x v="1"/>
    <x v="2115"/>
    <s v="Unknown"/>
    <s v="Allan Mustafa, Hugo Chegwin, Asim Chaudhry, Lily Brazier, Olivia Jasmine Edwards, Dan Sylvester, Steve Stamp, Ruth Bratt, George Keywood, Maria Louis"/>
    <s v="United Kingdom"/>
    <d v="2018-12-22T00:00:00"/>
    <s v="Available"/>
    <x v="6"/>
    <x v="1"/>
    <s v="5 Seasons"/>
    <n v="0"/>
    <n v="5"/>
    <x v="1"/>
    <s v="Spinning old-school beats is just another day at the office for the naive DJs of a pirate radio station who juggle family life with their passion."/>
    <x v="1"/>
    <n v="1"/>
    <n v="2018"/>
    <s v="December"/>
    <s v="Modern"/>
    <s v="Not Applicable"/>
  </r>
  <r>
    <s v="s2072N"/>
    <x v="0"/>
    <x v="2116"/>
    <s v="Chris Miller"/>
    <s v="Antonio Banderas, Salma Hayek, Zach Galifianakis, Billy Bob Thornton, Amy Sedaris, Constance Marie, Guillermo del Toro, Mike Mitchell"/>
    <s v="United States"/>
    <d v="2020-09-01T00:00:00"/>
    <s v="Available"/>
    <x v="9"/>
    <x v="8"/>
    <s v="92 min"/>
    <n v="92"/>
    <n v="0"/>
    <x v="11"/>
    <s v="The fabled feline heads to the Land of Giants with friends Humpty Dumpty and Kitty Softpaws on a quest to nab its greatest treasure: the Golden Goose."/>
    <x v="1"/>
    <n v="1"/>
    <n v="2020"/>
    <s v="September"/>
    <s v="Modern"/>
    <s v="Medium"/>
  </r>
  <r>
    <s v="s3885P"/>
    <x v="0"/>
    <x v="2117"/>
    <s v="Ashok G."/>
    <s v="Bhumi Pednekar, Arshad Warsi, Jisshu Sengupta, Mahie Gill, Karan Kapadia"/>
    <s v="India"/>
    <m/>
    <s v="Unknown"/>
    <x v="3"/>
    <x v="0"/>
    <s v="156 min"/>
    <n v="156"/>
    <n v="0"/>
    <x v="15"/>
    <s v="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
    <x v="0"/>
    <n v="2"/>
    <s v=""/>
    <s v=""/>
    <s v="Recent"/>
    <s v="Long"/>
  </r>
  <r>
    <s v="s6880P"/>
    <x v="0"/>
    <x v="2118"/>
    <s v="Daniel Calparsoro"/>
    <s v="Ariadna Gil, Jordi MollÃ¡"/>
    <s v="Unknown"/>
    <m/>
    <s v="Unknown"/>
    <x v="41"/>
    <x v="0"/>
    <s v="88 min"/>
    <n v="88"/>
    <n v="0"/>
    <x v="8"/>
    <s v="Julia and Samuel move with the Kids to a housing estate in the suburbs of the city. It seems like the ideal place, but Julia will soon discover that she hides something strange because the urbanization is completely deserted. She is terrified by the situation and puzzled by the indifference of Samuel and the Kids, she begins to suspect that she is the victim of a dark conspiracy."/>
    <x v="0"/>
    <n v="2"/>
    <s v=""/>
    <s v=""/>
    <s v="Older"/>
    <s v="Short"/>
  </r>
  <r>
    <s v="s2405P"/>
    <x v="0"/>
    <x v="2119"/>
    <s v="S Krishna"/>
    <s v="Yash, Amulya, Anant Nag, John Vijay, Prabhakar, Shahbaz Khan"/>
    <s v="Unknown"/>
    <m/>
    <s v="Unknown"/>
    <x v="0"/>
    <x v="0"/>
    <s v="148 min"/>
    <n v="148"/>
    <n v="0"/>
    <x v="0"/>
    <s v="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
    <x v="0"/>
    <n v="2"/>
    <s v=""/>
    <s v=""/>
    <s v="Recent"/>
    <s v="Long"/>
  </r>
  <r>
    <s v="s8739P"/>
    <x v="0"/>
    <x v="2120"/>
    <s v="Craig R. Baxley"/>
    <s v="Jeffrey Meek, Lee Majors"/>
    <s v="Unknown"/>
    <m/>
    <s v="Unknown"/>
    <x v="64"/>
    <x v="3"/>
    <s v="90 min"/>
    <n v="90"/>
    <n v="0"/>
    <x v="29"/>
    <s v="A secret agent leads a group of government mercenaries seeking a secret decoder worth $50 million."/>
    <x v="0"/>
    <n v="2"/>
    <s v=""/>
    <s v=""/>
    <s v="Older"/>
    <s v="Medium"/>
  </r>
  <r>
    <s v="s5558P"/>
    <x v="0"/>
    <x v="2121"/>
    <s v="George P. Breakston"/>
    <s v="Peter Dyneley, Satoshi Nakamura, Terri Zimmern"/>
    <s v="Unknown"/>
    <m/>
    <s v="Unknown"/>
    <x v="71"/>
    <x v="3"/>
    <s v="72 min"/>
    <n v="72"/>
    <n v="0"/>
    <x v="15"/>
    <s v="An American reporter living in Japan is given a mysterious injection by a scientist who turns him into a two-headed man and ape-man."/>
    <x v="0"/>
    <n v="2"/>
    <s v=""/>
    <s v=""/>
    <s v="Older"/>
    <s v="Short"/>
  </r>
  <r>
    <s v="s348N"/>
    <x v="0"/>
    <x v="2122"/>
    <s v="Jorge Blanco"/>
    <s v="Justin Long, Dwayne Johnson, Gary Oldman, Seann William Scott, Jessica Biel, John Cleese, Freddie Benedict"/>
    <s v="Spain, United Kingdom, United States"/>
    <d v="2021-08-01T00:00:00"/>
    <s v="Available"/>
    <x v="14"/>
    <x v="8"/>
    <s v="91 min"/>
    <n v="91"/>
    <n v="0"/>
    <x v="11"/>
    <s v="After landing on a planet reminiscent of 1950s suburbia, a human astronaut tries to avoid capture, recover his spaceship and make it home safely."/>
    <x v="1"/>
    <n v="1"/>
    <n v="2021"/>
    <s v="August"/>
    <s v="Older"/>
    <s v="Medium"/>
  </r>
  <r>
    <s v="s8191P"/>
    <x v="0"/>
    <x v="2123"/>
    <s v="Ken Russell"/>
    <s v="Glenda Jackson, Stratford Johns, Nickolas Grace, Douglas Hodge"/>
    <s v="Unknown"/>
    <m/>
    <s v="Unknown"/>
    <x v="70"/>
    <x v="6"/>
    <s v="89 min"/>
    <n v="89"/>
    <n v="0"/>
    <x v="4"/>
    <s v="In a candle-lit Victorian brothel, Oscar Wilde sips champagne as pretty prostitutes enact his latest play, &quot;Salome.&quot; As Salome performs her Dance of the Seven Veils in exchange for the ruin of John the Baptist, life begins to imitate art and the story becomes a mirror of the life of its author."/>
    <x v="0"/>
    <n v="2"/>
    <s v=""/>
    <s v=""/>
    <s v="Older"/>
    <s v="Short"/>
  </r>
  <r>
    <s v="s5388P"/>
    <x v="0"/>
    <x v="2124"/>
    <s v="Samuel Fuller"/>
    <s v="Keith Carradine, Valentina Vargas, Bill Duke, AndrÃ©a FerrÃ©ol, Bernard Fresson, Marc de Jonge, Rebecca Potok, Jacques Martial"/>
    <s v="Unknown"/>
    <m/>
    <s v="Unknown"/>
    <x v="37"/>
    <x v="0"/>
    <s v="92 min"/>
    <n v="92"/>
    <n v="0"/>
    <x v="0"/>
    <s v="A rock star-turned-bum, his vocal chords severed at the height of his career for the love of a woman, reclaims his forgotten past after viewing a music video and seeks revenge against the mobster who maimed him."/>
    <x v="0"/>
    <n v="2"/>
    <s v=""/>
    <s v=""/>
    <s v="Older"/>
    <s v="Medium"/>
  </r>
  <r>
    <s v="s8355N"/>
    <x v="0"/>
    <x v="2125"/>
    <s v="Rob Cohen"/>
    <s v="Toby Kebbell, Maggie Grace, Ryan Kwanten, Ralph Ineson, Melissa Bolona, Ben Cross, Jamie Andrew Cutler"/>
    <s v="United Kingdom, United States"/>
    <d v="2018-09-26T00:00:00"/>
    <s v="Available"/>
    <x v="6"/>
    <x v="11"/>
    <s v="103 min"/>
    <n v="103"/>
    <n v="0"/>
    <x v="7"/>
    <s v="A deadly hurricane with mile-high waves provides the perfect cover for stealing $600 million from a U.S. Treasury outpost in Mississippi."/>
    <x v="1"/>
    <n v="1"/>
    <n v="2018"/>
    <s v="September"/>
    <s v="Modern"/>
    <s v="Medium"/>
  </r>
  <r>
    <s v="s7093N"/>
    <x v="0"/>
    <x v="2126"/>
    <s v="Charles Officer"/>
    <s v="Unknown"/>
    <s v="Canada"/>
    <d v="2019-01-14T00:00:00"/>
    <s v="Available"/>
    <x v="6"/>
    <x v="2"/>
    <s v="91 min"/>
    <n v="91"/>
    <n v="0"/>
    <x v="2"/>
    <s v="Artists and writers delve into the heart of Antoine de Saint-Exupéry's timeless fable, which captured the imagination of Kids and adults worldwide."/>
    <x v="1"/>
    <n v="1"/>
    <n v="2019"/>
    <s v="January"/>
    <s v="Modern"/>
    <s v="Medium"/>
  </r>
  <r>
    <s v="s718P"/>
    <x v="0"/>
    <x v="2127"/>
    <s v="Terry Ingram"/>
    <s v="Michael Shanks, Michael Kopsa, Erin Karpluk, Rebecca Toolan, Rukiya Bernard"/>
    <s v="Unknown"/>
    <m/>
    <s v="Unknown"/>
    <x v="2"/>
    <x v="14"/>
    <s v="89 min"/>
    <n v="89"/>
    <n v="0"/>
    <x v="8"/>
    <s v="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
    <x v="0"/>
    <n v="2"/>
    <s v=""/>
    <s v=""/>
    <s v="Modern"/>
    <s v="Short"/>
  </r>
  <r>
    <s v="s3348N"/>
    <x v="0"/>
    <x v="2128"/>
    <s v="David Michôd"/>
    <s v="Timothée Chalamet, Joel Edgerton, Robert Pattinson, Ben Mendelsohn, Sean Harris, Tom Glynn-Carney, Lily-Rose Depp, Thomasin McKenzie"/>
    <s v="United Kingdom, Hungary, Australia"/>
    <d v="2019-11-01T00:00:00"/>
    <s v="Available"/>
    <x v="1"/>
    <x v="6"/>
    <s v="141 min"/>
    <n v="141"/>
    <n v="0"/>
    <x v="8"/>
    <s v="Wayward Prince Hal must turn from carouser to warrior king as he faces hostilities from inside and outside the castle walls in the battle for England."/>
    <x v="1"/>
    <n v="1"/>
    <n v="2019"/>
    <s v="November"/>
    <s v="Modern"/>
    <s v="Long"/>
  </r>
  <r>
    <s v="s7140P"/>
    <x v="0"/>
    <x v="2129"/>
    <s v="Unknown"/>
    <n v="1"/>
    <s v="Unknown"/>
    <m/>
    <s v="Unknown"/>
    <x v="0"/>
    <x v="9"/>
    <s v="3 min"/>
    <n v="3"/>
    <n v="0"/>
    <x v="0"/>
    <s v="clip1"/>
    <x v="0"/>
    <n v="2"/>
    <s v=""/>
    <s v=""/>
    <s v="Recent"/>
    <s v="Short"/>
  </r>
  <r>
    <s v="s6865P"/>
    <x v="0"/>
    <x v="2130"/>
    <s v="Gary Lundgren"/>
    <s v="Alex Frost, Steve Zahn, Noah Scott, Michelle Lombardo"/>
    <s v="Unknown"/>
    <m/>
    <s v="Unknown"/>
    <x v="14"/>
    <x v="6"/>
    <s v="93 min"/>
    <n v="93"/>
    <n v="0"/>
    <x v="4"/>
    <s v="A coming-of-age story about a college student who is determined to become a Major League Baseball star, but finds his true calling instead."/>
    <x v="0"/>
    <n v="2"/>
    <s v=""/>
    <s v=""/>
    <s v="Older"/>
    <s v="Medium"/>
  </r>
  <r>
    <s v="s4648P"/>
    <x v="0"/>
    <x v="2131"/>
    <s v="Sanjay Gupta"/>
    <s v="John Abraham, Emraan Hashmi, Mahesh Manjrekar, Suniel Shetty, Kajal Agarwal, Pratiek Babbar, Gulshan Grover, Amole Gupte, Rohit Bose Roy"/>
    <s v="India"/>
    <m/>
    <s v="Unknown"/>
    <x v="0"/>
    <x v="9"/>
    <s v="126 min"/>
    <n v="126"/>
    <n v="0"/>
    <x v="0"/>
    <s v="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
    <x v="0"/>
    <n v="2"/>
    <s v=""/>
    <s v=""/>
    <s v="Recent"/>
    <s v="Long"/>
  </r>
  <r>
    <s v="s7283N"/>
    <x v="0"/>
    <x v="2132"/>
    <s v="Zack Snyder"/>
    <s v="Helen Mirren, Geoffrey Rush, Jim Sturgess, Hugo Weaving, Emily Barclay, Abbie Cornish, Ryan Kwanten, Anthony LaPaglia, Miriam Margolyes, Sam Neill"/>
    <s v="United States, Australia"/>
    <d v="2020-01-01T00:00:00"/>
    <s v="Available"/>
    <x v="22"/>
    <x v="8"/>
    <s v="97 min"/>
    <n v="97"/>
    <n v="0"/>
    <x v="11"/>
    <s v="Soren, a barn owl kidnapped from his peaceful forest home, is brought to an orphanage where he must train to become a soldier."/>
    <x v="1"/>
    <n v="1"/>
    <n v="2020"/>
    <s v="January"/>
    <s v="Modern"/>
    <s v="Medium"/>
  </r>
  <r>
    <s v="s3924N"/>
    <x v="0"/>
    <x v="2133"/>
    <s v="Hasan Karacadağ"/>
    <s v="Cansu Kurgun, Irmak Örnek, A. Murat Özgen, Sultan Köroğlu Kılıç, Elçin Atamgüç, Sabriye Günüç, Furkan Bayraktar, Mehmet Canbeg, Oguzhan Kocakli"/>
    <s v="Turkey"/>
    <d v="2019-04-12T00:00:00"/>
    <s v="Available"/>
    <x v="30"/>
    <x v="1"/>
    <s v="135 min"/>
    <n v="135"/>
    <n v="0"/>
    <x v="15"/>
    <s v="Ahead of her wedding, Kübra is possessed by demons. When an examination reveals more horror, her friend, a psychiatrist, tries to perform an exorcism."/>
    <x v="1"/>
    <n v="1"/>
    <n v="2019"/>
    <s v="April"/>
    <s v="Modern"/>
    <s v="Long"/>
  </r>
  <r>
    <s v="s675P"/>
    <x v="0"/>
    <x v="2134"/>
    <s v="Jeffrey Schwarz"/>
    <s v="Maxwell Caulfield, Steve Guttenberg, Lorna Luft, Michael Musto, Connie Stevens, Marlo Thomas, Bruce Vilanch"/>
    <s v="United States"/>
    <m/>
    <s v="Unknown"/>
    <x v="6"/>
    <x v="5"/>
    <s v="90 min"/>
    <n v="90"/>
    <n v="0"/>
    <x v="2"/>
    <s v="Allan Carr built his bombastic reputation producing the hit movie &quot;Grease&quot; and Broadway sensation &quot;La Cage Aux Folles,&quot; but it all came crashing down after he conceived the notorious 1989 Academy Awards."/>
    <x v="0"/>
    <n v="2"/>
    <s v=""/>
    <s v=""/>
    <s v="Modern"/>
    <s v="Medium"/>
  </r>
  <r>
    <s v="s5284P"/>
    <x v="0"/>
    <x v="2135"/>
    <s v="Sankalp"/>
    <s v="Rana Daggubati, Kay Kay Menon, Atul Kulkarni, Tapsee Pannu (in a Special Appearance), Late Om Puri, Nassar, Rahul Singh, Milind Gunaji"/>
    <s v="Unknown"/>
    <m/>
    <s v="Unknown"/>
    <x v="12"/>
    <x v="5"/>
    <s v="116 min"/>
    <n v="116"/>
    <n v="0"/>
    <x v="8"/>
    <s v="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
    <x v="0"/>
    <n v="2"/>
    <s v=""/>
    <s v=""/>
    <s v="Modern"/>
    <s v="Medium"/>
  </r>
  <r>
    <s v="s1832N"/>
    <x v="0"/>
    <x v="2136"/>
    <s v="Maroun Baghdadi"/>
    <s v="Nadia Tueni, Ziad Rahbani"/>
    <s v="Lebanon, Canada, France"/>
    <d v="2020-10-19T00:00:00"/>
    <s v="Available"/>
    <x v="61"/>
    <x v="7"/>
    <s v="93 min"/>
    <n v="93"/>
    <n v="0"/>
    <x v="2"/>
    <s v="With her home devastated by war, a Lebanese poet takes a cross-country road trip, looking for glimmers of hope through nostalgic memories and verse."/>
    <x v="1"/>
    <n v="1"/>
    <n v="2020"/>
    <s v="October"/>
    <s v="Older"/>
    <s v="Medium"/>
  </r>
  <r>
    <s v="s8025N"/>
    <x v="0"/>
    <x v="2137"/>
    <s v="Raditya Dika"/>
    <s v="Raditya Dika, Annisa Rawles, Chandra Liow, Pandji Pragiwaksono, Babe Cabita, Elvira Devinamira, Tinna Harahap, Pevita Pearce, Rinna Hassim, Dede Yusuf, Dewi Hughes"/>
    <s v="Indonesia"/>
    <d v="2018-09-28T00:00:00"/>
    <s v="Available"/>
    <x v="18"/>
    <x v="2"/>
    <s v="127 min"/>
    <n v="127"/>
    <n v="0"/>
    <x v="4"/>
    <s v="Unemployed and immature, a somewhat pathetic bachelor sets his sights on finding a date for the wedding of his younger, more successful brother."/>
    <x v="1"/>
    <n v="1"/>
    <n v="2018"/>
    <s v="September"/>
    <s v="Modern"/>
    <s v="Long"/>
  </r>
  <r>
    <s v="s4672N"/>
    <x v="0"/>
    <x v="2138"/>
    <s v="Samuel Jouy"/>
    <s v="Mathieu Kassovitz, Olivia Merilahti, Souleymane M'Baye, Billie Blain, Malik Bine, Zakariya Gouram, Jolente De Keersmaeker, Lyes Salem, Ali Labidi, David Saracino"/>
    <s v="France"/>
    <d v="2018-09-01T00:00:00"/>
    <s v="Available"/>
    <x v="12"/>
    <x v="1"/>
    <s v="94 min"/>
    <n v="94"/>
    <n v="0"/>
    <x v="8"/>
    <s v="A middle-aged boxer with a mixed record becomes a champion's sparring partner while dreaming of one last chance to end his career with a victory."/>
    <x v="1"/>
    <n v="1"/>
    <n v="2018"/>
    <s v="September"/>
    <s v="Modern"/>
    <s v="Medium"/>
  </r>
  <r>
    <s v="s8622N"/>
    <x v="0"/>
    <x v="2139"/>
    <s v="Ron Underwood"/>
    <s v="Kevin Bacon, Fred Ward, Finn Carter, Michael Gross, Reba McEntire, Robert Jayne, Charlotte Stewart, Tony Genaro, Ariana Richards, Richard Marcus, Victor Wong, Bibi Besch"/>
    <s v="United States"/>
    <d v="2020-01-01T00:00:00"/>
    <s v="Available"/>
    <x v="75"/>
    <x v="11"/>
    <s v="96 min"/>
    <n v="96"/>
    <n v="0"/>
    <x v="4"/>
    <s v="After a seismologist gets unusual readings on her equipment, handymen discover 30-foot-long carnivorous worms that suck their prey underground."/>
    <x v="1"/>
    <n v="1"/>
    <n v="2020"/>
    <s v="January"/>
    <s v="Older"/>
    <s v="Medium"/>
  </r>
  <r>
    <s v="s506N"/>
    <x v="0"/>
    <x v="2140"/>
    <s v="Anurin Nwunembom, Musing Derrick"/>
    <s v="Richard Mofe-Damijo, Ireti Doyle, Ermelinde Simo Sakah Jing, Alenne Menget, Syndy Emade, Lucie Memba Boss, Neba Godwill Awantu, Otia Vitalis, Flora Ndula Obassi, Merits Kayla"/>
    <s v="Unknown"/>
    <d v="2021-07-07T00:00:00"/>
    <s v="Available"/>
    <x v="3"/>
    <x v="2"/>
    <s v="85 min"/>
    <n v="85"/>
    <n v="0"/>
    <x v="8"/>
    <s v="A young dysfunctional couple tries to patch up their relationship through sessions with a highly unconventional therapist."/>
    <x v="1"/>
    <n v="1"/>
    <n v="2021"/>
    <s v="July"/>
    <s v="Recent"/>
    <s v="Short"/>
  </r>
  <r>
    <s v="s3991P"/>
    <x v="0"/>
    <x v="2141"/>
    <s v="Craig Moss"/>
    <s v="Bryan Callen, Steven Sims, Austin Michael Scott, Stephen Kramer Glickman, Melissa VillaseÃ±or"/>
    <s v="Unknown"/>
    <m/>
    <s v="Unknown"/>
    <x v="22"/>
    <x v="12"/>
    <s v="81 min"/>
    <n v="81"/>
    <n v="0"/>
    <x v="4"/>
    <s v="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
    <x v="0"/>
    <n v="2"/>
    <s v=""/>
    <s v=""/>
    <s v="Modern"/>
    <s v="Short"/>
  </r>
  <r>
    <s v="s2125P"/>
    <x v="0"/>
    <x v="2142"/>
    <s v="Richard Gabai"/>
    <s v="Lacey Chabert, Ethan Embry, Amanda Schull, Paul Sorvino"/>
    <s v="Unknown"/>
    <m/>
    <s v="Unknown"/>
    <x v="5"/>
    <x v="12"/>
    <s v="90 min"/>
    <n v="90"/>
    <n v="0"/>
    <x v="8"/>
    <s v="A talented artist is haunted by the presence of a childhood imaginary friend, and her psychiatrist husband wants to have her committed to a mental institution."/>
    <x v="0"/>
    <n v="2"/>
    <s v=""/>
    <s v=""/>
    <s v="Modern"/>
    <s v="Medium"/>
  </r>
  <r>
    <s v="s3808P"/>
    <x v="0"/>
    <x v="2143"/>
    <s v="William Nigh"/>
    <s v="Boris Karloff, Marjorie Reynolds, Grant Withers, Huntley Gordon, George Lynn, William Royle, James Flavin, Lotus Long, Lee Tung Foo, Bessie Loo, Richard Loo, Ernie Stanton, I. Stanford Jolley, Donald Kerr, Wilbur Mack, Moy Ming, Bruce Mitchell, Angelo Rossitto, Guy Usher"/>
    <s v="Unknown"/>
    <m/>
    <s v="Unknown"/>
    <x v="89"/>
    <x v="3"/>
    <s v="71 min"/>
    <n v="71"/>
    <n v="0"/>
    <x v="22"/>
    <s v="A pretty Chinese woman, seeking help from San Francisco detective James Lee Wong, is killed by a poisoned dart in his front hall, having time only to scrawl &quot;Captain J&quot;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
    <x v="0"/>
    <n v="2"/>
    <s v=""/>
    <s v=""/>
    <s v="Older"/>
    <s v="Short"/>
  </r>
  <r>
    <s v="s5310P"/>
    <x v="0"/>
    <x v="2144"/>
    <s v="Deepak Sareen"/>
    <s v="Jackie Shroff, Saeed Jaffrey, Deepak Tijori, Maya Alagh, Dina Pathak, Juhi Chawla, Amrita Singh"/>
    <s v="India"/>
    <m/>
    <s v="Unknown"/>
    <x v="57"/>
    <x v="0"/>
    <s v="150 min"/>
    <n v="150"/>
    <n v="0"/>
    <x v="8"/>
    <s v="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
    <x v="0"/>
    <n v="2"/>
    <s v=""/>
    <s v=""/>
    <s v="Older"/>
    <s v="Long"/>
  </r>
  <r>
    <s v="s3588P"/>
    <x v="0"/>
    <x v="2145"/>
    <s v="Seth Breedlove"/>
    <s v="Lyle Blackburn, Jeff Wamsley"/>
    <s v="United States"/>
    <m/>
    <s v="Unknown"/>
    <x v="12"/>
    <x v="3"/>
    <s v="67 min"/>
    <n v="67"/>
    <n v="0"/>
    <x v="2"/>
    <s v="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
    <x v="0"/>
    <n v="2"/>
    <s v=""/>
    <s v=""/>
    <s v="Modern"/>
    <s v="Short"/>
  </r>
  <r>
    <s v="s4105P"/>
    <x v="1"/>
    <x v="2146"/>
    <s v="Unknown"/>
    <s v="Jana McKinnon, Lena Urzendowsky, Lea Drinda, Michelangelo Fortuzzi, Jeremias Meyer, Bruno Alexander, Angelina HÃ¤ntsch, Sebastian Urzendowsky, Bernd HÃ¶lscher, Hildegard Schmahl, Valerie Koch, Nik Xhelilaj, Dimitrij Schaad, Gerhard Liebmann, Tonio Arango"/>
    <s v="Czech Republic, Germany"/>
    <m/>
    <s v="Unknown"/>
    <x v="0"/>
    <x v="9"/>
    <s v="1 Season"/>
    <n v="0"/>
    <n v="1"/>
    <x v="8"/>
    <s v="Christiane, Stella, Babsi, Benno, Axel und Michi: the Kids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
    <x v="0"/>
    <n v="2"/>
    <s v=""/>
    <s v=""/>
    <s v="Recent"/>
    <s v="Not Applicable"/>
  </r>
  <r>
    <s v="s562N"/>
    <x v="0"/>
    <x v="2147"/>
    <s v="Jay Roach"/>
    <s v="Mike Myers, Beyoncé Knowles-Carter, Seth Green, Michael York, Robert Wagner, Mindy Sterling, Verne Troyer, Michael Caine, Fred Savage"/>
    <s v="United States"/>
    <d v="2021-07-01T00:00:00"/>
    <s v="Available"/>
    <x v="15"/>
    <x v="11"/>
    <s v="94 min"/>
    <n v="94"/>
    <n v="0"/>
    <x v="7"/>
    <s v="The world's most shagadelic spy continues his fight against the diabolical Dr. Evil, who's teamed with a new foe: 1970s villain Goldmember."/>
    <x v="1"/>
    <n v="1"/>
    <n v="2021"/>
    <s v="July"/>
    <s v="Older"/>
    <s v="Medium"/>
  </r>
  <r>
    <s v="s3146N"/>
    <x v="0"/>
    <x v="2148"/>
    <s v="Abhishek Kapoor"/>
    <s v="Farhan Akhtar, Arjun Rampal, Purab Kohli, Luke Kenny, Prachi Desai, Shahana Goswami, Koel Purie"/>
    <s v="India"/>
    <d v="2019-12-15T00:00:00"/>
    <s v="Available"/>
    <x v="19"/>
    <x v="7"/>
    <s v="139 min"/>
    <n v="139"/>
    <n v="0"/>
    <x v="8"/>
    <s v="Four friends hoped that their rock band would be a hit. After breaking up, the band members reunite and take another shot at fulfilling their dream."/>
    <x v="1"/>
    <n v="1"/>
    <n v="2019"/>
    <s v="December"/>
    <s v="Older"/>
    <s v="Long"/>
  </r>
  <r>
    <s v="s9174P"/>
    <x v="0"/>
    <x v="2149"/>
    <s v="Isaac Halasima"/>
    <s v="Jay Stevens"/>
    <s v="Unknown"/>
    <m/>
    <s v="Unknown"/>
    <x v="1"/>
    <x v="10"/>
    <s v="25 min"/>
    <n v="25"/>
    <n v="0"/>
    <x v="10"/>
    <s v="Jay Stevens has been a professional comedian for almost 20 years. Growing up, he was known as a hilarious outgoing character by friends, family, colleagues and those he would meet on a first encounter."/>
    <x v="0"/>
    <n v="2"/>
    <s v=""/>
    <s v=""/>
    <s v="Modern"/>
    <s v="Short"/>
  </r>
  <r>
    <s v="s8129N"/>
    <x v="0"/>
    <x v="2150"/>
    <s v="Bryan Singer"/>
    <s v="Brandon Routh, Kate Bosworth, Kevin Spacey, James Marsden, Parker Posey, Frank Langella, Sam Huntington, Eva Marie Saint, Marlon Brando, Kal Penn"/>
    <s v="United States"/>
    <d v="2019-10-01T00:00:00"/>
    <s v="Available"/>
    <x v="24"/>
    <x v="11"/>
    <s v="154 min"/>
    <n v="154"/>
    <n v="0"/>
    <x v="7"/>
    <s v="When Superman returns to Metropolis, he finds that Lois Lane has moved on to another man and Lex Luthor is developing a new plan to rule the world."/>
    <x v="1"/>
    <n v="1"/>
    <n v="2019"/>
    <s v="October"/>
    <s v="Older"/>
    <s v="Long"/>
  </r>
  <r>
    <s v="s3650P"/>
    <x v="0"/>
    <x v="2151"/>
    <s v="Stevin John"/>
    <s v="Unknown"/>
    <s v="Unknown"/>
    <m/>
    <s v="Unknown"/>
    <x v="3"/>
    <x v="5"/>
    <s v="80 min"/>
    <n v="80"/>
    <n v="0"/>
    <x v="18"/>
    <s v="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
    <x v="0"/>
    <n v="2"/>
    <s v=""/>
    <s v=""/>
    <s v="Recent"/>
    <s v="Short"/>
  </r>
  <r>
    <s v="s5387P"/>
    <x v="0"/>
    <x v="2152"/>
    <s v="Robert L Butler Jr"/>
    <s v="Michael E Bell, Robert L Butler Jr, Paris Ray, Jefferey E Lewis, Christopher Denson"/>
    <s v="Unknown"/>
    <m/>
    <s v="Unknown"/>
    <x v="3"/>
    <x v="9"/>
    <s v="115 min"/>
    <n v="115"/>
    <n v="0"/>
    <x v="0"/>
    <s v="Takes place in Seattle Washington, $ drug dealers call a truce and form an alliance. But after 20 years of peace one member is forced to kill the others"/>
    <x v="0"/>
    <n v="2"/>
    <s v=""/>
    <s v=""/>
    <s v="Recent"/>
    <s v="Medium"/>
  </r>
  <r>
    <s v="s7838N"/>
    <x v="0"/>
    <x v="2153"/>
    <s v="Anees Bazmee"/>
    <s v="Salman Khan, Asin, Paresh Rawal, Mahesh Manjrekar, Anuradha Patel, Manoj Pahwa, Manoj Joshi, Puneet Issar, Sharat Saxena, Akhilendra Mishra, Zarine Khan, Arya Babbar"/>
    <s v="India"/>
    <d v="2017-10-22T00:00:00"/>
    <s v="Available"/>
    <x v="9"/>
    <x v="2"/>
    <s v="144 min"/>
    <n v="144"/>
    <n v="0"/>
    <x v="4"/>
    <s v="Bollywood superstar Salman Khan plays Prem, an heir to a perfume fortune who falls in love with the wrong woman in this romantic comedy."/>
    <x v="1"/>
    <n v="1"/>
    <n v="2017"/>
    <s v="October"/>
    <s v="Modern"/>
    <s v="Long"/>
  </r>
  <r>
    <s v="s8321N"/>
    <x v="0"/>
    <x v="2154"/>
    <s v="David Fincher"/>
    <s v="Daniel Craig, Rooney Mara, Christopher Plummer, Stellan Skarsgård, Steven Berkoff, Robin Wright, Yorick van Wageningen, Joely Richardson, Geraldine James, Goran Visnjic"/>
    <s v="United States, Sweden, Norway"/>
    <d v="2021-01-05T00:00:00"/>
    <s v="Available"/>
    <x v="9"/>
    <x v="6"/>
    <s v="158 min"/>
    <n v="158"/>
    <n v="0"/>
    <x v="8"/>
    <s v="When a young computer hacker is tasked with investigating a prying journalist, their separate missions become entangled amid a decades-old conspiracy."/>
    <x v="1"/>
    <n v="1"/>
    <n v="2021"/>
    <s v="January"/>
    <s v="Modern"/>
    <s v="Long"/>
  </r>
  <r>
    <s v="s4422P"/>
    <x v="0"/>
    <x v="2155"/>
    <s v="Jesus del Cerro"/>
    <s v="Tara Reid, Christopher Atkins, Dina De Laurentiis, Zack Peladeau, Olivia Jordan"/>
    <s v="Unknown"/>
    <m/>
    <s v="Unknown"/>
    <x v="0"/>
    <x v="12"/>
    <s v="113 min"/>
    <n v="113"/>
    <n v="0"/>
    <x v="0"/>
    <s v="A college girl, studying abroad in Europe, stumbles upon a murder in progress orchestrated by a terror cell."/>
    <x v="0"/>
    <n v="2"/>
    <s v=""/>
    <s v=""/>
    <s v="Recent"/>
    <s v="Medium"/>
  </r>
  <r>
    <s v="s794N"/>
    <x v="0"/>
    <x v="2156"/>
    <s v="Andy Tennant"/>
    <s v="Matthew Perry, Salma Hayek, Jon Tenney, Carlos Gómez, Tomas Milian, Siobhan Fallon Hogan, John Bennett Perry, Stanley DeSantis, Suzanne Snyder, Anne Betancourt, Jill Clayburgh"/>
    <s v="United States"/>
    <d v="2021-06-02T00:00:00"/>
    <s v="Available"/>
    <x v="64"/>
    <x v="11"/>
    <s v="109 min"/>
    <n v="109"/>
    <n v="0"/>
    <x v="4"/>
    <s v="When a one-night stand results in a pregnancy, two strangers with opposite personalities rush into marriage then must deal with the consequences."/>
    <x v="1"/>
    <n v="1"/>
    <n v="2021"/>
    <s v="June"/>
    <s v="Older"/>
    <s v="Medium"/>
  </r>
  <r>
    <s v="s2104N"/>
    <x v="0"/>
    <x v="2157"/>
    <s v="Atul Sabharwal"/>
    <s v="Bobby Deol, Bhupendra Jadawat, Hitesh Bhojraj, Anup Soni, Joy Sengupta, Sameer Paranjape, Ninad Mahajani, Prithvik Pratap"/>
    <s v="India"/>
    <d v="2020-08-21T00:00:00"/>
    <s v="Available"/>
    <x v="3"/>
    <x v="7"/>
    <s v="98 min"/>
    <n v="98"/>
    <n v="0"/>
    <x v="8"/>
    <s v="Demoted to an academy job, a cop trains five foolhardy students as assassins in his risky revenge plot against police corruption and the underworld."/>
    <x v="1"/>
    <n v="1"/>
    <n v="2020"/>
    <s v="August"/>
    <s v="Recent"/>
    <s v="Medium"/>
  </r>
  <r>
    <s v="s7378P"/>
    <x v="0"/>
    <x v="2158"/>
    <s v="L. Raja"/>
    <s v="Arjun, Saroja Devi, Raghuvaran, Ranjini, Madhuri, Senthil"/>
    <s v="Unknown"/>
    <m/>
    <s v="Unknown"/>
    <x v="70"/>
    <x v="9"/>
    <s v="138 min"/>
    <n v="138"/>
    <n v="0"/>
    <x v="0"/>
    <s v="Raja, a young man, is determined to avenge the death of his mother and sister. But, his friend, a law abiding police officer, does not want Raja to take law into his own hands."/>
    <x v="0"/>
    <n v="2"/>
    <s v=""/>
    <s v=""/>
    <s v="Older"/>
    <s v="Long"/>
  </r>
  <r>
    <s v="s8274N"/>
    <x v="0"/>
    <x v="2159"/>
    <s v="Cecilia Atán, Valeria Pivato"/>
    <s v="Paulina García, Claudio Rissi"/>
    <s v="Argentina, Chile"/>
    <d v="2018-11-08T00:00:00"/>
    <s v="Available"/>
    <x v="12"/>
    <x v="7"/>
    <s v="78 min"/>
    <n v="78"/>
    <n v="0"/>
    <x v="8"/>
    <s v="While traveling across Argentina to a new job, a longtime maid encounters a salesman who opens her eyes to life's beauty and possibilities."/>
    <x v="1"/>
    <n v="1"/>
    <n v="2018"/>
    <s v="November"/>
    <s v="Modern"/>
    <s v="Short"/>
  </r>
  <r>
    <s v="s4956N"/>
    <x v="0"/>
    <x v="2160"/>
    <s v="Amol Palekar"/>
    <s v="Shah Rukh Khan, Rani Mukerji, Anupam Kher, Dilip Prabhavalkar, Amitabh Bachchan, Juhi Chawla, Nina Kulkarni, Rajpal Yadav"/>
    <s v="India"/>
    <d v="2018-04-01T00:00:00"/>
    <s v="Available"/>
    <x v="41"/>
    <x v="2"/>
    <s v="134 min"/>
    <n v="134"/>
    <n v="0"/>
    <x v="8"/>
    <s v="Traditional Indian folklore comes alive in this charming film based on a story by Statwart Vijaydan Detha."/>
    <x v="1"/>
    <n v="1"/>
    <n v="2018"/>
    <s v="April"/>
    <s v="Older"/>
    <s v="Long"/>
  </r>
  <r>
    <s v="s2692N"/>
    <x v="1"/>
    <x v="2161"/>
    <s v="Unknown"/>
    <s v="Alan Aisenberg, Mike Castle, Carmen Flood, Marques Ray"/>
    <s v="United States"/>
    <d v="2020-04-10T00:00:00"/>
    <s v="Available"/>
    <x v="3"/>
    <x v="1"/>
    <s v="1 Season"/>
    <n v="0"/>
    <n v="1"/>
    <x v="4"/>
    <s v="Two rival brothers must work together to keep their brewery in business, but shenanigans keep foaming up their company with chaos."/>
    <x v="1"/>
    <n v="1"/>
    <n v="2020"/>
    <s v="April"/>
    <s v="Recent"/>
    <s v="Not Applicable"/>
  </r>
  <r>
    <s v="s1075N"/>
    <x v="0"/>
    <x v="2162"/>
    <s v="Suhas Kadav"/>
    <s v="Saurav Chakraborty"/>
    <s v="Unknown"/>
    <d v="2021-04-13T00:00:00"/>
    <s v="Available"/>
    <x v="1"/>
    <x v="15"/>
    <s v="79 min"/>
    <n v="79"/>
    <n v="0"/>
    <x v="11"/>
    <s v="Friends Motu and Patlu must save the world from three space thieves, but the job gets much harder when a cosmic collision gives the enemies superpowers!"/>
    <x v="1"/>
    <n v="1"/>
    <n v="2021"/>
    <s v="April"/>
    <s v="Modern"/>
    <s v="Short"/>
  </r>
  <r>
    <s v="s156N"/>
    <x v="0"/>
    <x v="2163"/>
    <s v="Jim Henson"/>
    <s v="David Bowie, Jennifer Connelly, Frank Oz, Kevin Clash, Anthony Asbury, Dave Goelz, Brian Henson, Ron Mueck, Karen Prell, Shari Weiser"/>
    <s v="United Kingdom, United States"/>
    <d v="2021-09-01T00:00:00"/>
    <s v="Available"/>
    <x v="68"/>
    <x v="8"/>
    <s v="101 min"/>
    <n v="101"/>
    <n v="0"/>
    <x v="7"/>
    <s v="In Jim Henson's fantasy, teen Sarah embarks on a life-altering quest to rescue her little brother from the clutches of a treacherous goblin."/>
    <x v="1"/>
    <n v="1"/>
    <n v="2021"/>
    <s v="September"/>
    <s v="Older"/>
    <s v="Medium"/>
  </r>
  <r>
    <s v="s5676N"/>
    <x v="1"/>
    <x v="2164"/>
    <s v="Unknown"/>
    <s v="Dong-hae Lee, Seung-ah Yoon, Jin-hyuk Choi, So-young Yoo, Yeo-jin Hong, Min-jin Jung"/>
    <s v="South Korea"/>
    <d v="2016-12-15T00:00:00"/>
    <s v="Available"/>
    <x v="5"/>
    <x v="2"/>
    <s v="1 Season"/>
    <n v="0"/>
    <n v="1"/>
    <x v="9"/>
    <s v="When a gifted patissier with a gloomy past meets a bright and easygoing café owner, he begins to shed his thorns and learns to love again."/>
    <x v="1"/>
    <n v="1"/>
    <n v="2016"/>
    <s v="December"/>
    <s v="Modern"/>
    <s v="Not Applicable"/>
  </r>
  <r>
    <s v="s1610N"/>
    <x v="0"/>
    <x v="2165"/>
    <s v="Damien O’Connor"/>
    <s v="Lucy O'Connell, Brendan Mullins, Ruth Negga, Lola Metcalfe, Jared Harris, Moe Dunford, Oscar Butler, Shona Hamill, Pat Kinevane, Janet Moran, Anya O'Connor"/>
    <s v="United States"/>
    <d v="2020-12-01T00:00:00"/>
    <s v="Available"/>
    <x v="3"/>
    <x v="13"/>
    <s v="48 min"/>
    <n v="48"/>
    <n v="0"/>
    <x v="11"/>
    <s v="With her father working far away in Australia, a determined Angela makes a plan — and a heartfelt wish — to reunite her family in time for the holidays."/>
    <x v="1"/>
    <n v="1"/>
    <n v="2020"/>
    <s v="December"/>
    <s v="Recent"/>
    <s v="Short"/>
  </r>
  <r>
    <s v="s7268P"/>
    <x v="0"/>
    <x v="2166"/>
    <s v="Arthur Hilton"/>
    <s v="Unknown"/>
    <s v="Unknown"/>
    <m/>
    <s v="Unknown"/>
    <x v="0"/>
    <x v="3"/>
    <s v="60 min"/>
    <n v="60"/>
    <n v="0"/>
    <x v="22"/>
    <s v="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
    <x v="0"/>
    <n v="2"/>
    <s v=""/>
    <s v=""/>
    <s v="Recent"/>
    <s v="Short"/>
  </r>
  <r>
    <s v="s3818N"/>
    <x v="1"/>
    <x v="2167"/>
    <s v="Unknown"/>
    <s v="Ed Westwick, James Buckley, Joe Thomas, Lauren O'Rourke, Linzey Cocker, Nigel Lindsay, Lloyd Hutchinson, Lee Ross"/>
    <s v="United Kingdom"/>
    <d v="2019-05-17T00:00:00"/>
    <s v="Available"/>
    <x v="1"/>
    <x v="1"/>
    <s v="2 Seasons"/>
    <n v="0"/>
    <n v="2"/>
    <x v="1"/>
    <s v="In 1980s Essex, cocky salesman Vincent Swan and his unscrupulous team will do anything to get the sale – including throwing honesty out the window."/>
    <x v="1"/>
    <n v="1"/>
    <n v="2019"/>
    <s v="May"/>
    <s v="Modern"/>
    <s v="Not Applicable"/>
  </r>
  <r>
    <s v="s235P"/>
    <x v="0"/>
    <x v="2168"/>
    <s v="Abhishek Pathak"/>
    <s v="Sunny Singh, Maanvi Gagroo, Karishma Sharma, Saurabh Shukla, Gagan Arora, Aishwarya Sakhuja"/>
    <s v="India"/>
    <m/>
    <s v="Unknown"/>
    <x v="1"/>
    <x v="12"/>
    <s v="115 min"/>
    <n v="115"/>
    <n v="0"/>
    <x v="4"/>
    <s v="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
    <x v="0"/>
    <n v="2"/>
    <s v=""/>
    <s v=""/>
    <s v="Modern"/>
    <s v="Medium"/>
  </r>
  <r>
    <s v="s5340P"/>
    <x v="0"/>
    <x v="2169"/>
    <s v="Cannis Holder"/>
    <s v="Unknown"/>
    <s v="Unknown"/>
    <m/>
    <s v="Unknown"/>
    <x v="1"/>
    <x v="5"/>
    <s v="32 min"/>
    <n v="32"/>
    <n v="0"/>
    <x v="6"/>
    <s v="Jingle Bells! Join Buster the Bus and his friends in this festive collection. This Christmas collection includes &quot;Wheels on the Jingle Bell Bus&quot; &quot;Frozen Buster&quot;, &quot;Buster Builds A Snowman&quot; and many more! Go Buster is an animated online educational kids series watched all over the globe. Brought to you by the creators of Little Baby Bum, Go Buster encourages learning, creativity and fun!"/>
    <x v="0"/>
    <n v="2"/>
    <s v=""/>
    <s v=""/>
    <s v="Modern"/>
    <s v="Short"/>
  </r>
  <r>
    <s v="s549P"/>
    <x v="0"/>
    <x v="2170"/>
    <s v="Joseph Kane"/>
    <s v="Roy Rogers, George &quot;Gabby&quot; Hayes, Lynne Carver, Sally Payne, Gale Storm, Jack Ingram, Sons of the Pioneers, William Haade, James Seay"/>
    <s v="Mexico"/>
    <m/>
    <s v="Unknown"/>
    <x v="27"/>
    <x v="3"/>
    <s v="53 min"/>
    <n v="53"/>
    <n v="0"/>
    <x v="25"/>
    <s v="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
    <x v="0"/>
    <n v="2"/>
    <s v=""/>
    <s v=""/>
    <s v="Older"/>
    <s v="Short"/>
  </r>
  <r>
    <s v="s6511P"/>
    <x v="1"/>
    <x v="2171"/>
    <s v="Unknown"/>
    <s v="Amina Autalif, Eldar Otarbayev, Kuanysh Kerimkulov, Ashim Akhmet, Zhanargul Zhanyamanova, Galym Ospanov, Dinara Abdullina, Alimbek Orazbekov, Kalampyr Aisangali, Zhumagali Makhanov, Gulzhamal Kazakbayeva, Zhalgas Tolganbay, Sholpan Elgezekova, Shynar Askarova, Bayan Kazhnabiyeva"/>
    <s v="Unknown"/>
    <m/>
    <s v="Unknown"/>
    <x v="6"/>
    <x v="3"/>
    <s v="1 Season"/>
    <n v="0"/>
    <n v="1"/>
    <x v="8"/>
    <s v="The leading characters are three former orphans, each of them is about 30 years old: Daryn, Yerzhan and Sabit. The guys went through a lot together - from Kids's oaths on &quot;together forever&quot; to the first love with the same girl Aisha. The guys became older, and each of them chose their own way."/>
    <x v="0"/>
    <n v="2"/>
    <s v=""/>
    <s v=""/>
    <s v="Modern"/>
    <s v="Not Applicable"/>
  </r>
  <r>
    <s v="s324P"/>
    <x v="0"/>
    <x v="2172"/>
    <s v="Not Available"/>
    <s v="Unknown"/>
    <s v="United States"/>
    <m/>
    <s v="Unknown"/>
    <x v="19"/>
    <x v="12"/>
    <s v="32 min"/>
    <n v="32"/>
    <n v="0"/>
    <x v="34"/>
    <s v="Titus Andronicus wallops After the Jump with their rusty, ragged, yet decidedly regional, Jersey rock."/>
    <x v="0"/>
    <n v="2"/>
    <s v=""/>
    <s v=""/>
    <s v="Older"/>
    <s v="Short"/>
  </r>
  <r>
    <s v="s4130P"/>
    <x v="0"/>
    <x v="2173"/>
    <s v="Michael Mayer"/>
    <s v="Jameel Khoury, Michael Aloni, Nicholas Jacob"/>
    <s v="Unknown"/>
    <m/>
    <s v="Unknown"/>
    <x v="30"/>
    <x v="0"/>
    <s v="96 min"/>
    <n v="96"/>
    <n v="0"/>
    <x v="8"/>
    <s v="A drama centered on the love affair between two men on opposite sides of the Mid-East conflict: Palestinian student Nimer and Roy, an Israeli lawyer."/>
    <x v="0"/>
    <n v="2"/>
    <s v=""/>
    <s v=""/>
    <s v="Modern"/>
    <s v="Medium"/>
  </r>
  <r>
    <s v="s7026P"/>
    <x v="0"/>
    <x v="2174"/>
    <s v="Tye Banks, Heidi Lawson"/>
    <s v="J. Alphonse Nicholson, Luray Cooper, Tray Chaney, Tye Banks, Heidi Lawson"/>
    <s v="Unknown"/>
    <m/>
    <s v="Unknown"/>
    <x v="3"/>
    <x v="9"/>
    <s v="92 min"/>
    <n v="92"/>
    <n v="0"/>
    <x v="0"/>
    <s v="A middle-aged ex-con hired to manage his nephew's fledgling music career is caught between working for and taking down the neighborhood's crime boss."/>
    <x v="0"/>
    <n v="2"/>
    <s v=""/>
    <s v=""/>
    <s v="Recent"/>
    <s v="Medium"/>
  </r>
  <r>
    <s v="s6863P"/>
    <x v="0"/>
    <x v="2175"/>
    <s v="Lea Borniotto, Vera Borniotto, Edoardo Nervi"/>
    <s v="Vera Borniotto, Lea Borniotto, Lorenzo Crovetto, Eleonora Manca, Maurizio Nervi"/>
    <s v="Unknown"/>
    <m/>
    <s v="Unknown"/>
    <x v="0"/>
    <x v="3"/>
    <s v="91 min"/>
    <n v="91"/>
    <n v="0"/>
    <x v="15"/>
    <s v="A young woman accept a job at an ancient mansion, unaware that she is confronted with a dark secret linked to her family"/>
    <x v="0"/>
    <n v="2"/>
    <s v=""/>
    <s v=""/>
    <s v="Recent"/>
    <s v="Medium"/>
  </r>
  <r>
    <s v="s2212P"/>
    <x v="0"/>
    <x v="2176"/>
    <s v="Russell Mulcahy"/>
    <s v="Sean Connery, Christopher Lambert, Virginia Madsen, Michael Ironside"/>
    <s v="Unknown"/>
    <m/>
    <s v="Unknown"/>
    <x v="28"/>
    <x v="0"/>
    <s v="110 min"/>
    <n v="110"/>
    <n v="0"/>
    <x v="0"/>
    <s v="Prepare to experience one of the most spectacular cinematic adventures...It's 2024 and MacLeod (Christopher Lambert) and Ramirez (Sean Connery) are back to save planet Earth."/>
    <x v="0"/>
    <n v="2"/>
    <s v=""/>
    <s v=""/>
    <s v="Older"/>
    <s v="Medium"/>
  </r>
  <r>
    <s v="s7475P"/>
    <x v="0"/>
    <x v="2177"/>
    <s v="Erik Bloomquist"/>
    <s v="Erik Bloomquist, Maggie McMeans, Ehad Berisha, Peyton Michelle Edwards"/>
    <s v="Unknown"/>
    <m/>
    <s v="Unknown"/>
    <x v="0"/>
    <x v="0"/>
    <s v="76 min"/>
    <n v="76"/>
    <n v="0"/>
    <x v="4"/>
    <s v="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
    <x v="0"/>
    <n v="2"/>
    <s v=""/>
    <s v=""/>
    <s v="Recent"/>
    <s v="Short"/>
  </r>
  <r>
    <s v="s2396N"/>
    <x v="1"/>
    <x v="2178"/>
    <s v="Unknown"/>
    <s v="Bill Burr, Laura Dern, Justin Long, Debi Derryberry, Sam Rockwell"/>
    <s v="United States, France, Canada"/>
    <d v="2020-06-12T00:00:00"/>
    <s v="Available"/>
    <x v="3"/>
    <x v="1"/>
    <s v="4 Seasons"/>
    <n v="0"/>
    <n v="4"/>
    <x v="4"/>
    <s v="Follow the Murphy family back to the 1970s, when kids roamed wild, beer flowed freely and nothing came between a man and his TV."/>
    <x v="1"/>
    <n v="1"/>
    <n v="2020"/>
    <s v="June"/>
    <s v="Recent"/>
    <s v="Not Applicable"/>
  </r>
  <r>
    <s v="s8412P"/>
    <x v="0"/>
    <x v="2179"/>
    <s v="Brian Volk-Weiss"/>
    <s v="Gary Owen"/>
    <s v="Unknown"/>
    <m/>
    <s v="Unknown"/>
    <x v="1"/>
    <x v="9"/>
    <s v="63 min"/>
    <n v="63"/>
    <n v="0"/>
    <x v="10"/>
    <s v="In #DoinWhatIDo Gary Owen hilariously bridges the &quot;lanes&quot; of black and white cultures as only he can, both in his home and on social media. From Black Twitter, his daughter's homecoming date, to the rules of when we can and cannot use the N-word, no one does it better!"/>
    <x v="0"/>
    <n v="2"/>
    <s v=""/>
    <s v=""/>
    <s v="Modern"/>
    <s v="Short"/>
  </r>
  <r>
    <s v="s4135N"/>
    <x v="0"/>
    <x v="2180"/>
    <s v="Amshan Kumar"/>
    <s v="Rajeev Anand, Manimegalai, A.S. Sasi Kumar, Vidhur Rajarajan, Sheela Rajkumar, Sethu Darwin, Anand Sampath, Karuna Prasad"/>
    <s v="India"/>
    <d v="2019-02-02T00:00:00"/>
    <s v="Available"/>
    <x v="12"/>
    <x v="7"/>
    <s v="93 min"/>
    <n v="93"/>
    <n v="0"/>
    <x v="8"/>
    <s v="When caste discrimination prevents a villager from giving his deceased father a rightful burial, he takes his fight for equality to court."/>
    <x v="1"/>
    <n v="1"/>
    <n v="2019"/>
    <s v="February"/>
    <s v="Modern"/>
    <s v="Medium"/>
  </r>
  <r>
    <s v="s4524P"/>
    <x v="0"/>
    <x v="2181"/>
    <s v="Blake Edwards"/>
    <s v="Joaquim de Almeida, Vanessa Mesquita, Filipe Duarte"/>
    <s v="Unknown"/>
    <m/>
    <s v="Unknown"/>
    <x v="30"/>
    <x v="9"/>
    <s v="1 min"/>
    <n v="1"/>
    <n v="0"/>
    <x v="0"/>
    <s v="A baby is kidnapped in a Brazilian airport. Years later, the mother lives in Lisbon and works in a strip-tease bar so she can survive. When she is fired, she joins a gang of bank robbers..."/>
    <x v="0"/>
    <n v="2"/>
    <s v=""/>
    <s v=""/>
    <s v="Modern"/>
    <s v="Short"/>
  </r>
  <r>
    <s v="s6956P"/>
    <x v="0"/>
    <x v="2182"/>
    <s v="Albert Maysles"/>
    <s v="Iris Apfel, Carl Apfel"/>
    <s v="Unknown"/>
    <m/>
    <s v="Unknown"/>
    <x v="18"/>
    <x v="11"/>
    <s v="80 min"/>
    <n v="80"/>
    <n v="0"/>
    <x v="0"/>
    <s v="From legendary late 88-year-old documentarian Albert Maysles (GREY GARDENS, GIMME SHELTER), comes IRIS. Iris Apfel, is the 93-year-old style maven who has had an outsized presence on the New York fashion scene for decades."/>
    <x v="0"/>
    <n v="2"/>
    <s v=""/>
    <s v=""/>
    <s v="Modern"/>
    <s v="Short"/>
  </r>
  <r>
    <s v="s8013N"/>
    <x v="0"/>
    <x v="2183"/>
    <s v="Adarsh Eshwarappa"/>
    <s v="Lauren Spartano, Niveditha, Amrutha Karagada, Shashank Purushotham, Sidhartha Maadhyamika, Ajay Raj, Sanchari Vijay, Veena Sundar"/>
    <s v="India, United States"/>
    <d v="2018-03-01T00:00:00"/>
    <s v="Available"/>
    <x v="12"/>
    <x v="7"/>
    <s v="115 min"/>
    <n v="115"/>
    <n v="0"/>
    <x v="8"/>
    <s v="An American woman on a revenge mission travels to India and befriends two journalists seeking justice for violent crimes against women."/>
    <x v="1"/>
    <n v="1"/>
    <n v="2018"/>
    <s v="March"/>
    <s v="Modern"/>
    <s v="Medium"/>
  </r>
  <r>
    <s v="s352P"/>
    <x v="0"/>
    <x v="2184"/>
    <s v="Charles Walters"/>
    <s v="Jane Wyman, Van Johnson, Barry Sullivan, Howard Keel, Phyllis Kirk, Jeff Donnell"/>
    <s v="United States"/>
    <m/>
    <s v="Unknown"/>
    <x v="74"/>
    <x v="3"/>
    <s v="90 min"/>
    <n v="90"/>
    <n v="0"/>
    <x v="4"/>
    <s v="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
    <x v="0"/>
    <n v="2"/>
    <s v=""/>
    <s v=""/>
    <s v="Older"/>
    <s v="Medium"/>
  </r>
  <r>
    <s v="s5385N"/>
    <x v="1"/>
    <x v="2185"/>
    <s v="Unknown"/>
    <s v="Fu Dalong, Ning Jing, Yu Entai, Zhou Bo, Fu Miao, Feihu Sun, Lu Ying, Qiu Yongli"/>
    <s v="China"/>
    <d v="2017-07-07T00:00:00"/>
    <s v="Available"/>
    <x v="5"/>
    <x v="7"/>
    <s v="1 Season"/>
    <n v="0"/>
    <n v="1"/>
    <x v="9"/>
    <s v="During the Warring States period, Qin state ruler Duke Xiao recruits statesman Shang Yang to help enact bold reforms that transform western China."/>
    <x v="1"/>
    <n v="1"/>
    <n v="2017"/>
    <s v="July"/>
    <s v="Modern"/>
    <s v="Not Applicable"/>
  </r>
  <r>
    <s v="s7381P"/>
    <x v="0"/>
    <x v="2186"/>
    <s v="Eduardo Maytorena, Wayne Mitchell"/>
    <s v="Chase Austin, Jesse Celedon, Roseny Carrero"/>
    <s v="Unknown"/>
    <m/>
    <s v="Unknown"/>
    <x v="2"/>
    <x v="9"/>
    <s v="84 min"/>
    <n v="84"/>
    <n v="0"/>
    <x v="8"/>
    <s v="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
    <x v="0"/>
    <n v="2"/>
    <s v=""/>
    <s v=""/>
    <s v="Modern"/>
    <s v="Short"/>
  </r>
  <r>
    <s v="s6615N"/>
    <x v="0"/>
    <x v="2187"/>
    <s v="Chia-Liang Liu"/>
    <s v="Hou Hsiao, Gordon Liu, Lily Li, Jason Pai Piao, Chia-Liang Liu"/>
    <s v="Hong Kong"/>
    <d v="2018-08-16T00:00:00"/>
    <s v="Available"/>
    <x v="38"/>
    <x v="7"/>
    <s v="90 min"/>
    <n v="90"/>
    <n v="0"/>
    <x v="7"/>
    <s v="Shaolin monk San Te returns to protect a fellow hero with a talent for finding trouble in this action-packed sequel to &quot;The 36th Chamber of Shaolin.&quot;"/>
    <x v="1"/>
    <n v="1"/>
    <n v="2018"/>
    <s v="August"/>
    <s v="Older"/>
    <s v="Medium"/>
  </r>
  <r>
    <s v="s1081N"/>
    <x v="0"/>
    <x v="2188"/>
    <s v="Zhao Ji"/>
    <s v="Yang Tianxiang, Zhang He, Xuan Xiaoming, Li Shimeng"/>
    <s v="China"/>
    <d v="2021-04-12T00:00:00"/>
    <s v="Available"/>
    <x v="0"/>
    <x v="7"/>
    <s v="118 min"/>
    <n v="118"/>
    <n v="0"/>
    <x v="7"/>
    <s v="While living as an ordinary deliveryman and motor racing fan, Nezha encounters old nemeses and must rediscover his powers to protect his loved ones."/>
    <x v="1"/>
    <n v="1"/>
    <n v="2021"/>
    <s v="April"/>
    <s v="Recent"/>
    <s v="Medium"/>
  </r>
  <r>
    <s v="s3623P"/>
    <x v="1"/>
    <x v="2189"/>
    <s v="Unknown"/>
    <s v="MICHAEL BULLY HERBIG, ANKE ENGELKE, BARBARA SCHÃ–NEBERGER, CAROLIN KEBEKUS, KURT KRÃ–MER, MAX GIERMANN, MIRCO NONTSCHEW, RICK KAVANIAN, TEDROS &quot;TEDDY&quot; TECLEBRHAN, TORSTEN STRÃ„TER, WIGALD BONING"/>
    <s v="Unknown"/>
    <m/>
    <s v="Unknown"/>
    <x v="0"/>
    <x v="0"/>
    <s v="1 Season"/>
    <n v="0"/>
    <n v="1"/>
    <x v="4"/>
    <s v="Michael Bully Herbig presents &quot;LOL â€“ Last One Laughing&quot;, the first German comedy game show on Amazon Prime. Ten top stars of German comedy join in the ultimate battle to find out who laughs last! Who will be able to stay serious? Which performance won't leave a dry eye in the house? And who will be the last one standing?"/>
    <x v="0"/>
    <n v="2"/>
    <s v=""/>
    <s v=""/>
    <s v="Recent"/>
    <s v="Not Applicable"/>
  </r>
  <r>
    <s v="s5719P"/>
    <x v="0"/>
    <x v="2190"/>
    <s v="Shigeo Tanaka"/>
    <s v="KÃ´jirÃ´ HongÃ´, KyÃ´ko Enami, YÃ»zÃ´ Hayakawa"/>
    <s v="Unknown"/>
    <m/>
    <s v="Unknown"/>
    <x v="80"/>
    <x v="3"/>
    <s v="100 min"/>
    <n v="100"/>
    <n v="0"/>
    <x v="29"/>
    <s v="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
    <x v="0"/>
    <n v="2"/>
    <s v=""/>
    <s v=""/>
    <s v="Older"/>
    <s v="Medium"/>
  </r>
  <r>
    <s v="s3116P"/>
    <x v="0"/>
    <x v="2191"/>
    <s v="Baljit Sangra"/>
    <s v="Jeeti Pooni, Kira Pooni, Salakshana Pooni"/>
    <s v="Unknown"/>
    <m/>
    <s v="Unknown"/>
    <x v="1"/>
    <x v="3"/>
    <s v="83 min"/>
    <n v="83"/>
    <n v="0"/>
    <x v="2"/>
    <s v="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
    <x v="0"/>
    <n v="2"/>
    <s v=""/>
    <s v=""/>
    <s v="Modern"/>
    <s v="Short"/>
  </r>
  <r>
    <s v="s5821N"/>
    <x v="0"/>
    <x v="2192"/>
    <s v="Michael Drumm"/>
    <s v="Lavell Crawford"/>
    <s v="United States"/>
    <d v="2016-08-02T00:00:00"/>
    <s v="Available"/>
    <x v="9"/>
    <x v="1"/>
    <s v="81 min"/>
    <n v="81"/>
    <n v="0"/>
    <x v="13"/>
    <s v="&quot;Last Comic Standing&quot; runner-up Lavell Crawford lords over a hometown crowd at St. Louis's Orpheum Theatre, raking in the love – and the laughs."/>
    <x v="1"/>
    <n v="1"/>
    <n v="2016"/>
    <s v="August"/>
    <s v="Modern"/>
    <s v="Short"/>
  </r>
  <r>
    <s v="s138N"/>
    <x v="0"/>
    <x v="2193"/>
    <s v="Simon Wincer"/>
    <s v="Paul Hogan, Linda Kozlowski, Jere Burns, Jonathan Banks, Aida Turturro, Alec Wilson, Gerry Skilton, Steve Rackman, Serge Cockburn, Paul Rodriguez, Mark Adair-Rios, Tiriel Mora, Grant Piro, Mike Tyson"/>
    <s v="Australia, United States"/>
    <d v="2021-09-01T00:00:00"/>
    <s v="Available"/>
    <x v="8"/>
    <x v="8"/>
    <s v="95 min"/>
    <n v="95"/>
    <n v="0"/>
    <x v="7"/>
    <s v="When Mick &quot;Crocodile&quot; Dundee and his family land in Los Angeles, they soon learn some lessons about American life in this comedy sequel."/>
    <x v="1"/>
    <n v="1"/>
    <n v="2021"/>
    <s v="September"/>
    <s v="Older"/>
    <s v="Medium"/>
  </r>
  <r>
    <s v="s4010P"/>
    <x v="0"/>
    <x v="2194"/>
    <s v="Jing Wong, Wai-Lun Lam"/>
    <s v="Jet Li, Jacky Cheung, Charlie Yeung"/>
    <s v="Unknown"/>
    <m/>
    <s v="Unknown"/>
    <x v="42"/>
    <x v="6"/>
    <s v="101 min"/>
    <n v="101"/>
    <n v="0"/>
    <x v="0"/>
    <s v="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
    <x v="0"/>
    <n v="2"/>
    <s v=""/>
    <s v=""/>
    <s v="Older"/>
    <s v="Medium"/>
  </r>
  <r>
    <s v="s2344N"/>
    <x v="1"/>
    <x v="2195"/>
    <s v="Unknown"/>
    <s v="Jayde Adams, Carla Hall, Heston Blumenthal, Niklas Ekstedt"/>
    <s v="United Kingdom"/>
    <d v="2020-06-24T00:00:00"/>
    <s v="Available"/>
    <x v="3"/>
    <x v="2"/>
    <s v="1 Season"/>
    <n v="0"/>
    <n v="1"/>
    <x v="1"/>
    <s v="In this competition show, daring home chefs tempt the food gods with reinvented classics and fanciful feasts in their quest to win a golden apple."/>
    <x v="1"/>
    <n v="1"/>
    <n v="2020"/>
    <s v="June"/>
    <s v="Recent"/>
    <s v="Not Applicable"/>
  </r>
  <r>
    <s v="s9117P"/>
    <x v="0"/>
    <x v="2196"/>
    <s v="Paul W.S. Anderson"/>
    <s v="Ave Merson-O'Brian, Milla Jovovich, Michelle Rodriguez, Sally Cahill, Kevin Durand, Sienna Guillory, Shawn Roberts, Aryana Engineer, Colin Salmon, Johann Urb, Boris Kodjoe, Li Bingbing"/>
    <s v="Germany, Canada, United States, France, United Kingdom"/>
    <m/>
    <s v="Unknown"/>
    <x v="5"/>
    <x v="6"/>
    <s v="96 min"/>
    <n v="96"/>
    <n v="0"/>
    <x v="0"/>
    <s v="A sequel to &quot;Resident Evil: Afterlife 3D&quot;."/>
    <x v="0"/>
    <n v="2"/>
    <s v=""/>
    <s v=""/>
    <s v="Modern"/>
    <s v="Medium"/>
  </r>
  <r>
    <s v="s2579P"/>
    <x v="0"/>
    <x v="2197"/>
    <s v="Simon Hunter"/>
    <s v="Sheila Hancock, Kevin Guthrie, Amy Manson"/>
    <s v="Unknown"/>
    <m/>
    <s v="Unknown"/>
    <x v="1"/>
    <x v="3"/>
    <s v="102 min"/>
    <n v="102"/>
    <n v="0"/>
    <x v="0"/>
    <s v="Believing that it's never too late, newly widowed Edie (Sheila Hancock) embarks on a trip to the Scottish Highlands to fulfill her dream of climbing the intimidating Mt. Suilven, striking up a friendship with a young climber along the way."/>
    <x v="0"/>
    <n v="2"/>
    <s v=""/>
    <s v=""/>
    <s v="Modern"/>
    <s v="Medium"/>
  </r>
  <r>
    <s v="s5184P"/>
    <x v="0"/>
    <x v="2198"/>
    <s v="Len Talan"/>
    <s v="David Warner, Hugh Pollard, Nicola Stapleton"/>
    <s v="Unknown"/>
    <m/>
    <s v="Unknown"/>
    <x v="70"/>
    <x v="5"/>
    <s v="89 min"/>
    <n v="89"/>
    <n v="0"/>
    <x v="10"/>
    <s v="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
    <x v="0"/>
    <n v="2"/>
    <s v=""/>
    <s v=""/>
    <s v="Older"/>
    <s v="Short"/>
  </r>
  <r>
    <s v="s3346P"/>
    <x v="0"/>
    <x v="2199"/>
    <s v="Swaroop RSJ"/>
    <s v="Naveen Polishetty, Shruti Sharma, Chanakya Tejas, Krishneswara Rao, Suhas, Ramdutt, Kranthi Priyam, Appaji Ambarisha Darbha"/>
    <s v="Unknown"/>
    <m/>
    <s v="Unknown"/>
    <x v="3"/>
    <x v="3"/>
    <s v="133 min"/>
    <n v="133"/>
    <n v="0"/>
    <x v="4"/>
    <s v="Agent Sai, a Nellore-based detective, faces trouble when he investigates the case of an unidentified body found near a railway track."/>
    <x v="0"/>
    <n v="2"/>
    <s v=""/>
    <s v=""/>
    <s v="Recent"/>
    <s v="Long"/>
  </r>
  <r>
    <s v="s6131P"/>
    <x v="0"/>
    <x v="2200"/>
    <s v="Yogesh Jadhav  Nitin Chavan"/>
    <s v="Sandeep Khare, Aastad Kale, Bhagyashree Desai"/>
    <s v="Unknown"/>
    <m/>
    <s v="Unknown"/>
    <x v="7"/>
    <x v="3"/>
    <s v="111 min"/>
    <n v="111"/>
    <n v="0"/>
    <x v="8"/>
    <s v="Gajanan, a doting father to his young daughter, can't bear to see injustice against women. His simple life turns upside down when he kills a molester one night. What follows is an endless trial and his family's struggle to get justice."/>
    <x v="0"/>
    <n v="2"/>
    <s v=""/>
    <s v=""/>
    <s v="Modern"/>
    <s v="Medium"/>
  </r>
  <r>
    <s v="s3466N"/>
    <x v="0"/>
    <x v="2201"/>
    <s v="Roy Poortmans"/>
    <s v="Vajèn van den Bosch, Buddy Vedder, Leontine Borsato, Caroline de Bruijn, Stijn Fransen, Marije Zuurveld"/>
    <s v="Netherlands"/>
    <d v="2019-10-01T00:00:00"/>
    <s v="Available"/>
    <x v="6"/>
    <x v="7"/>
    <s v="90 min"/>
    <n v="90"/>
    <n v="0"/>
    <x v="8"/>
    <s v="A starry-eyed employee of a hot cosmetics company hires a dreamy photographer who is secretly indebted to a major rival – her sketchy aunt."/>
    <x v="1"/>
    <n v="1"/>
    <n v="2019"/>
    <s v="October"/>
    <s v="Modern"/>
    <s v="Medium"/>
  </r>
  <r>
    <s v="s3718P"/>
    <x v="0"/>
    <x v="2202"/>
    <s v="Jay Chapman"/>
    <s v="Tom Papa"/>
    <s v="Unknown"/>
    <m/>
    <s v="Unknown"/>
    <x v="7"/>
    <x v="12"/>
    <s v="59 min"/>
    <n v="59"/>
    <n v="0"/>
    <x v="10"/>
    <s v="Tom Papa has become a Human Mule and he's not afraid to admit it. In this follow up to his 2013 special, Tom is at his fast paced comedic best while relating the everyman struggles of family life, falling behind to the super rich and his hilarious cure for angry young men."/>
    <x v="0"/>
    <n v="2"/>
    <s v=""/>
    <s v=""/>
    <s v="Modern"/>
    <s v="Short"/>
  </r>
  <r>
    <s v="s1832P"/>
    <x v="0"/>
    <x v="2203"/>
    <s v="Cooper Barnes"/>
    <s v="Liz Stewart"/>
    <s v="Unknown"/>
    <m/>
    <s v="Unknown"/>
    <x v="6"/>
    <x v="9"/>
    <s v="50 min"/>
    <n v="50"/>
    <n v="0"/>
    <x v="10"/>
    <s v="Comedian Liz Stewart tackles ghosts, drugs, and motherhood in her debut comedy special, filmed while she was 8 1/2 months pregnant."/>
    <x v="0"/>
    <n v="2"/>
    <s v=""/>
    <s v=""/>
    <s v="Modern"/>
    <s v="Short"/>
  </r>
  <r>
    <s v="s7556P"/>
    <x v="0"/>
    <x v="2204"/>
    <s v="Rojin Thomas"/>
    <s v="Indrans, Sreenath Bhasi, Vijay Babu, Manju Pillai, Neslin, Kainakary Thankaraj, KPAC Lalitha, Srikanth Murali, Johny Antony, Pauly Wilson, Maniyan Pillai Raju, Anoop Menon, Aju Varghese, Kiran Aravindhakshan, Chithra, Priyanka Nair"/>
    <s v="Unknown"/>
    <m/>
    <s v="Unknown"/>
    <x v="0"/>
    <x v="3"/>
    <s v="161 min"/>
    <n v="161"/>
    <n v="0"/>
    <x v="8"/>
    <s v="Home is about the humble, technology-challenged Oliver twist struggles to keep his closeness with his sons and communicate as they grow up and become active on social media."/>
    <x v="0"/>
    <n v="2"/>
    <s v=""/>
    <s v=""/>
    <s v="Recent"/>
    <s v="Long"/>
  </r>
  <r>
    <s v="s8093P"/>
    <x v="0"/>
    <x v="2205"/>
    <s v="Carlo Carlei"/>
    <s v="Hailee Steinfeld, Douglas Booth, Paul Giamatti, Damian Lewis"/>
    <s v="Unknown"/>
    <m/>
    <s v="Unknown"/>
    <x v="30"/>
    <x v="3"/>
    <s v="119 min"/>
    <n v="119"/>
    <n v="0"/>
    <x v="8"/>
    <s v="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
    <x v="0"/>
    <n v="2"/>
    <s v=""/>
    <s v=""/>
    <s v="Modern"/>
    <s v="Medium"/>
  </r>
  <r>
    <s v="s9395P"/>
    <x v="0"/>
    <x v="2206"/>
    <s v="John David Moffat IV"/>
    <s v="Uli Auliani, Troy Jones, Yasmin Irvine, Dominic Cole, Steven Synstelien, Cheverly Amalia, Stefani Rose"/>
    <s v="Unknown"/>
    <m/>
    <s v="Unknown"/>
    <x v="0"/>
    <x v="9"/>
    <s v="80 min"/>
    <n v="80"/>
    <n v="0"/>
    <x v="15"/>
    <s v="6 strangers wake up inside a room garnished with weapons and are forced to kill each other or watch someone they care deeply about die."/>
    <x v="0"/>
    <n v="2"/>
    <s v=""/>
    <s v=""/>
    <s v="Recent"/>
    <s v="Short"/>
  </r>
  <r>
    <s v="s7271N"/>
    <x v="0"/>
    <x v="2207"/>
    <s v="Kazuaki Kiriya"/>
    <s v="Clive Owen, Morgan Freeman, Cliff Curtis, Aksel Hennie, Peyman Moaadi, Ayelet Zurer, Shohreh Aghdashloo, Tsuyoshi Ihara, Ahn Sung-kee"/>
    <s v="United Kingdom, South Korea"/>
    <d v="2019-08-01T00:00:00"/>
    <s v="Available"/>
    <x v="18"/>
    <x v="6"/>
    <s v="115 min"/>
    <n v="115"/>
    <n v="0"/>
    <x v="7"/>
    <s v="A nobleman who values his people's well-being over his emperor's edicts is killed. His knights vow revenge."/>
    <x v="1"/>
    <n v="1"/>
    <n v="2019"/>
    <s v="August"/>
    <s v="Modern"/>
    <s v="Medium"/>
  </r>
  <r>
    <s v="s8283P"/>
    <x v="0"/>
    <x v="2208"/>
    <s v="John Patterson"/>
    <s v="Deidre Hall, Daniel Hugh Kelly, Ray Baker, Eve Gordon, Wayne Northrop, Lynn Herring"/>
    <s v="Unknown"/>
    <m/>
    <s v="Unknown"/>
    <x v="42"/>
    <x v="3"/>
    <s v="91 min"/>
    <n v="91"/>
    <n v="0"/>
    <x v="8"/>
    <s v="Story of a soap celeb Deidre Hall's attempt to have a baby; based on the actress' story of how she conquered childlessness in which the beauteous Hall plays herself."/>
    <x v="0"/>
    <n v="2"/>
    <s v=""/>
    <s v=""/>
    <s v="Older"/>
    <s v="Medium"/>
  </r>
  <r>
    <s v="s2145N"/>
    <x v="1"/>
    <x v="2209"/>
    <s v="Unknown"/>
    <s v="Loretta Devine, Tia Mowry-Hardrict, Anthony Alabi, Paul Wight, Allison Munn, Gabriel Iglesias, Sherri Shepherd, Paulina Chávez, Jencarlos Canela"/>
    <s v="United States"/>
    <d v="2020-08-10T00:00:00"/>
    <s v="Available"/>
    <x v="3"/>
    <x v="4"/>
    <s v="1 Season"/>
    <n v="0"/>
    <n v="1"/>
    <x v="4"/>
    <s v="Worlds collide in this special event featuring familiar faces, surprise cameos and stories of spirited competition from four different comedy series."/>
    <x v="1"/>
    <n v="1"/>
    <n v="2020"/>
    <s v="August"/>
    <s v="Recent"/>
    <s v="Not Applicable"/>
  </r>
  <r>
    <s v="s8670N"/>
    <x v="1"/>
    <x v="2210"/>
    <s v="Unknown"/>
    <s v="Michael Sorich, Gardner Baldwin, Mike Reynolds, Richard Rabago, Brad Hawkins, Michael Bacon, Kerrigan Mahan, Sarah Brown, Julian Combs, David Carr, Farrand Thompson, Zeb, Aaron Pruner"/>
    <s v="United States"/>
    <d v="2016-01-01T00:00:00"/>
    <s v="Available"/>
    <x v="42"/>
    <x v="4"/>
    <s v="2 Seasons"/>
    <n v="0"/>
    <n v="2"/>
    <x v="24"/>
    <s v="Three friends who study martial arts find themselves defending humanity from a criminal mastermind and his invading army from another dimension."/>
    <x v="1"/>
    <n v="1"/>
    <n v="2016"/>
    <s v="January"/>
    <s v="Older"/>
    <s v="Not Applicable"/>
  </r>
  <r>
    <s v="s7471N"/>
    <x v="0"/>
    <x v="2211"/>
    <s v="Julia Hart"/>
    <s v="Lily Rabe, Timothée Chalamet, Lili Reinhart, Anthony Quintal, Oscar Nuñez, Rob Huebel"/>
    <s v="United States"/>
    <d v="2016-12-19T00:00:00"/>
    <s v="Available"/>
    <x v="7"/>
    <x v="12"/>
    <s v="86 min"/>
    <n v="86"/>
    <n v="0"/>
    <x v="8"/>
    <s v="Emotionally vulnerable teacher Rachel accompanies three students to a weekend drama competition and forms an unexpected bond with troubled teen Billy."/>
    <x v="1"/>
    <n v="1"/>
    <n v="2016"/>
    <s v="December"/>
    <s v="Modern"/>
    <s v="Short"/>
  </r>
  <r>
    <s v="s4143N"/>
    <x v="1"/>
    <x v="2212"/>
    <s v="Unknown"/>
    <s v="Natasha Lyonne, Charlie Barnett, Yul Vazquez, Elizabeth Ashley, Dascha Polanco, Jeremy Bobb, Greta Lee, Rebecca Henderson, Brendan Sexton III, Chloë Sevigny, Brooke Timber"/>
    <s v="United States"/>
    <d v="2019-02-01T00:00:00"/>
    <s v="Available"/>
    <x v="1"/>
    <x v="1"/>
    <s v="1 Season"/>
    <n v="0"/>
    <n v="1"/>
    <x v="4"/>
    <s v="Nadia keeps dying and reliving her 36th birthday party. She's trapped in a surreal time loop – and staring down the barrel of her own mortality."/>
    <x v="1"/>
    <n v="1"/>
    <n v="2019"/>
    <s v="February"/>
    <s v="Modern"/>
    <s v="Not Applicable"/>
  </r>
  <r>
    <s v="s4075P"/>
    <x v="0"/>
    <x v="2213"/>
    <s v="R. Rahesh"/>
    <s v="J. D. Chakravarthy, Dhruvva, Aishwarya Dutta, Anjana Prem, Saranya Ponvannan, Mime Gopi, Ramachandran Durairaj"/>
    <s v="Unknown"/>
    <m/>
    <s v="Unknown"/>
    <x v="0"/>
    <x v="3"/>
    <s v="111 min"/>
    <n v="111"/>
    <n v="0"/>
    <x v="8"/>
    <s v="A daring young man joins a gang that is behind chain-snatching crimes in the city. A group of chain snatchers hatches an elaborate plan to carry out their operation. They target women and Kids but must ensure that they do not get caught."/>
    <x v="0"/>
    <n v="2"/>
    <s v=""/>
    <s v=""/>
    <s v="Recent"/>
    <s v="Medium"/>
  </r>
  <r>
    <s v="s6124N"/>
    <x v="0"/>
    <x v="2214"/>
    <s v="Lee Tamahori"/>
    <s v="Morgan Freeman, Monica Potter, Michael Wincott, Dylan Baker, Mika Boorem, Anton Yelchin, Kim Hawthorne, Jay O. Sanders, Billy Burke, Michael Moriarty, Penelope Ann Miller"/>
    <s v="United States, Germany, Canada"/>
    <d v="2019-10-01T00:00:00"/>
    <s v="Available"/>
    <x v="8"/>
    <x v="6"/>
    <s v="103 min"/>
    <n v="103"/>
    <n v="0"/>
    <x v="40"/>
    <s v="When a girl is kidnapped from a prestigious prep school, a homicide detective takes the case, teaming up with young security agent."/>
    <x v="1"/>
    <n v="1"/>
    <n v="2019"/>
    <s v="October"/>
    <s v="Older"/>
    <s v="Medium"/>
  </r>
  <r>
    <s v="s7075P"/>
    <x v="0"/>
    <x v="2215"/>
    <s v="Kunlin Wang"/>
    <s v="Kaleb Rudy, Vance Vlasek, Tim Hooper, Alexandra Corin Johnston, Troy VanRooy, Grayson Francis"/>
    <s v="Unknown"/>
    <m/>
    <s v="Unknown"/>
    <x v="1"/>
    <x v="9"/>
    <s v="24 min"/>
    <n v="24"/>
    <n v="0"/>
    <x v="10"/>
    <s v="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
    <x v="0"/>
    <n v="2"/>
    <s v=""/>
    <s v=""/>
    <s v="Modern"/>
    <s v="Short"/>
  </r>
  <r>
    <s v="s8697N"/>
    <x v="0"/>
    <x v="2216"/>
    <s v="Steven Spielberg"/>
    <s v="Emily Watson, David Thewlis, Peter Mullan, Niels Arestrup, Tom Hiddleston, Jeremy Irvine, Benedict Cumberbatch, Toby Kebbell, David Kross, Eddie Marsan, Nicolas Bro, Rainer Bock, Patrick Kennedy, Liam Cunningham"/>
    <s v="United States, India"/>
    <d v="2019-05-06T00:00:00"/>
    <s v="Available"/>
    <x v="9"/>
    <x v="11"/>
    <s v="147 min"/>
    <n v="147"/>
    <n v="0"/>
    <x v="8"/>
    <s v="During World War I, the bond between a young Englishman and his loyal horse, Joey, is tested when Joey is sold to the cavalry and sent to France."/>
    <x v="1"/>
    <n v="1"/>
    <n v="2019"/>
    <s v="May"/>
    <s v="Modern"/>
    <s v="Long"/>
  </r>
  <r>
    <s v="s582N"/>
    <x v="0"/>
    <x v="2217"/>
    <s v="Paul W.S. Anderson"/>
    <s v="Christophe Lambert, Robin Shou, Linden Ashby, Cary-Hiroyuki Tagawa, Bridgette Wilson-Sampras, Talisa Soto, Trevor Goddard, Chris Casamassa, François Petit, Keith Cooke"/>
    <s v="United States"/>
    <d v="2021-07-01T00:00:00"/>
    <s v="Available"/>
    <x v="42"/>
    <x v="11"/>
    <s v="101 min"/>
    <n v="101"/>
    <n v="0"/>
    <x v="7"/>
    <s v="Three fighters travel to the mystical realm of Outworld to test their might in a tournament against an evil demon with plans to take over the world."/>
    <x v="1"/>
    <n v="1"/>
    <n v="2021"/>
    <s v="July"/>
    <s v="Older"/>
    <s v="Medium"/>
  </r>
  <r>
    <s v="s8055N"/>
    <x v="0"/>
    <x v="2218"/>
    <s v="Ian MacAllister-McDonald"/>
    <s v="Thomas Mann, Lily Mae Harrington, Ely Henry, Lachlan Buchanan, Marin Ireland, John Thorsen, Stephen Thorne, Shannon Hartman"/>
    <s v="United States"/>
    <d v="2017-12-18T00:00:00"/>
    <s v="Available"/>
    <x v="12"/>
    <x v="1"/>
    <s v="97 min"/>
    <n v="97"/>
    <n v="0"/>
    <x v="8"/>
    <s v="A one-eyed boy and plus-sized girl form a deep connection. But following a brief separation, they reunite as different people."/>
    <x v="1"/>
    <n v="1"/>
    <n v="2017"/>
    <s v="December"/>
    <s v="Modern"/>
    <s v="Medium"/>
  </r>
  <r>
    <s v="s7970N"/>
    <x v="0"/>
    <x v="2219"/>
    <s v="Billy Ray"/>
    <s v="Chiwetel Ejiofor, Nicole Kidman, Julia Roberts, Dean Norris, Michael Kelly, Joe Cole, Zoe Graham, Alfred Molina"/>
    <s v="United States, United Kingdom, Spain, South Korea"/>
    <d v="2018-04-01T00:00:00"/>
    <s v="Available"/>
    <x v="18"/>
    <x v="11"/>
    <s v="111 min"/>
    <n v="111"/>
    <n v="0"/>
    <x v="8"/>
    <s v="A former FBI investigator reopens the haunting 13-year-old murder case of his colleague, only to uncover shocking truths hidden since then."/>
    <x v="1"/>
    <n v="1"/>
    <n v="2018"/>
    <s v="April"/>
    <s v="Modern"/>
    <s v="Medium"/>
  </r>
  <r>
    <s v="s7401N"/>
    <x v="0"/>
    <x v="2220"/>
    <s v="Rahat Kazmi"/>
    <s v="Raghuvir Yadav, Veerendra Saxena, Sonal Sehgal, Aaditya Pratap Singh, Rahat Kazmi, Raina Bassnet, Sakshi Bhat"/>
    <s v="India"/>
    <d v="2017-12-15T00:00:00"/>
    <s v="Available"/>
    <x v="12"/>
    <x v="1"/>
    <s v="75 min"/>
    <n v="75"/>
    <n v="0"/>
    <x v="8"/>
    <s v="Four stories by writer Sadaat Hasan Manto culminate in a single gruesome drama that's set during the partitioning of the Indian subcontinent."/>
    <x v="1"/>
    <n v="1"/>
    <n v="2017"/>
    <s v="December"/>
    <s v="Modern"/>
    <s v="Short"/>
  </r>
  <r>
    <s v="s5932N"/>
    <x v="0"/>
    <x v="2221"/>
    <s v="Chapman Way, Maclain Way"/>
    <s v="Todd Field, Kurt Russell"/>
    <s v="United States"/>
    <d v="2014-07-11T00:00:00"/>
    <s v="Available"/>
    <x v="2"/>
    <x v="1"/>
    <s v="80 min"/>
    <n v="80"/>
    <n v="0"/>
    <x v="2"/>
    <s v="The colorful true story of the Portland Mavericks, a scrappy, independent baseball team of underdogs started by actor Bing Russell in the 1970s."/>
    <x v="1"/>
    <n v="1"/>
    <n v="2014"/>
    <s v="July"/>
    <s v="Modern"/>
    <s v="Short"/>
  </r>
  <r>
    <s v="s6304N"/>
    <x v="0"/>
    <x v="2222"/>
    <s v="Dennis Dugan"/>
    <s v="Adam Sandler, Joey Lauren Adams, Jon Stewart, Cole Sprouse, Dylan Sprouse, Josh Mostel, Leslie Mann, Allen Covert, Rob Schneider, Kristy Swanson"/>
    <s v="United States"/>
    <d v="2020-10-01T00:00:00"/>
    <s v="Available"/>
    <x v="20"/>
    <x v="11"/>
    <s v="93 min"/>
    <n v="93"/>
    <n v="0"/>
    <x v="4"/>
    <s v="Dumped by his girlfriend because he refuses to accept responsibility, overgrown adolescent Sonny Koufax adopts a 5-year-old to prove he's a grownup."/>
    <x v="1"/>
    <n v="1"/>
    <n v="2020"/>
    <s v="October"/>
    <s v="Older"/>
    <s v="Medium"/>
  </r>
  <r>
    <s v="s3369P"/>
    <x v="0"/>
    <x v="2223"/>
    <s v="Richard Roy"/>
    <s v="Sarah Wynter, Andrew Walker, Erik Breker, Carl Marotte, Ellen Dubin"/>
    <s v="Unknown"/>
    <m/>
    <s v="Unknown"/>
    <x v="10"/>
    <x v="0"/>
    <s v="89 min"/>
    <n v="89"/>
    <n v="0"/>
    <x v="0"/>
    <s v="Melanie is married to Tom, a controlling, cold and self-centered man who happens to be the Prison Warden. He finds her to be a liability in his career aspirations and secretly plans to have her kidnapped and killed by a dangerous inmate, Jack."/>
    <x v="0"/>
    <n v="2"/>
    <s v=""/>
    <s v=""/>
    <s v="Older"/>
    <s v="Short"/>
  </r>
  <r>
    <s v="s678N"/>
    <x v="1"/>
    <x v="2224"/>
    <s v="Unknown"/>
    <s v="Eugene Levy, Catherine O'Hara, Daniel Levy, Annie Murphy, Chris Elliott, Jennifer Robertson, Emily Hampshire, Tim Rozon, Sarah Levy, Dustin Milligan"/>
    <s v="Canada, United States"/>
    <d v="2021-06-19T00:00:00"/>
    <s v="Available"/>
    <x v="3"/>
    <x v="1"/>
    <s v="6 Seasons"/>
    <n v="0"/>
    <n v="6"/>
    <x v="4"/>
    <s v="Suddenly broke, the formerly filthy-rich Rose family is reduced to living in a ramshackle motel in a town they once bought as a joke: Schitt's Creek."/>
    <x v="1"/>
    <n v="1"/>
    <n v="2021"/>
    <s v="June"/>
    <s v="Recent"/>
    <s v="Not Applicable"/>
  </r>
  <r>
    <s v="s9427P"/>
    <x v="0"/>
    <x v="2225"/>
    <s v="Jenica Bergere"/>
    <s v="Skyler Samuels, Martin Sensmeier, Thomas Cocquerel, Stefanie Scott, Genevieve Angelson, Andrew Burnap, Alicia Witt, Gregory Cruz"/>
    <s v="Russia"/>
    <m/>
    <s v="Unknown"/>
    <x v="1"/>
    <x v="0"/>
    <s v="97 min"/>
    <n v="97"/>
    <n v="0"/>
    <x v="8"/>
    <s v="When a mysterious veteran plagued by flashbacks and guilt after a tour in Afghanistan rents a room from a struggling young waitress caring for her 15 year old brother with Down Syndrome, their attraction sparks unforeseen consequence."/>
    <x v="0"/>
    <n v="2"/>
    <s v=""/>
    <s v=""/>
    <s v="Modern"/>
    <s v="Medium"/>
  </r>
  <r>
    <s v="s4973N"/>
    <x v="0"/>
    <x v="2226"/>
    <s v="Daryl Hannah"/>
    <s v="Neil Young, Lukas Nelson, Micah Nelson, Corey McCormick, Anthony Logerfo, Tato"/>
    <s v="United States"/>
    <d v="2018-03-23T00:00:00"/>
    <s v="Available"/>
    <x v="6"/>
    <x v="1"/>
    <s v="74 min"/>
    <n v="74"/>
    <n v="0"/>
    <x v="8"/>
    <s v="Neil Young and his band of outlaws sow seeds of strange mischief and musical wonder under Western skies in this dreamlike film by Daryl Hannah."/>
    <x v="1"/>
    <n v="1"/>
    <n v="2018"/>
    <s v="March"/>
    <s v="Modern"/>
    <s v="Short"/>
  </r>
  <r>
    <s v="s3118P"/>
    <x v="0"/>
    <x v="2227"/>
    <s v="Bruce Smith"/>
    <s v="Faizon Love, Nell Carter, Tone-Loc, Marques Houston"/>
    <s v="Unknown"/>
    <m/>
    <s v="Unknown"/>
    <x v="33"/>
    <x v="11"/>
    <s v="73 min"/>
    <n v="73"/>
    <n v="0"/>
    <x v="18"/>
    <s v="When ladies' man Robin meets the beautiful Jamika at a funeral service, he feels he must have died and gone to heaven"/>
    <x v="0"/>
    <n v="2"/>
    <s v=""/>
    <s v=""/>
    <s v="Older"/>
    <s v="Short"/>
  </r>
  <r>
    <s v="s1357N"/>
    <x v="1"/>
    <x v="2228"/>
    <s v="Unknown"/>
    <s v="Katherine Hughes, Ryan Lee, Ryan Malaty, Medalion Rahimi, Marc Evan Jackson, Beth Littleford, Audrey Wasilewski, Matt Braunger"/>
    <s v="United States"/>
    <d v="2021-02-01T00:00:00"/>
    <s v="Available"/>
    <x v="6"/>
    <x v="7"/>
    <s v="1 Season"/>
    <n v="0"/>
    <n v="1"/>
    <x v="4"/>
    <s v="High school teens Charley and Ben find themselves in a complicated romance when Ben dies in a tragic accident but is resurrected by a magical spell."/>
    <x v="1"/>
    <n v="1"/>
    <n v="2021"/>
    <s v="February"/>
    <s v="Modern"/>
    <s v="Not Applicable"/>
  </r>
  <r>
    <s v="s3097N"/>
    <x v="1"/>
    <x v="2229"/>
    <s v="Lee Toland Krieger"/>
    <s v="Penn Badgley, Elizabeth Lail, Shay Mitchell, John Stamos, Luca Padovan, Zach Cherry"/>
    <s v="United States"/>
    <d v="2019-12-26T00:00:00"/>
    <s v="Available"/>
    <x v="1"/>
    <x v="1"/>
    <s v="2 Seasons"/>
    <n v="0"/>
    <n v="2"/>
    <x v="14"/>
    <s v="Obsessed with an aspiring writer, a charming bookstore manager goes to extreme measures to insert himself into her life."/>
    <x v="1"/>
    <n v="1"/>
    <n v="2019"/>
    <s v="December"/>
    <s v="Modern"/>
    <s v="Not Applicable"/>
  </r>
  <r>
    <s v="s2672N"/>
    <x v="0"/>
    <x v="2230"/>
    <s v="Cüneyt Kaya"/>
    <s v="David Kross, Frederick Lau, Janina Uhse, Anne Schäfer, Sophia Thomalla"/>
    <s v="Germany"/>
    <d v="2020-04-17T00:00:00"/>
    <s v="Available"/>
    <x v="3"/>
    <x v="1"/>
    <s v="95 min"/>
    <n v="95"/>
    <n v="0"/>
    <x v="8"/>
    <s v="Ready to do anything to get rich, a young man upends the Berlin property market with his shady pal, till the good times threaten to destroy it all."/>
    <x v="1"/>
    <n v="1"/>
    <n v="2020"/>
    <s v="April"/>
    <s v="Recent"/>
    <s v="Medium"/>
  </r>
  <r>
    <s v="s8800N"/>
    <x v="0"/>
    <x v="2231"/>
    <s v="Avadhoot Gupte"/>
    <s v="Santosh Juvekar, Siddharth Chandekar, Sachit Patil, Chinmay Mandlekar, Rajesh Shringarpure, Pushkar Shrotri, Tejashree Pradhan, Neha Joshi"/>
    <s v="India"/>
    <d v="2018-02-15T00:00:00"/>
    <s v="Available"/>
    <x v="14"/>
    <x v="7"/>
    <s v="120 min"/>
    <n v="120"/>
    <n v="0"/>
    <x v="8"/>
    <s v="A change in the leadership of a political party sparks bitter conflict and the party's division into two rival factions."/>
    <x v="1"/>
    <n v="1"/>
    <n v="2018"/>
    <s v="February"/>
    <s v="Older"/>
    <s v="Medium"/>
  </r>
  <r>
    <s v="s4750N"/>
    <x v="0"/>
    <x v="2232"/>
    <s v="Raúl Campos, Jan Suter"/>
    <s v="Coco Celis, Raúl Meneses"/>
    <s v="Mexico"/>
    <d v="2018-07-27T00:00:00"/>
    <s v="Available"/>
    <x v="6"/>
    <x v="1"/>
    <s v="57 min"/>
    <n v="57"/>
    <n v="0"/>
    <x v="13"/>
    <s v="A study in contrasts, comedy partners and good friends Coco Celis and Raúl Meneses alternate separate stand-up sets for double the laughs."/>
    <x v="1"/>
    <n v="1"/>
    <n v="2018"/>
    <s v="July"/>
    <s v="Modern"/>
    <s v="Short"/>
  </r>
  <r>
    <s v="s195N"/>
    <x v="1"/>
    <x v="2233"/>
    <s v="Erik S. Weigel, Todd Hilyard, and Glenn Miller"/>
    <s v="Frank Ramirez, Patricia Castañeda, Chela del Río, Patrick Delmas, María José Martínez, Robinson Díaz, Juan Ángel, Guillermo Olarte, Constanza Duque, Marcela Carvajal"/>
    <s v="Unknown"/>
    <d v="2021-08-27T00:00:00"/>
    <s v="Available"/>
    <x v="15"/>
    <x v="1"/>
    <s v="1 Season"/>
    <n v="0"/>
    <n v="1"/>
    <x v="26"/>
    <s v="A multimillionaire fakes his death and forces his relatives to live together in his mansion for one year to see who's worthy of inheriting his fortune."/>
    <x v="1"/>
    <n v="1"/>
    <n v="2021"/>
    <s v="August"/>
    <s v="Older"/>
    <s v="Not Applicable"/>
  </r>
  <r>
    <s v="s3417N"/>
    <x v="1"/>
    <x v="2234"/>
    <s v="Unknown"/>
    <s v="Seo Hyun-jin, Eric Moon, Jeon Hye-bin, Ye Ji-won, Kim Ji-seok, Lee Jae-yoon, Lee Han-wi, Kim Mee-kyeong, Oh Man-seok, Lee Pil-mo"/>
    <s v="South Korea"/>
    <d v="2019-10-16T00:00:00"/>
    <s v="Available"/>
    <x v="7"/>
    <x v="1"/>
    <s v="1 Season"/>
    <n v="0"/>
    <n v="1"/>
    <x v="9"/>
    <s v="A sound director who suddenly starts getting visions of someone else’s future gets mired in the lives of two women, who happen to share the same name."/>
    <x v="1"/>
    <n v="1"/>
    <n v="2019"/>
    <s v="October"/>
    <s v="Modern"/>
    <s v="Not Applicable"/>
  </r>
  <r>
    <s v="s6189P"/>
    <x v="0"/>
    <x v="2235"/>
    <s v="Lorena Chuscoff"/>
    <s v="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
    <s v="Unknown"/>
    <m/>
    <s v="Unknown"/>
    <x v="7"/>
    <x v="10"/>
    <s v="90 min"/>
    <n v="90"/>
    <n v="0"/>
    <x v="8"/>
    <s v="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
    <x v="0"/>
    <n v="2"/>
    <s v=""/>
    <s v=""/>
    <s v="Modern"/>
    <s v="Medium"/>
  </r>
  <r>
    <s v="s1036P"/>
    <x v="0"/>
    <x v="2236"/>
    <s v="Christian Darkin"/>
    <s v="Unknown"/>
    <s v="Unknown"/>
    <m/>
    <s v="Unknown"/>
    <x v="30"/>
    <x v="10"/>
    <s v="54 min"/>
    <n v="54"/>
    <n v="0"/>
    <x v="2"/>
    <s v="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
    <x v="0"/>
    <n v="2"/>
    <s v=""/>
    <s v=""/>
    <s v="Modern"/>
    <s v="Short"/>
  </r>
  <r>
    <s v="s7992P"/>
    <x v="0"/>
    <x v="2237"/>
    <s v="Stevie Fernandez"/>
    <s v="Mark Sherwood, Kelsey LaCourse, Svetlana Simmons"/>
    <s v="Unknown"/>
    <m/>
    <s v="Unknown"/>
    <x v="3"/>
    <x v="9"/>
    <s v="103 min"/>
    <n v="103"/>
    <n v="0"/>
    <x v="8"/>
    <s v="Adopted Olympic Taekwondo hopeful, Michele Neil, faces shattered Olympic Dreams. Because God chose a more meaningful cause for her to champion."/>
    <x v="0"/>
    <n v="2"/>
    <s v=""/>
    <s v=""/>
    <s v="Recent"/>
    <s v="Medium"/>
  </r>
  <r>
    <s v="s1044N"/>
    <x v="1"/>
    <x v="2238"/>
    <s v="Unknown"/>
    <s v="Lauren Graham, Alexis Bledel, Scott Patterson, Keiko Agena, Yanic Truesdale, Kelly Bishop, Edward Herrmann, Melissa McCarthy, Sean Gunn, Liza Weil, Liz Torres, Jared Padalecki"/>
    <s v="United States"/>
    <d v="2021-04-15T00:00:00"/>
    <s v="Available"/>
    <x v="24"/>
    <x v="7"/>
    <s v="7 Seasons"/>
    <n v="0"/>
    <n v="7"/>
    <x v="4"/>
    <s v="Fiercely independent single mom Lorelai raises gifted, Ivy League-bound daughter Rory amid a continual stream of quick-witted repartee."/>
    <x v="1"/>
    <n v="1"/>
    <n v="2021"/>
    <s v="April"/>
    <s v="Older"/>
    <s v="Not Applicable"/>
  </r>
  <r>
    <s v="s5003P"/>
    <x v="0"/>
    <x v="2239"/>
    <s v="Bram Coppens"/>
    <s v="Matt Riedy, Rene Ashton, Lacey Hannan, Wes Bentley, Emily Robinson"/>
    <s v="Unknown"/>
    <m/>
    <s v="Unknown"/>
    <x v="7"/>
    <x v="6"/>
    <s v="91 min"/>
    <n v="91"/>
    <n v="0"/>
    <x v="15"/>
    <s v="After a woman hooks up with a New Orleans bartender on her bachelorette party, he grows obsessed and follows her to California. When he learns she's about to get married, the psychotic man plots his violent revenge."/>
    <x v="0"/>
    <n v="2"/>
    <s v=""/>
    <s v=""/>
    <s v="Modern"/>
    <s v="Medium"/>
  </r>
  <r>
    <s v="s6389N"/>
    <x v="0"/>
    <x v="2240"/>
    <s v="David McCracken"/>
    <s v="Mike C. Nelson, Jenni Melear, David McCracken, Napoleon Ryan, Dorothy Lyman, Richard Riehle"/>
    <s v="United States"/>
    <d v="2019-06-01T00:00:00"/>
    <s v="Available"/>
    <x v="6"/>
    <x v="1"/>
    <s v="98 min"/>
    <n v="98"/>
    <n v="0"/>
    <x v="43"/>
    <s v="When four college friends reunite for a bachelor party, their hunt for cash said to be hidden in Kentucky's backwoods leads to bloodshed and betrayal."/>
    <x v="1"/>
    <n v="1"/>
    <n v="2019"/>
    <s v="June"/>
    <s v="Modern"/>
    <s v="Medium"/>
  </r>
  <r>
    <s v="s5543N"/>
    <x v="1"/>
    <x v="2241"/>
    <s v="Unknown"/>
    <s v="Yavuz Bingöl, Basak Köklükaya, Çolpan Ilhan, Mustafa Alabora, Sedef Avcı, Ayça İnci, Tuncer Necmioğlu, Serdar Özer"/>
    <s v="Turkey"/>
    <d v="2017-04-01T00:00:00"/>
    <s v="Available"/>
    <x v="41"/>
    <x v="1"/>
    <s v="1 Season"/>
    <n v="0"/>
    <n v="1"/>
    <x v="9"/>
    <s v="A secret marriage unites two families – one wealthy and traditional, the other bankrupt and modern – and is threatened by the resulting conflicts."/>
    <x v="1"/>
    <n v="1"/>
    <n v="2017"/>
    <s v="April"/>
    <s v="Older"/>
    <s v="Not Applicable"/>
  </r>
  <r>
    <s v="s4658P"/>
    <x v="0"/>
    <x v="2242"/>
    <s v="Jamie Thraves"/>
    <s v="Paddy Considine, Julia Stiles, Karl Pruner"/>
    <s v="Unknown"/>
    <m/>
    <s v="Unknown"/>
    <x v="14"/>
    <x v="6"/>
    <s v="100 min"/>
    <n v="100"/>
    <n v="0"/>
    <x v="8"/>
    <s v="A troubled young man retreats from the big city and his ex-wife for the tranquility of a small town. He is drawn into a relationship with a young woman whose boyfriend goes missing, leaving the new arrival as a suspect."/>
    <x v="0"/>
    <n v="2"/>
    <s v=""/>
    <s v=""/>
    <s v="Older"/>
    <s v="Medium"/>
  </r>
  <r>
    <s v="s8785N"/>
    <x v="0"/>
    <x v="2243"/>
    <s v="Not Available"/>
    <s v="Eileen Stevens, Alyson Leigh Rosenfeld, Sarah Natochenny, H.D. Quinn"/>
    <s v="Russia, Spain"/>
    <d v="2018-06-23T00:00:00"/>
    <s v="Available"/>
    <x v="18"/>
    <x v="13"/>
    <s v="78 min"/>
    <n v="78"/>
    <n v="0"/>
    <x v="11"/>
    <s v="Vik meets new friends in a new city, where they go on exciting adventures together with a magical being. But soon, his family must move again."/>
    <x v="1"/>
    <n v="1"/>
    <n v="2018"/>
    <s v="June"/>
    <s v="Modern"/>
    <s v="Short"/>
  </r>
  <r>
    <s v="s8535P"/>
    <x v="0"/>
    <x v="2244"/>
    <s v="Jeff Bleckner"/>
    <s v="Ryan Reynolds, Glenn Close, Molly Parker"/>
    <s v="Unknown"/>
    <m/>
    <s v="Unknown"/>
    <x v="42"/>
    <x v="0"/>
    <s v="92 min"/>
    <n v="92"/>
    <n v="0"/>
    <x v="8"/>
    <s v="The true story of a decorated officer's legal challenge to her involuntary discharge when she admitted she was homosexual."/>
    <x v="0"/>
    <n v="2"/>
    <s v=""/>
    <s v=""/>
    <s v="Older"/>
    <s v="Medium"/>
  </r>
  <r>
    <s v="s2567P"/>
    <x v="0"/>
    <x v="2245"/>
    <s v="Steve Gerbson"/>
    <s v="Elayne Boosler"/>
    <s v="Unknown"/>
    <m/>
    <s v="Unknown"/>
    <x v="68"/>
    <x v="0"/>
    <s v="63 min"/>
    <n v="63"/>
    <n v="0"/>
    <x v="10"/>
    <s v="Groundbreaking. The first one hour standup comedy cable special by a woman. Self-financed as Elayne saved up a little money and got tired of years of them saying &quot;no&quot;, while every male comic was already on his second special. After nationwide rave reviews, it opened the floodgates for women in standup comedy."/>
    <x v="0"/>
    <n v="2"/>
    <s v=""/>
    <s v=""/>
    <s v="Older"/>
    <s v="Short"/>
  </r>
  <r>
    <s v="s2464N"/>
    <x v="0"/>
    <x v="2246"/>
    <s v="Ahmed Zein"/>
    <s v="Saeed Al-Sheryani, Yaser Alneyadi, Khaled Al-Nuaimi, Abdullah Al Hamiri, Abdullah Al-Ramsi, Muhammed Murshed, Meera Ali, Am Rashed, Amal Mohammed, Aisha Al Suwaidi"/>
    <s v="United Arab Emirates"/>
    <d v="2020-05-28T00:00:00"/>
    <s v="Available"/>
    <x v="2"/>
    <x v="7"/>
    <s v="71 min"/>
    <n v="71"/>
    <n v="0"/>
    <x v="4"/>
    <s v="A guys' getaway to an isolated farm in the desert goes from fun to frightening when a mysterious guest crashes the party."/>
    <x v="1"/>
    <n v="1"/>
    <n v="2020"/>
    <s v="May"/>
    <s v="Modern"/>
    <s v="Short"/>
  </r>
  <r>
    <s v="s7930P"/>
    <x v="1"/>
    <x v="2247"/>
    <s v="Unknown"/>
    <s v="Jay Bartlett, Rob McCallum, Kevin Smith, Steve Sansweet, William T. Benecke, Tom Kalinske, Brian Flynn, Jordan C. Morris, Glenn Stanway, Mark Taylor"/>
    <s v="Unknown"/>
    <m/>
    <s v="Unknown"/>
    <x v="3"/>
    <x v="0"/>
    <s v="1 Season"/>
    <n v="0"/>
    <n v="1"/>
    <x v="29"/>
    <s v="Follow collector Jay Bartlett across North America as he attempts to build the ultimate action figure auction in the name of charity!"/>
    <x v="0"/>
    <n v="2"/>
    <s v=""/>
    <s v=""/>
    <s v="Recent"/>
    <s v="Not Applicable"/>
  </r>
  <r>
    <s v="s7219N"/>
    <x v="0"/>
    <x v="2248"/>
    <s v="Eli Roth"/>
    <s v="Keanu Reeves, Lorenza Izzo, Ana de Armas, Aaron Burns, Ignacia Allamand, Dan Baily, Megan Baily, Colleen Camp, Antonio Quercia"/>
    <s v="United States, Chile, Israel"/>
    <d v="2020-11-01T00:00:00"/>
    <s v="Available"/>
    <x v="18"/>
    <x v="6"/>
    <s v="99 min"/>
    <n v="99"/>
    <n v="0"/>
    <x v="15"/>
    <s v="A devoted husband and father on his own for the weekend has his life turned inside out after giving shelter to two young women during a storm."/>
    <x v="1"/>
    <n v="1"/>
    <n v="2020"/>
    <s v="November"/>
    <s v="Modern"/>
    <s v="Medium"/>
  </r>
  <r>
    <s v="s5125N"/>
    <x v="0"/>
    <x v="2249"/>
    <s v="Benson Lee"/>
    <s v="In-pyo Cha, Justin Chon, Jessika Van, Esteban Ahn, Teo Yoo, Rosalina Leigh, Kang Byul, Crystal Kay, Dante Han, Sue Son, Albert Kong, Byeol Kang, David Lee McInnis, Seung-hyeon Han, Nathalia Ramos, Seong-guk Choi, Ji-a Park"/>
    <s v="South Korea, China, United States"/>
    <d v="2017-12-15T00:00:00"/>
    <s v="Available"/>
    <x v="18"/>
    <x v="1"/>
    <s v="109 min"/>
    <n v="109"/>
    <n v="0"/>
    <x v="4"/>
    <s v="Teens of Korean descent who were born and raised in other countries travel to Seoul to learn about their cultural heritage at a summer camp in 1986."/>
    <x v="1"/>
    <n v="1"/>
    <n v="2017"/>
    <s v="December"/>
    <s v="Modern"/>
    <s v="Medium"/>
  </r>
  <r>
    <s v="s6702N"/>
    <x v="0"/>
    <x v="2250"/>
    <s v="Robert Clouse"/>
    <s v="Bruce Lee, John Saxon, Jim Kelly, Ahna Capri, Kien Shih, Robert Wall, Angela Mao, Betty Chung, Geoffrey Weeks, Bolo Yeung, Peter Archer"/>
    <s v="Hong Kong, United States"/>
    <d v="2021-01-01T00:00:00"/>
    <s v="Available"/>
    <x v="48"/>
    <x v="6"/>
    <s v="103 min"/>
    <n v="103"/>
    <n v="0"/>
    <x v="7"/>
    <s v="Recruited by a British agent, Shaolin master Lee infiltrates a remote island and a brutal martial arts tournament to spy on a sinister crime lord."/>
    <x v="1"/>
    <n v="1"/>
    <n v="2021"/>
    <s v="January"/>
    <s v="Older"/>
    <s v="Medium"/>
  </r>
  <r>
    <s v="s4210P"/>
    <x v="0"/>
    <x v="2251"/>
    <s v="Shyamal Bose"/>
    <s v="Soumitra Chatterjee, Supriyo Dutta, Bhaskar Banerjee, Debolina Dutta, Jinia, Ranjan Bhattacharya, Uday Shankar Pal, Shyamal Bose"/>
    <s v="Unknown"/>
    <m/>
    <s v="Unknown"/>
    <x v="6"/>
    <x v="9"/>
    <s v="98 min"/>
    <n v="98"/>
    <n v="0"/>
    <x v="8"/>
    <s v="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
    <x v="0"/>
    <n v="2"/>
    <s v=""/>
    <s v=""/>
    <s v="Modern"/>
    <s v="Medium"/>
  </r>
  <r>
    <s v="s4841N"/>
    <x v="0"/>
    <x v="2252"/>
    <s v="Nattawut Poonpiriya"/>
    <s v="Chutimon Chuengcharoensukying, Chanon Santinatornkul, Teeradon Supapunpinyo, Eisaya Hosuwan, Thaneth Warakulnukroh, Sarinrat Thomas, Ego Mikitas, Pasin Kuansataporn, Sahajak Boonthanakit, Kanjana Vinaipanid"/>
    <s v="Thailand"/>
    <d v="2018-06-01T00:00:00"/>
    <s v="Available"/>
    <x v="12"/>
    <x v="1"/>
    <s v="130 min"/>
    <n v="130"/>
    <n v="0"/>
    <x v="8"/>
    <s v="A top student gets pulled into a cheating racket with increasingly higher risks and even higher rewards. But she may lose much more than she gains."/>
    <x v="1"/>
    <n v="1"/>
    <n v="2018"/>
    <s v="June"/>
    <s v="Modern"/>
    <s v="Long"/>
  </r>
  <r>
    <s v="s3866P"/>
    <x v="0"/>
    <x v="2253"/>
    <s v="Peter Weir"/>
    <s v="Mel Gibson, Mark Lee, Bill Kerr, Harold Hopkins"/>
    <s v="Unknown"/>
    <m/>
    <s v="Unknown"/>
    <x v="73"/>
    <x v="8"/>
    <s v="112 min"/>
    <n v="112"/>
    <n v="0"/>
    <x v="0"/>
    <s v="Two Australian sprinters face the brutal realities of war when they are sent to fight in the Gallipoli campaign in Turkey during World War I."/>
    <x v="0"/>
    <n v="2"/>
    <s v=""/>
    <s v=""/>
    <s v="Older"/>
    <s v="Medium"/>
  </r>
  <r>
    <s v="s6228N"/>
    <x v="0"/>
    <x v="2254"/>
    <s v="Tanit Jitnukul"/>
    <s v="Puri Hiranyapluek, Paradorn Srichaphan, Chatchai Plengpanich"/>
    <s v="Thailand"/>
    <d v="2018-07-25T00:00:00"/>
    <s v="Available"/>
    <x v="22"/>
    <x v="1"/>
    <s v="122 min"/>
    <n v="122"/>
    <n v="0"/>
    <x v="7"/>
    <s v="A small but fierce group of resistance fighters engages in a brutal battle to protect their village from an army of Burmese invaders."/>
    <x v="1"/>
    <n v="1"/>
    <n v="2018"/>
    <s v="July"/>
    <s v="Modern"/>
    <s v="Long"/>
  </r>
  <r>
    <s v="s1681N"/>
    <x v="0"/>
    <x v="2255"/>
    <s v="Ribhu Dasgupta"/>
    <s v="Amitabh Bachchan, Nawazuddin Siddiqui, Vidya Balan, Mukesh Chhabra, Sabyasachi Chakraborty, Prakash Belawadi, Tota Roy Chowdhury, Padmavati Rao, Suneel Sinha"/>
    <s v="India"/>
    <d v="2020-11-19T00:00:00"/>
    <s v="Available"/>
    <x v="7"/>
    <x v="7"/>
    <s v="128 min"/>
    <n v="128"/>
    <n v="0"/>
    <x v="8"/>
    <s v="Still desperate to find his granddaughter nearly a decade after her kidnapping, a devoted grandfather chases a dangerous new lead."/>
    <x v="1"/>
    <n v="1"/>
    <n v="2020"/>
    <s v="November"/>
    <s v="Modern"/>
    <s v="Long"/>
  </r>
  <r>
    <s v="s3702P"/>
    <x v="0"/>
    <x v="2256"/>
    <s v="Mark Knight"/>
    <s v="Dr Daniel J Nightingale"/>
    <s v="Unknown"/>
    <m/>
    <s v="Unknown"/>
    <x v="1"/>
    <x v="5"/>
    <s v="13 min"/>
    <n v="13"/>
    <n v="0"/>
    <x v="33"/>
    <s v="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
    <x v="0"/>
    <n v="2"/>
    <s v=""/>
    <s v=""/>
    <s v="Modern"/>
    <s v="Short"/>
  </r>
  <r>
    <s v="s3576P"/>
    <x v="0"/>
    <x v="2257"/>
    <s v="Woody Allen"/>
    <s v="Jim Belushi, Juno Temple, Justin Timberlake, Kate Winslet, Max Casella"/>
    <s v="Unknown"/>
    <m/>
    <s v="Unknown"/>
    <x v="6"/>
    <x v="11"/>
    <s v="101 min"/>
    <n v="101"/>
    <n v="0"/>
    <x v="38"/>
    <s v="WONDER WHEEL tells the story of four characters whose lives intertwine amid the hustle and bustle of the Coney Island amusement park in the 1950s."/>
    <x v="0"/>
    <n v="2"/>
    <s v=""/>
    <s v=""/>
    <s v="Modern"/>
    <s v="Medium"/>
  </r>
  <r>
    <s v="s6059P"/>
    <x v="0"/>
    <x v="2258"/>
    <s v="Stephen Poliakoff"/>
    <s v="Damian Lewis, Johdi May, Robert Lindsay"/>
    <s v="Unknown"/>
    <m/>
    <s v="Unknown"/>
    <x v="24"/>
    <x v="0"/>
    <s v="109 min"/>
    <n v="109"/>
    <n v="0"/>
    <x v="8"/>
    <s v="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
    <x v="0"/>
    <n v="2"/>
    <s v=""/>
    <s v=""/>
    <s v="Older"/>
    <s v="Medium"/>
  </r>
  <r>
    <s v="s234N"/>
    <x v="0"/>
    <x v="2259"/>
    <s v="Mark Lo"/>
    <s v="Unknown"/>
    <s v="United Kingdom"/>
    <d v="2021-08-24T00:00:00"/>
    <s v="Available"/>
    <x v="0"/>
    <x v="1"/>
    <s v="82 min"/>
    <n v="82"/>
    <n v="0"/>
    <x v="2"/>
    <s v="This documentary features some of rock's greatest drummers as they come together in an inspiring rhythmic journey about the power of human connection."/>
    <x v="1"/>
    <n v="1"/>
    <n v="2021"/>
    <s v="August"/>
    <s v="Recent"/>
    <s v="Short"/>
  </r>
  <r>
    <s v="s1993P"/>
    <x v="0"/>
    <x v="2260"/>
    <s v="Aaron Michael"/>
    <s v="LB, Aaron Michael"/>
    <s v="Unknown"/>
    <m/>
    <s v="Unknown"/>
    <x v="1"/>
    <x v="5"/>
    <s v="55 min"/>
    <n v="55"/>
    <n v="0"/>
    <x v="6"/>
    <s v="T-Rex Ranch brings you another awesome fun-packed collection of Jurassic dinosaur videos ! Watch your favorite park rangers get into all sorts of wonderful adventures, coming across lots of scary dinosaurs, awesome toys and much more!"/>
    <x v="0"/>
    <n v="2"/>
    <s v=""/>
    <s v=""/>
    <s v="Modern"/>
    <s v="Short"/>
  </r>
  <r>
    <s v="s9114P"/>
    <x v="0"/>
    <x v="2261"/>
    <s v="P. J. Pesce, Ralph Hemecker"/>
    <s v="William Devane, Tommy Lee Jones, Linda Haynes, James Best"/>
    <s v="Unknown"/>
    <m/>
    <s v="Unknown"/>
    <x v="17"/>
    <x v="9"/>
    <s v="90 min"/>
    <n v="90"/>
    <n v="0"/>
    <x v="0"/>
    <s v="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
    <x v="0"/>
    <n v="2"/>
    <s v=""/>
    <s v=""/>
    <s v="Older"/>
    <s v="Medium"/>
  </r>
  <r>
    <s v="s6937N"/>
    <x v="0"/>
    <x v="2262"/>
    <s v="David Dhawan"/>
    <s v="Sanjay Dutt, Govinda, Karisma Kapoor, Pooja Batra, Kader Khan, Paresh Rawal, Satish Kaushik, Aruna Irani, Anupam Kher, Ashish Vidyarthi, Aashif Sheikh, Asrani, Razak Khan, Shakti Kapoor, Bindu, Mahavir Shah, Mohan Joshi, Anil Dhawan"/>
    <s v="India"/>
    <d v="2018-03-01T00:00:00"/>
    <s v="Available"/>
    <x v="20"/>
    <x v="2"/>
    <s v="151 min"/>
    <n v="151"/>
    <n v="0"/>
    <x v="7"/>
    <s v="A millionaire opens the door to comic complications when he punishes his spoiled sons for trying to make money through shady, get-rich-quick schemes."/>
    <x v="1"/>
    <n v="1"/>
    <n v="2018"/>
    <s v="March"/>
    <s v="Older"/>
    <s v="Long"/>
  </r>
  <r>
    <s v="s7787P"/>
    <x v="0"/>
    <x v="2263"/>
    <s v="Christian James"/>
    <s v="Dan Palmer, Tamaryn Payne, Antonia Bernath, Mark Holden"/>
    <s v="Unknown"/>
    <m/>
    <s v="Unknown"/>
    <x v="30"/>
    <x v="3"/>
    <s v="85 min"/>
    <n v="85"/>
    <n v="0"/>
    <x v="4"/>
    <s v="A janitor gets trapped in a women's restroom and soon encounters an all-out attack by a hoard of zombies. Blood spews and body parts are flying in this hilarious, yet shocking zombie-fest that will make you checking under the stalls before your next bathroom break!"/>
    <x v="0"/>
    <n v="2"/>
    <s v=""/>
    <s v=""/>
    <s v="Modern"/>
    <s v="Short"/>
  </r>
  <r>
    <s v="s6062N"/>
    <x v="0"/>
    <x v="2264"/>
    <s v="Brian Robbins"/>
    <s v="Eddie Murphy, Kerry Washington, Cliff Curtis, Clark Duke, Allison Janney, Ruby Dee, John Witherspoon, Jack McBrayer"/>
    <s v="United States"/>
    <d v="2020-07-01T00:00:00"/>
    <s v="Available"/>
    <x v="5"/>
    <x v="11"/>
    <s v="92 min"/>
    <n v="92"/>
    <n v="0"/>
    <x v="4"/>
    <s v="When he learns his karma will permit him to speak just a thousand more words before he dies, fast-talking agent Jack must make every syllable count."/>
    <x v="1"/>
    <n v="1"/>
    <n v="2020"/>
    <s v="July"/>
    <s v="Modern"/>
    <s v="Medium"/>
  </r>
  <r>
    <s v="s8234P"/>
    <x v="0"/>
    <x v="2265"/>
    <s v="David S. Goyer"/>
    <s v="Odette Annable,  Gary Oldman,  Cam Gigandet,  Meagan Good"/>
    <s v="Unknown"/>
    <m/>
    <s v="Unknown"/>
    <x v="14"/>
    <x v="12"/>
    <s v="89 min"/>
    <n v="89"/>
    <n v="0"/>
    <x v="22"/>
    <s v="Enter a world of unrelenting evil as terror finds a new form in this chilling Unrated Cut of the film too shocking for theaters!"/>
    <x v="0"/>
    <n v="2"/>
    <s v=""/>
    <s v=""/>
    <s v="Older"/>
    <s v="Short"/>
  </r>
  <r>
    <s v="s2396P"/>
    <x v="0"/>
    <x v="2266"/>
    <s v="Gallagher"/>
    <s v="Gallagher"/>
    <s v="Unknown"/>
    <m/>
    <s v="Unknown"/>
    <x v="52"/>
    <x v="0"/>
    <s v="63 min"/>
    <n v="63"/>
    <n v="0"/>
    <x v="4"/>
    <s v="In 1982 Gallagher had a lot on his mind. Forever the prop comedian, Gallagher points out all the things that annoy him - from the post office, to kitchen habits, to the media, no one is safe from his list."/>
    <x v="0"/>
    <n v="2"/>
    <s v=""/>
    <s v=""/>
    <s v="Older"/>
    <s v="Short"/>
  </r>
  <r>
    <s v="s3530N"/>
    <x v="0"/>
    <x v="2267"/>
    <s v="Orlando von Einsiedel"/>
    <s v="Unknown"/>
    <s v="United Kingdom"/>
    <d v="2019-09-10T00:00:00"/>
    <s v="Available"/>
    <x v="1"/>
    <x v="1"/>
    <s v="96 min"/>
    <n v="96"/>
    <n v="0"/>
    <x v="2"/>
    <s v="Haunted by the suicide of a brother, a director and his kin walk across the U.K. in an emotionally trying, visually sublime journey toward healing."/>
    <x v="1"/>
    <n v="1"/>
    <n v="2019"/>
    <s v="September"/>
    <s v="Modern"/>
    <s v="Medium"/>
  </r>
  <r>
    <s v="s8588P"/>
    <x v="0"/>
    <x v="2268"/>
    <s v="Julian Jarrold"/>
    <s v="Sarah Gadon, Bel Powley, Jack Reynor, Rupert Everett, Emily Watson"/>
    <s v="Unknown"/>
    <m/>
    <s v="Unknown"/>
    <x v="18"/>
    <x v="11"/>
    <s v="97 min"/>
    <n v="97"/>
    <n v="0"/>
    <x v="4"/>
    <s v="On V.E. Day in 1945, as peace extends across Europe, Princesses Elizabeth and Margaret are allowed out to join the celebrations. It is a night full of excitement, danger and the first flutters of romance."/>
    <x v="0"/>
    <n v="2"/>
    <s v=""/>
    <s v=""/>
    <s v="Modern"/>
    <s v="Medium"/>
  </r>
  <r>
    <s v="s3046P"/>
    <x v="0"/>
    <x v="2269"/>
    <s v="A.J. Martinson"/>
    <s v="Kaiwi Lyman, Jeff Hatch, Corey MacIntosh"/>
    <s v="Unknown"/>
    <m/>
    <s v="Unknown"/>
    <x v="12"/>
    <x v="12"/>
    <s v="94 min"/>
    <n v="94"/>
    <n v="0"/>
    <x v="0"/>
    <s v="Inspired by true historical events. A rogue intelligence agent and a military industrialist must race against the clock to stop an international incident which threatens to end the world."/>
    <x v="0"/>
    <n v="2"/>
    <s v=""/>
    <s v=""/>
    <s v="Modern"/>
    <s v="Medium"/>
  </r>
  <r>
    <s v="s6909P"/>
    <x v="0"/>
    <x v="2270"/>
    <s v="Chris Zuhdi"/>
    <s v="Paul T. Tailor, Matt Socia, Hugo Christian, Barbara Laurean, Pablo Esparza, Chris Zuhdi"/>
    <s v="Unknown"/>
    <m/>
    <s v="Unknown"/>
    <x v="0"/>
    <x v="0"/>
    <s v="101 min"/>
    <n v="101"/>
    <n v="0"/>
    <x v="8"/>
    <s v="The drug cartels are putting a financial strangle hold on a small Texas town, forcing a Vietnam vet to lose his job at a local garage. He soon learns about one hundred thousand dollars buried by the cartel in a false grave."/>
    <x v="0"/>
    <n v="2"/>
    <s v=""/>
    <s v=""/>
    <s v="Recent"/>
    <s v="Medium"/>
  </r>
  <r>
    <s v="s2167N"/>
    <x v="0"/>
    <x v="2271"/>
    <s v="Stanley Moore, Alex Woo"/>
    <s v="Alan C. Lim, Smith Foreman, Abigail Vibat, Pfifer Chastain, Jim Capobianco, Neena-Sinaii Simpo, Eli Morse, Adelaide Hirasaki, Paul Killam, Kerry Gudjohnsen, Maisie Benson"/>
    <s v="Unknown"/>
    <d v="2020-08-04T00:00:00"/>
    <s v="Available"/>
    <x v="3"/>
    <x v="13"/>
    <s v="21 min"/>
    <n v="21"/>
    <n v="0"/>
    <x v="11"/>
    <s v="Cory's spending the summer at Camp Friendship with his best friend, Freddie. But jealousy flares when Freddie brings his cousin Rosie along for the ride."/>
    <x v="1"/>
    <n v="1"/>
    <n v="2020"/>
    <s v="August"/>
    <s v="Recent"/>
    <s v="Short"/>
  </r>
  <r>
    <s v="s8096N"/>
    <x v="0"/>
    <x v="2272"/>
    <s v="Brad Anderson"/>
    <s v="Kate Beckinsale, Jim Sturgess, David Thewlis, Brendan Gleeson, Ben Kingsley, Michael Caine, Jason Flemyng, Sophie Kennedy Clark, Sinéad Cusack, Edmund Kingsley"/>
    <s v="United States"/>
    <d v="2017-09-08T00:00:00"/>
    <s v="Available"/>
    <x v="2"/>
    <x v="11"/>
    <s v="113 min"/>
    <n v="113"/>
    <n v="0"/>
    <x v="15"/>
    <s v="In 1899, a young doctor arrives at an asylum for an apprenticeship and becomes suspicious of his mentor's methods while falling for a female patient."/>
    <x v="1"/>
    <n v="1"/>
    <n v="2017"/>
    <s v="September"/>
    <s v="Modern"/>
    <s v="Medium"/>
  </r>
  <r>
    <s v="s4445P"/>
    <x v="0"/>
    <x v="2273"/>
    <s v="Roger Melvin"/>
    <s v="Jason Weaver, Caryn Ward, Gabrielle Dennis"/>
    <s v="Unknown"/>
    <m/>
    <s v="Unknown"/>
    <x v="9"/>
    <x v="0"/>
    <s v="104 min"/>
    <n v="104"/>
    <n v="0"/>
    <x v="4"/>
    <s v="Kent is ready to put his playboy past behind him and marry the girl he loves- but first, he has to prove he's changed his ways for good."/>
    <x v="0"/>
    <n v="2"/>
    <s v=""/>
    <s v=""/>
    <s v="Modern"/>
    <s v="Medium"/>
  </r>
  <r>
    <s v="s2880P"/>
    <x v="0"/>
    <x v="2274"/>
    <s v="John Lloyd Taylor"/>
    <s v="Nick Jonas, Joe Jonas, Kevin Jonas"/>
    <s v="Unknown"/>
    <m/>
    <s v="Unknown"/>
    <x v="1"/>
    <x v="0"/>
    <s v="97 min"/>
    <n v="97"/>
    <n v="0"/>
    <x v="2"/>
    <s v="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
    <x v="0"/>
    <n v="2"/>
    <s v=""/>
    <s v=""/>
    <s v="Modern"/>
    <s v="Medium"/>
  </r>
  <r>
    <s v="s4938N"/>
    <x v="0"/>
    <x v="2275"/>
    <s v="Derek Peck"/>
    <s v="Ram Dass"/>
    <s v="United States"/>
    <d v="2018-04-06T00:00:00"/>
    <s v="Available"/>
    <x v="6"/>
    <x v="7"/>
    <s v="32 min"/>
    <n v="32"/>
    <n v="0"/>
    <x v="2"/>
    <s v="From his home on Maui, pioneering researcher, author and spiritual teacher Ram Dass reflects on love, life and death as his own days draw to a close."/>
    <x v="1"/>
    <n v="1"/>
    <n v="2018"/>
    <s v="April"/>
    <s v="Modern"/>
    <s v="Short"/>
  </r>
  <r>
    <s v="s2326N"/>
    <x v="0"/>
    <x v="2276"/>
    <s v="Daniel Effiong"/>
    <s v="Beverly Naya"/>
    <s v="Nigeria"/>
    <d v="2020-06-28T00:00:00"/>
    <s v="Available"/>
    <x v="1"/>
    <x v="1"/>
    <s v="76 min"/>
    <n v="76"/>
    <n v="0"/>
    <x v="2"/>
    <s v="On a quest to find beauty in all complexions, actress Beverly Naya travels to her home country of Nigeria and explores colorism's impact on society."/>
    <x v="1"/>
    <n v="1"/>
    <n v="2020"/>
    <s v="June"/>
    <s v="Modern"/>
    <s v="Short"/>
  </r>
  <r>
    <s v="s2179N"/>
    <x v="1"/>
    <x v="2277"/>
    <s v="Unknown"/>
    <s v="Shamier Anderson, Victoria Baldesarra, Alexandra Beaton, Jordan Clark, Brennan Clost, Samantha Grecchi, Lamar Johnson, Isaac Lupien, Trevor Tordjman, Brittany Raymond, Bree Wasylenko, Jennifer Pappas, Tamina Pollack-Paris, Logan Fabbro, Megan Mackenzie, Alex Beaton, Natalie Krill"/>
    <s v="Canada"/>
    <d v="2020-08-01T00:00:00"/>
    <s v="Available"/>
    <x v="6"/>
    <x v="4"/>
    <s v="1 Season"/>
    <n v="0"/>
    <n v="1"/>
    <x v="8"/>
    <s v="This drama series follows young dancers at the Next Step Dance Studio as they attempt to win the coveted regional dance championships."/>
    <x v="1"/>
    <n v="1"/>
    <n v="2020"/>
    <s v="August"/>
    <s v="Modern"/>
    <s v="Not Applicable"/>
  </r>
  <r>
    <s v="s8079P"/>
    <x v="0"/>
    <x v="2278"/>
    <s v="Lek Kitaparaporn"/>
    <s v="Gary Stretch, John Rhys-Davies, Cindy Burbridge"/>
    <s v="Unknown"/>
    <m/>
    <s v="Unknown"/>
    <x v="10"/>
    <x v="6"/>
    <s v="92 min"/>
    <n v="92"/>
    <n v="0"/>
    <x v="0"/>
    <s v="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
    <x v="0"/>
    <n v="2"/>
    <s v=""/>
    <s v=""/>
    <s v="Older"/>
    <s v="Medium"/>
  </r>
  <r>
    <s v="s8403N"/>
    <x v="0"/>
    <x v="2279"/>
    <s v="Fred Durst"/>
    <s v="Ice Cube, Keke Palmer, Tasha Smith, Jill Marie Jones, Dash Mihok, Matt Craven, Glenn Plummer, Garrett Morris, Miles Chandler, Malcolm Goodwin"/>
    <s v="United States"/>
    <d v="2019-01-30T00:00:00"/>
    <s v="Available"/>
    <x v="19"/>
    <x v="8"/>
    <s v="95 min"/>
    <n v="95"/>
    <n v="0"/>
    <x v="4"/>
    <s v="When an 11-year-old girl becomes Pop Warner football's first female quarterback, she raises eyebrows – till she takes her team to the brink of glory."/>
    <x v="1"/>
    <n v="1"/>
    <n v="2019"/>
    <s v="January"/>
    <s v="Older"/>
    <s v="Medium"/>
  </r>
  <r>
    <s v="s5964N"/>
    <x v="0"/>
    <x v="2280"/>
    <s v="Kunle Afolayan"/>
    <s v="Sadiq Daba, David Bailie, Kayode Olaiya, Kehinde Bankole, Fabian Adeoye Lojede, Nick Rhys, Kunle Afolayan, Colin David Reese, Ibrahim Shatta, Femi Adebayo, Kanayo O. Kanayo, Lawrence Stubbings, Ademola Adedoyin"/>
    <s v="Nigeria"/>
    <d v="2019-09-01T00:00:00"/>
    <s v="Available"/>
    <x v="2"/>
    <x v="7"/>
    <s v="149 min"/>
    <n v="149"/>
    <n v="0"/>
    <x v="8"/>
    <s v="Against the backdrop of Nigeria's looming independence from Britain, detective Danladi Waziri races to capture a killer terrorizing local women."/>
    <x v="1"/>
    <n v="1"/>
    <n v="2019"/>
    <s v="September"/>
    <s v="Modern"/>
    <s v="Long"/>
  </r>
  <r>
    <s v="s7909N"/>
    <x v="1"/>
    <x v="2281"/>
    <s v="Unknown"/>
    <s v="Russell Peters"/>
    <s v="United States"/>
    <d v="2013-10-14T00:00:00"/>
    <s v="Available"/>
    <x v="30"/>
    <x v="12"/>
    <s v="1 Season"/>
    <n v="0"/>
    <n v="1"/>
    <x v="5"/>
    <s v="A four-part docu-series that's an exclusive, backstage pass to global comedy superstar Russell Peters' record-breaking &quot;Notorious&quot; world tour."/>
    <x v="1"/>
    <n v="1"/>
    <n v="2013"/>
    <s v="October"/>
    <s v="Modern"/>
    <s v="Not Applicable"/>
  </r>
  <r>
    <s v="s5556P"/>
    <x v="0"/>
    <x v="2282"/>
    <s v="Michael O. Sajbel"/>
    <s v="Abigail Breslin, Drew Fuller, James Garner"/>
    <s v="Unknown"/>
    <m/>
    <s v="Unknown"/>
    <x v="10"/>
    <x v="8"/>
    <s v="117 min"/>
    <n v="117"/>
    <n v="0"/>
    <x v="8"/>
    <s v="A deceased billionaire leaves his spoiled adult grandson a series of odd tasks to perform in order to receive &quot;the ultimate gift,&quot; with the resentful grandson having no idea what that might be."/>
    <x v="0"/>
    <n v="2"/>
    <s v=""/>
    <s v=""/>
    <s v="Older"/>
    <s v="Medium"/>
  </r>
  <r>
    <s v="s625N"/>
    <x v="0"/>
    <x v="2283"/>
    <s v="Jakub Piątek"/>
    <s v="Bartosz Bielenia, Magdalena Popławska, Andrzej Kłak, Małgorzata Hajewska, Dobromir Dymecki, Monika Frajczyk, Cezary Kosiński, Adam Nawojczyk, Juliusz Chrząstowski"/>
    <s v="Unknown"/>
    <d v="2021-06-30T00:00:00"/>
    <s v="Available"/>
    <x v="0"/>
    <x v="1"/>
    <s v="92 min"/>
    <n v="92"/>
    <n v="0"/>
    <x v="8"/>
    <s v="On New Year’s Eve 1999, an armed man enters a TV studio during a broadcast, takes the host hostage and makes one demand: to give a message live on air."/>
    <x v="1"/>
    <n v="1"/>
    <n v="2021"/>
    <s v="June"/>
    <s v="Recent"/>
    <s v="Medium"/>
  </r>
  <r>
    <s v="s3247N"/>
    <x v="1"/>
    <x v="2284"/>
    <s v="Unknown"/>
    <s v="Jack De Sena, Paula Burrows, Sasha Rojen, Jason Simpson, Racquel Belmonte, Jesse Inocalla, Luc Roderique, Jonathan Holmes, Adrian Petriw"/>
    <s v="United States, Canada"/>
    <d v="2019-11-22T00:00:00"/>
    <s v="Available"/>
    <x v="1"/>
    <x v="15"/>
    <s v="3 Seasons"/>
    <n v="0"/>
    <n v="3"/>
    <x v="24"/>
    <s v="An extraordinary discovery inspires two human princes and an elven assassin to team up on an epic quest to bring peace to their warring lands."/>
    <x v="1"/>
    <n v="1"/>
    <n v="2019"/>
    <s v="November"/>
    <s v="Modern"/>
    <s v="Not Applicable"/>
  </r>
  <r>
    <s v="s5050P"/>
    <x v="0"/>
    <x v="2285"/>
    <s v="Michael Legge"/>
    <s v="Lorna Nogueira, Christine Grudenkis, Michael Legge, Dwight Kemper, Danielle Gelehrter"/>
    <s v="Unknown"/>
    <m/>
    <s v="Unknown"/>
    <x v="22"/>
    <x v="0"/>
    <s v="87 min"/>
    <n v="87"/>
    <n v="0"/>
    <x v="15"/>
    <s v="Alice Marsh moves far from home to start a new life. She falls in love with an old house in Massachusetts which she buys. As time goes on, strange things start to happen to Alice. Is the previous owner's ghost still in the house?"/>
    <x v="0"/>
    <n v="2"/>
    <s v=""/>
    <s v=""/>
    <s v="Modern"/>
    <s v="Short"/>
  </r>
  <r>
    <s v="s5782N"/>
    <x v="1"/>
    <x v="2286"/>
    <s v="Unknown"/>
    <s v="Jasper Liu, Mandy Wei, Jet Chao, Ivy Shao, Tina Chou, Kao Meng-Chieh"/>
    <s v="Taiwan"/>
    <d v="2016-10-01T00:00:00"/>
    <s v="Available"/>
    <x v="18"/>
    <x v="7"/>
    <s v="1 Season"/>
    <n v="0"/>
    <n v="1"/>
    <x v="9"/>
    <s v="On a visit to his hometown, a rich bachelor seeks revenge on the woman who broke his heart 10 years ago. But his plan doesn't go as expected."/>
    <x v="1"/>
    <n v="1"/>
    <n v="2016"/>
    <s v="October"/>
    <s v="Modern"/>
    <s v="Not Applicable"/>
  </r>
  <r>
    <s v="s7552P"/>
    <x v="1"/>
    <x v="2287"/>
    <s v="Unknown"/>
    <s v="Unknown"/>
    <s v="Unknown"/>
    <m/>
    <s v="Unknown"/>
    <x v="0"/>
    <x v="5"/>
    <s v="1 Season"/>
    <n v="0"/>
    <n v="1"/>
    <x v="18"/>
    <s v="The series follows life and adventures in the backyard where a grumpy dog named Boris and his ferret friend Rufus, who believes to be a dog, live. The two live with the boy Enzo, a boy enchanted by his neighbor, owner of an arrogant cat famous on the internet named Leopoldo"/>
    <x v="0"/>
    <n v="2"/>
    <s v=""/>
    <s v=""/>
    <s v="Recent"/>
    <s v="Not Applicable"/>
  </r>
  <r>
    <s v="s3047P"/>
    <x v="0"/>
    <x v="2288"/>
    <s v="Abhinay Deo"/>
    <s v="Irrfan Khan, Kirti Kulhari, Arunoday Singh, Omi Vaidya, Gajraj Rao, Divya Dutta"/>
    <s v="India"/>
    <m/>
    <s v="Unknown"/>
    <x v="6"/>
    <x v="3"/>
    <s v="137 min"/>
    <n v="137"/>
    <n v="0"/>
    <x v="0"/>
    <s v="When Dev finds out his wife is cheating on him, he secretly blackmails his wife and her lover as a form of revenge."/>
    <x v="0"/>
    <n v="2"/>
    <s v=""/>
    <s v=""/>
    <s v="Modern"/>
    <s v="Long"/>
  </r>
  <r>
    <s v="s755N"/>
    <x v="0"/>
    <x v="2289"/>
    <s v="Matthew Heineman"/>
    <s v="Rosamund Pike, Jamie Dornan, Tom Hollander, Stanley Tucci, Nikki Amuka-Bird, Faye Marsay, Greg Wise, Corey Johnson, Raad Rawi, Jesuthasan Antonythasan"/>
    <s v="United Kingdom, United States"/>
    <d v="2021-06-05T00:00:00"/>
    <s v="Available"/>
    <x v="6"/>
    <x v="6"/>
    <s v="110 min"/>
    <n v="110"/>
    <n v="0"/>
    <x v="8"/>
    <s v="In this biopic, war correspondent Marie Colvin risks it all to bring back the truth from the frontlines, despite the toll it takes on her own life."/>
    <x v="1"/>
    <n v="1"/>
    <n v="2021"/>
    <s v="June"/>
    <s v="Modern"/>
    <s v="Medium"/>
  </r>
  <r>
    <s v="s9156P"/>
    <x v="0"/>
    <x v="2290"/>
    <s v="Glenn Jordan"/>
    <s v="Rachel York, Danny Pino, Ann Dowd"/>
    <s v="Unknown"/>
    <m/>
    <s v="Unknown"/>
    <x v="49"/>
    <x v="3"/>
    <s v="94 min"/>
    <n v="94"/>
    <n v="0"/>
    <x v="4"/>
    <s v="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
    <x v="0"/>
    <n v="2"/>
    <s v=""/>
    <s v=""/>
    <s v="Older"/>
    <s v="Medium"/>
  </r>
  <r>
    <s v="s1084N"/>
    <x v="0"/>
    <x v="2291"/>
    <s v="Jamie Babbit"/>
    <s v="Drew Barrymore, Michael Zegen, T.J. Miller, Holland Taylor, Ellie Kemper, Andrew Rannells, Michelle Buteau"/>
    <s v="United States"/>
    <d v="2021-04-10T00:00:00"/>
    <s v="Available"/>
    <x v="3"/>
    <x v="6"/>
    <s v="102 min"/>
    <n v="102"/>
    <n v="0"/>
    <x v="4"/>
    <s v="Her career in shambles, a reclusive movie star hires her stand-in to go to rehab for her, not expecting how much the look-alike will relish the role."/>
    <x v="1"/>
    <n v="1"/>
    <n v="2021"/>
    <s v="April"/>
    <s v="Recent"/>
    <s v="Medium"/>
  </r>
  <r>
    <s v="s360P"/>
    <x v="1"/>
    <x v="2292"/>
    <s v="Unknown"/>
    <s v="Unknown"/>
    <s v="United Kingdom"/>
    <m/>
    <s v="Unknown"/>
    <x v="1"/>
    <x v="15"/>
    <s v="1 Season"/>
    <n v="0"/>
    <n v="1"/>
    <x v="18"/>
    <s v="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
    <x v="0"/>
    <n v="2"/>
    <s v=""/>
    <s v=""/>
    <s v="Modern"/>
    <s v="Not Applicable"/>
  </r>
  <r>
    <s v="s1118P"/>
    <x v="1"/>
    <x v="2293"/>
    <s v="Unknown"/>
    <s v="Zhou Xun, Huo Jianhua"/>
    <s v="Unknown"/>
    <m/>
    <s v="Unknown"/>
    <x v="6"/>
    <x v="3"/>
    <s v="1 Season"/>
    <n v="0"/>
    <n v="1"/>
    <x v="8"/>
    <s v="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
    <x v="0"/>
    <n v="2"/>
    <s v=""/>
    <s v=""/>
    <s v="Modern"/>
    <s v="Not Applicable"/>
  </r>
  <r>
    <s v="s9275P"/>
    <x v="0"/>
    <x v="2294"/>
    <s v="Steven Berryessa"/>
    <s v="Ron Berryessa"/>
    <s v="Unknown"/>
    <m/>
    <s v="Unknown"/>
    <x v="9"/>
    <x v="9"/>
    <s v="89 min"/>
    <n v="89"/>
    <n v="0"/>
    <x v="0"/>
    <s v="Three years after the War, the United States is destroyed. Civilization has devolved into anarchy and tribalism."/>
    <x v="0"/>
    <n v="2"/>
    <s v=""/>
    <s v=""/>
    <s v="Modern"/>
    <s v="Short"/>
  </r>
  <r>
    <s v="s8640N"/>
    <x v="0"/>
    <x v="2295"/>
    <s v="Chandrakant Kulkarni"/>
    <s v="Jitendra Joshi, Prateeksha Lonkar, Sharad Ponkshe, Radhika Apte, Veena Jamkar, Yatin Karyekar, Smita Tambe, Vrishasen Dabholkar"/>
    <s v="India"/>
    <d v="2018-02-15T00:00:00"/>
    <s v="Available"/>
    <x v="5"/>
    <x v="2"/>
    <s v="162 min"/>
    <n v="162"/>
    <n v="0"/>
    <x v="8"/>
    <s v="A child whose innocence and devotion set him apart from the other Kids of his village grows up to be one of the foremost saints of India."/>
    <x v="1"/>
    <n v="1"/>
    <n v="2018"/>
    <s v="February"/>
    <s v="Modern"/>
    <s v="Long"/>
  </r>
  <r>
    <s v="s4229N"/>
    <x v="0"/>
    <x v="168"/>
    <s v="John Fortenberry"/>
    <s v="Whitney Cummings"/>
    <s v="United States"/>
    <d v="2019-01-01T00:00:00"/>
    <s v="Available"/>
    <x v="22"/>
    <x v="1"/>
    <s v="48 min"/>
    <n v="48"/>
    <n v="0"/>
    <x v="13"/>
    <s v="Comedy Central roast veteran Whitney Cummings gets the stage to herself in this debut special, which finds her riffing on a wide range of topics."/>
    <x v="1"/>
    <n v="1"/>
    <n v="2019"/>
    <s v="January"/>
    <s v="Modern"/>
    <s v="Short"/>
  </r>
  <r>
    <s v="s7833N"/>
    <x v="0"/>
    <x v="2296"/>
    <s v="Girish Joshi"/>
    <s v="Subodh Bhave, Mohan Joshi, Vinay Apte, Uday Tikekar, Tejaswini Pandit, Saii Ranade, Daksha Mahendra, Gargi Datar"/>
    <s v="India"/>
    <d v="2018-03-15T00:00:00"/>
    <s v="Available"/>
    <x v="22"/>
    <x v="1"/>
    <s v="115 min"/>
    <n v="115"/>
    <n v="0"/>
    <x v="15"/>
    <s v="Believing himself to be God's envoy, a troubled young man embarks on a killing spree as his passion for music becomes a psychotic obsession."/>
    <x v="1"/>
    <n v="1"/>
    <n v="2018"/>
    <s v="March"/>
    <s v="Modern"/>
    <s v="Medium"/>
  </r>
  <r>
    <s v="s4200P"/>
    <x v="0"/>
    <x v="2297"/>
    <s v="Maclain Nelson, Stephen Shimek"/>
    <s v="James Marsters, Kaitlin Doubleday, Luke Perry, Adam Johnson"/>
    <s v="United States"/>
    <m/>
    <s v="Unknown"/>
    <x v="7"/>
    <x v="3"/>
    <s v="114 min"/>
    <n v="114"/>
    <n v="0"/>
    <x v="0"/>
    <s v="When a powerful wizard (James Marsters) vows to rid the land of love through the use of his fire-breathing dragon, a brave team of eccentric warriors embark on a grand quest to break the curse, defeat the wizard, and slay his terrible beast."/>
    <x v="0"/>
    <n v="2"/>
    <s v=""/>
    <s v=""/>
    <s v="Modern"/>
    <s v="Medium"/>
  </r>
  <r>
    <s v="s8104P"/>
    <x v="0"/>
    <x v="2298"/>
    <s v="Tim Burton"/>
    <s v="Mark Wahlberg, Tim Roth, Helena Bonham Carter, Michael Clarke Duncan, Kris Kristofferson, Estella Warren, Paul Giamatti"/>
    <s v="Unknown"/>
    <m/>
    <s v="Unknown"/>
    <x v="8"/>
    <x v="11"/>
    <s v="120 min"/>
    <n v="120"/>
    <n v="0"/>
    <x v="8"/>
    <s v="HD. Tim Burton's eye-popping remake of the 1968 cult classic stars Mark Wahlberg as an astronaut who lands on a planet ruled by apes."/>
    <x v="0"/>
    <n v="2"/>
    <s v=""/>
    <s v=""/>
    <s v="Older"/>
    <s v="Medium"/>
  </r>
  <r>
    <s v="s7653N"/>
    <x v="0"/>
    <x v="2299"/>
    <s v="Heitor Dhalia"/>
    <s v="Michael O’Neill"/>
    <s v="Brazil, India, China, United States"/>
    <d v="2018-01-10T00:00:00"/>
    <s v="Available"/>
    <x v="12"/>
    <x v="7"/>
    <s v="92 min"/>
    <n v="92"/>
    <n v="0"/>
    <x v="2"/>
    <s v="Based on photographer Michael O’Neill’s book of the same name, this documentary traces the author’s 10-year journey through the landscape of yoga."/>
    <x v="1"/>
    <n v="1"/>
    <n v="2018"/>
    <s v="January"/>
    <s v="Modern"/>
    <s v="Medium"/>
  </r>
  <r>
    <s v="s6476N"/>
    <x v="0"/>
    <x v="2300"/>
    <s v="Andrew Sandler"/>
    <s v="Chris Brown"/>
    <s v="United States"/>
    <d v="2017-10-07T00:00:00"/>
    <s v="Available"/>
    <x v="12"/>
    <x v="1"/>
    <s v="80 min"/>
    <n v="80"/>
    <n v="0"/>
    <x v="2"/>
    <s v="Featuring interviews, concert footage and behind-the-scenes access, this documentary delivers fans an all-access look at the life of Chris Brown."/>
    <x v="1"/>
    <n v="1"/>
    <n v="2017"/>
    <s v="October"/>
    <s v="Modern"/>
    <s v="Short"/>
  </r>
  <r>
    <s v="s6532P"/>
    <x v="0"/>
    <x v="2301"/>
    <s v="Richard Rotter"/>
    <s v="Mark Ford, Samantha Cole, Evan Giovanni, Winny Clarke, Alana-Ashley Marque"/>
    <s v="Unknown"/>
    <m/>
    <s v="Unknown"/>
    <x v="6"/>
    <x v="9"/>
    <s v="90 min"/>
    <n v="90"/>
    <n v="0"/>
    <x v="4"/>
    <s v="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
    <x v="0"/>
    <n v="2"/>
    <s v=""/>
    <s v=""/>
    <s v="Modern"/>
    <s v="Medium"/>
  </r>
  <r>
    <s v="s5930N"/>
    <x v="0"/>
    <x v="2302"/>
    <s v="Luis Lopez, Clay Tweel"/>
    <s v="Unknown"/>
    <s v="United States"/>
    <d v="2014-09-26T00:00:00"/>
    <s v="Available"/>
    <x v="2"/>
    <x v="7"/>
    <s v="100 min"/>
    <n v="100"/>
    <n v="0"/>
    <x v="2"/>
    <s v="This award-winning, original documentary chronicles the race for market leadership in 3D printing, the next wave of technological evolution."/>
    <x v="1"/>
    <n v="1"/>
    <n v="2014"/>
    <s v="September"/>
    <s v="Modern"/>
    <s v="Medium"/>
  </r>
  <r>
    <s v="s3132N"/>
    <x v="0"/>
    <x v="2303"/>
    <s v="Farhan Akhtar"/>
    <s v="Aamir Khan, Saif Ali Khan, Akshaye Khanna, Preity Zinta, Sonali Kulkarni, Dimple Kapadia, Ayub Khan, Rajat Kapoor, Suhasini Mulay, Ahmed Khan"/>
    <s v="India"/>
    <d v="2019-12-15T00:00:00"/>
    <s v="Available"/>
    <x v="8"/>
    <x v="7"/>
    <s v="185 min"/>
    <n v="185"/>
    <n v="0"/>
    <x v="4"/>
    <s v="Inseparable childhood friends Akash, Sameer and Siddharth are just out of college. Nothing comes between them – until they each fall in love."/>
    <x v="1"/>
    <n v="1"/>
    <n v="2019"/>
    <s v="December"/>
    <s v="Older"/>
    <s v="Long"/>
  </r>
  <r>
    <s v="s876N"/>
    <x v="0"/>
    <x v="2304"/>
    <s v="Mae Czarina Cruz"/>
    <s v="Angelica Panganiban, Coco Martin, Gelli de Belen, Ketchup Eusebio, Cai Cortez, Matet De Leon, Dante Rivero, Teresa Loyzaga, Norm Mcleod"/>
    <s v="Unknown"/>
    <d v="2021-05-15T00:00:00"/>
    <s v="Available"/>
    <x v="3"/>
    <x v="1"/>
    <s v="116 min"/>
    <n v="116"/>
    <n v="0"/>
    <x v="8"/>
    <s v="When persistent Leon sweeps her off her feet, ambitious Angel must choose between true love and her dreams of a luxurious life."/>
    <x v="1"/>
    <n v="1"/>
    <n v="2021"/>
    <s v="May"/>
    <s v="Recent"/>
    <s v="Medium"/>
  </r>
  <r>
    <s v="s4017P"/>
    <x v="0"/>
    <x v="2305"/>
    <s v="Harvey Lilley"/>
    <s v="Andrew Cook, Piers Gibbon, Donald Rumbelow"/>
    <s v="Unknown"/>
    <m/>
    <s v="Unknown"/>
    <x v="24"/>
    <x v="3"/>
    <s v="52 min"/>
    <n v="52"/>
    <n v="0"/>
    <x v="33"/>
    <s v="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
    <x v="0"/>
    <n v="2"/>
    <s v=""/>
    <s v=""/>
    <s v="Older"/>
    <s v="Short"/>
  </r>
  <r>
    <s v="s1610P"/>
    <x v="0"/>
    <x v="2306"/>
    <s v="Jim Wilmer"/>
    <s v="Unknown"/>
    <s v="Unknown"/>
    <m/>
    <s v="Unknown"/>
    <x v="1"/>
    <x v="5"/>
    <s v="120 min"/>
    <n v="120"/>
    <n v="0"/>
    <x v="2"/>
    <s v="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
    <x v="0"/>
    <n v="2"/>
    <s v=""/>
    <s v=""/>
    <s v="Modern"/>
    <s v="Medium"/>
  </r>
  <r>
    <s v="s9316P"/>
    <x v="0"/>
    <x v="2307"/>
    <s v="Abhilash Reddy"/>
    <s v="Srinivas Reddy, Dheekshith Shetty, Vennela Rama Rao, Twisha Sharma, Raja Ravindra, TNR, Swetaa Varma, Nassar, Bhadram, Surya"/>
    <s v="India"/>
    <m/>
    <s v="Unknown"/>
    <x v="0"/>
    <x v="3"/>
    <s v="108 min"/>
    <n v="108"/>
    <n v="0"/>
    <x v="4"/>
    <s v="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
    <x v="0"/>
    <n v="2"/>
    <s v=""/>
    <s v=""/>
    <s v="Recent"/>
    <s v="Medium"/>
  </r>
  <r>
    <s v="s5158P"/>
    <x v="0"/>
    <x v="2308"/>
    <s v="Roger Mitchell"/>
    <s v="Susan Sarandon, Kate Winslett, Mia Wasikowska, Sam Neill, Rainn Wilson"/>
    <s v="Unknown"/>
    <m/>
    <s v="Unknown"/>
    <x v="3"/>
    <x v="6"/>
    <s v="98 min"/>
    <n v="98"/>
    <n v="0"/>
    <x v="8"/>
    <s v="Lily (Susan Sarandon) summons her daughters Jennifer (Kate Winslet) and Anna (Mia Wasikowska) for one final family reunion as she looks to end her battle with a terminal illness. Amid the bittersweet farewell, unresolved feelings surface."/>
    <x v="0"/>
    <n v="2"/>
    <s v=""/>
    <s v=""/>
    <s v="Recent"/>
    <s v="Medium"/>
  </r>
  <r>
    <s v="s1833P"/>
    <x v="0"/>
    <x v="2309"/>
    <s v="Mark Knight"/>
    <s v="Dr Daniel J Nightingale"/>
    <s v="Unknown"/>
    <m/>
    <s v="Unknown"/>
    <x v="2"/>
    <x v="5"/>
    <s v="24 min"/>
    <n v="24"/>
    <n v="0"/>
    <x v="33"/>
    <s v="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
    <x v="0"/>
    <n v="2"/>
    <s v=""/>
    <s v=""/>
    <s v="Modern"/>
    <s v="Short"/>
  </r>
  <r>
    <s v="s9402P"/>
    <x v="1"/>
    <x v="2310"/>
    <s v="Unknown"/>
    <s v="Unknown"/>
    <s v="Mexico"/>
    <d v="2021-10-05T00:00:00"/>
    <s v="Available"/>
    <x v="1"/>
    <x v="16"/>
    <s v="3 Seasons"/>
    <n v="0"/>
    <n v="3"/>
    <x v="18"/>
    <s v="A group of superheroes, led by Titanium Rex, find it's sometimes easier to take down villains than live together harmoniously under one roof."/>
    <x v="0"/>
    <n v="2"/>
    <n v="2021"/>
    <s v="October"/>
    <s v="Modern"/>
    <s v="Not Applicable"/>
  </r>
  <r>
    <s v="s1410P"/>
    <x v="1"/>
    <x v="2311"/>
    <s v="Unknown"/>
    <s v="Tatiana Maslany, Jordan Gavaris, Kevin Hanchard"/>
    <s v="Unknown"/>
    <m/>
    <s v="Unknown"/>
    <x v="12"/>
    <x v="1"/>
    <s v="5 Seasons"/>
    <n v="0"/>
    <n v="5"/>
    <x v="8"/>
    <s v="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
    <x v="0"/>
    <n v="2"/>
    <s v=""/>
    <s v=""/>
    <s v="Modern"/>
    <s v="Not Applicable"/>
  </r>
  <r>
    <s v="s5628N"/>
    <x v="0"/>
    <x v="2312"/>
    <s v="Marcus Raboy"/>
    <s v="Cristela Alonzo"/>
    <s v="United States"/>
    <d v="2017-01-24T00:00:00"/>
    <s v="Available"/>
    <x v="12"/>
    <x v="1"/>
    <s v="67 min"/>
    <n v="67"/>
    <n v="0"/>
    <x v="13"/>
    <s v="The irrepressible Alonzo skewers Latino stereotypes, pricey luxuries and her mother's tough-love parenting in a night of sly and infectious comedy."/>
    <x v="1"/>
    <n v="1"/>
    <n v="2017"/>
    <s v="January"/>
    <s v="Modern"/>
    <s v="Short"/>
  </r>
  <r>
    <s v="s1667P"/>
    <x v="0"/>
    <x v="2313"/>
    <s v="Arthur van Merwijk"/>
    <s v="Unknown"/>
    <s v="Unknown"/>
    <m/>
    <s v="Unknown"/>
    <x v="1"/>
    <x v="5"/>
    <s v="42 min"/>
    <n v="42"/>
    <n v="0"/>
    <x v="18"/>
    <s v="In this compilation of My Magic Pet Morphle cartoon, Mila and Morphle go on various magical adventures including Morphle rescuing Mila from jail, Mila turning into a robot, and many more!"/>
    <x v="0"/>
    <n v="2"/>
    <s v=""/>
    <s v=""/>
    <s v="Modern"/>
    <s v="Short"/>
  </r>
  <r>
    <s v="s2687N"/>
    <x v="0"/>
    <x v="2314"/>
    <s v="Matt D'Elia"/>
    <s v="Chris D'Elia"/>
    <s v="United States"/>
    <d v="2020-04-14T00:00:00"/>
    <s v="Available"/>
    <x v="3"/>
    <x v="1"/>
    <s v="55 min"/>
    <n v="55"/>
    <n v="0"/>
    <x v="13"/>
    <s v="Chris D'Elia takes the stage in Minneapolis to offer his thoughts on everything from self-censorship to problematic dolphins to lame mutant powers."/>
    <x v="1"/>
    <n v="1"/>
    <n v="2020"/>
    <s v="April"/>
    <s v="Recent"/>
    <s v="Short"/>
  </r>
  <r>
    <s v="s7313P"/>
    <x v="0"/>
    <x v="2315"/>
    <s v="Mark DippÃ©"/>
    <s v="Raoul Max Trujillo, Mark Boone Junior, Reggie Lee"/>
    <s v="Unknown"/>
    <m/>
    <s v="Unknown"/>
    <x v="4"/>
    <x v="6"/>
    <s v="84 min"/>
    <n v="84"/>
    <n v="0"/>
    <x v="0"/>
    <s v="A genetically-altered fish wreaks havoc on a small fishing town."/>
    <x v="0"/>
    <n v="2"/>
    <s v=""/>
    <s v=""/>
    <s v="Older"/>
    <s v="Short"/>
  </r>
  <r>
    <s v="s8733P"/>
    <x v="0"/>
    <x v="2316"/>
    <s v="Ruairi Robinson"/>
    <s v="Liev Schreiber, Romola Garai, Elias Koteas"/>
    <s v="Unknown"/>
    <m/>
    <s v="Unknown"/>
    <x v="30"/>
    <x v="6"/>
    <s v="98 min"/>
    <n v="98"/>
    <n v="0"/>
    <x v="15"/>
    <s v="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
    <x v="0"/>
    <n v="2"/>
    <s v=""/>
    <s v=""/>
    <s v="Modern"/>
    <s v="Medium"/>
  </r>
  <r>
    <s v="s7877P"/>
    <x v="0"/>
    <x v="2317"/>
    <s v="Dwayne Parker"/>
    <s v="Dwayne Parker, Marc SchÃ¶ttner, Kathleen Liautaud, Craig Betz, Ryan M. Shaw, Landra V. Phillips, Brittney Moniique"/>
    <s v="Unknown"/>
    <m/>
    <s v="Unknown"/>
    <x v="0"/>
    <x v="11"/>
    <s v="50 min"/>
    <n v="50"/>
    <n v="0"/>
    <x v="0"/>
    <s v="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
    <x v="0"/>
    <n v="2"/>
    <s v=""/>
    <s v=""/>
    <s v="Recent"/>
    <s v="Short"/>
  </r>
  <r>
    <s v="s6963P"/>
    <x v="0"/>
    <x v="2318"/>
    <s v="Robert Megha"/>
    <s v="Jatin Negi, Preeti Choudhury, Vikrant Khaire, Arjun Gopal Marwal, Devendra Bhagat, Deepak Ogale, Vaibhav Kumbhar, Sanjiv Landage, Naveen Sequeira, Akshay Lohakpure, Omi Kashyap, Amrish Majumdar, Amar Dixit, Christopher R. Watson, Kajal Singh"/>
    <s v="Unknown"/>
    <m/>
    <s v="Unknown"/>
    <x v="0"/>
    <x v="3"/>
    <s v="130 min"/>
    <n v="130"/>
    <n v="0"/>
    <x v="4"/>
    <s v="COD is a story about a jobless artist who hijacks an abandoned taxi. His mission is to deliver the taxi and get some Cash on Delivery. A Passion Movies presentation."/>
    <x v="0"/>
    <n v="2"/>
    <s v=""/>
    <s v=""/>
    <s v="Recent"/>
    <s v="Long"/>
  </r>
  <r>
    <s v="s432N"/>
    <x v="1"/>
    <x v="2319"/>
    <s v="No single director listed; reality show"/>
    <s v="Bruna Louise"/>
    <s v="Unknown"/>
    <d v="2021-07-21T00:00:00"/>
    <s v="Available"/>
    <x v="0"/>
    <x v="1"/>
    <s v="1 Season"/>
    <n v="0"/>
    <n v="1"/>
    <x v="17"/>
    <s v="Sizzling hot young Brazilians meet at a dreamy beach resort. But for a shot at R$500,000 in this fun reality show, they'll have to give up sex."/>
    <x v="1"/>
    <n v="1"/>
    <n v="2021"/>
    <s v="July"/>
    <s v="Recent"/>
    <s v="Not Applicable"/>
  </r>
  <r>
    <s v="s4626N"/>
    <x v="0"/>
    <x v="2320"/>
    <s v="Álvaro Longoria, Gerardo Olivares"/>
    <s v="Unknown"/>
    <s v="Spain"/>
    <d v="2018-09-28T00:00:00"/>
    <s v="Available"/>
    <x v="6"/>
    <x v="1"/>
    <s v="117 min"/>
    <n v="117"/>
    <n v="0"/>
    <x v="2"/>
    <s v="Lawmakers and activists with conflicting ideologies speak about the complexities of Catalonia's politics and the fight for its independence from Spain."/>
    <x v="1"/>
    <n v="1"/>
    <n v="2018"/>
    <s v="September"/>
    <s v="Modern"/>
    <s v="Medium"/>
  </r>
  <r>
    <s v="s7025P"/>
    <x v="0"/>
    <x v="2321"/>
    <s v="Curtis Hanson"/>
    <s v="Cameron Diaz, Toni Collette, Shirley MacLaine, Mark Feuerstein"/>
    <s v="Unknown"/>
    <m/>
    <s v="Unknown"/>
    <x v="41"/>
    <x v="11"/>
    <s v="130 min"/>
    <n v="130"/>
    <n v="0"/>
    <x v="4"/>
    <s v="HD. Two sisters who have only one thing in common â€“ their shoe size â€“ have a falling out that leads both in surprising new directions."/>
    <x v="0"/>
    <n v="2"/>
    <s v=""/>
    <s v=""/>
    <s v="Older"/>
    <s v="Long"/>
  </r>
  <r>
    <s v="s9609P"/>
    <x v="0"/>
    <x v="2322"/>
    <s v="Kike MaÃ­llo"/>
    <s v="Athena Strates, Tomasz Kot, Marta Nieto, Dominique Pinon"/>
    <s v="United Kingdom"/>
    <m/>
    <s v="Unknown"/>
    <x v="0"/>
    <x v="9"/>
    <s v="90 min"/>
    <n v="90"/>
    <n v="0"/>
    <x v="0"/>
    <s v="After missing his flight, a successful architect meets a mysterious young woman. They strike up a conversation that grows stranger and more twisted until it turns deadly."/>
    <x v="0"/>
    <n v="2"/>
    <s v=""/>
    <s v=""/>
    <s v="Recent"/>
    <s v="Medium"/>
  </r>
  <r>
    <s v="s6400P"/>
    <x v="0"/>
    <x v="2323"/>
    <s v="Pedro Amorim"/>
    <s v="OtÃ¡vio Augusto, Matheus Costa, Marcelo Flores"/>
    <s v="Unknown"/>
    <m/>
    <s v="Unknown"/>
    <x v="0"/>
    <x v="3"/>
    <s v="93 min"/>
    <n v="93"/>
    <n v="0"/>
    <x v="4"/>
    <s v="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
    <x v="0"/>
    <n v="2"/>
    <s v=""/>
    <s v=""/>
    <s v="Recent"/>
    <s v="Medium"/>
  </r>
  <r>
    <s v="s8538P"/>
    <x v="0"/>
    <x v="2324"/>
    <s v="Steven Ayromlooi"/>
    <s v="Tangi Miller, Mandy Amano, DeeDee Bigelow"/>
    <s v="Unknown"/>
    <m/>
    <s v="Unknown"/>
    <x v="22"/>
    <x v="11"/>
    <s v="80 min"/>
    <n v="80"/>
    <n v="0"/>
    <x v="4"/>
    <s v="The chronicles of the socio-economic ascent of Derek Scott. Derek has spent his entire life plotting a course for his success. His diligence is about to pay off when he happens upon an unexpected detour. This &quot;road less traveled&quot; intrigues Derek so much so that he considers throwing away his entire well orchestrated life to experience the one thing his plan has yet to provide - love."/>
    <x v="0"/>
    <n v="2"/>
    <s v=""/>
    <s v=""/>
    <s v="Modern"/>
    <s v="Short"/>
  </r>
  <r>
    <s v="s8442P"/>
    <x v="0"/>
    <x v="2325"/>
    <s v="Diego Ros"/>
    <s v="Leonardo Alonso, Rodrigo Franco"/>
    <s v="Unknown"/>
    <m/>
    <s v="Unknown"/>
    <x v="7"/>
    <x v="9"/>
    <s v="75 min"/>
    <n v="75"/>
    <n v="0"/>
    <x v="8"/>
    <s v="A night guard has to deal with a bizarre and improbable series of events in the most important night of his life."/>
    <x v="0"/>
    <n v="2"/>
    <s v=""/>
    <s v=""/>
    <s v="Modern"/>
    <s v="Short"/>
  </r>
  <r>
    <s v="s2420N"/>
    <x v="0"/>
    <x v="2326"/>
    <s v="Adriana Trigiani"/>
    <s v="Ashley Judd, Patrick Wilson, Whoopi Goldberg, John Benjamin Hickey, Jane Krakowski, Judith Ivey, Jasmine Guy, Chris Sarandon, Anthony LaPaglia, Jenna Elfman, Angelina Fiordellisi, Mary Testa, Dagmara Dominczyk, Mary Pat Gleason, Joe Inscoe, James Hampton, Paul Wilson"/>
    <s v="United States"/>
    <d v="2020-06-05T00:00:00"/>
    <s v="Available"/>
    <x v="2"/>
    <x v="11"/>
    <s v="103 min"/>
    <n v="103"/>
    <n v="0"/>
    <x v="4"/>
    <s v="A single middle-aged woman who has lived her whole life in a small Virginia mining town uncovers a family secret that alters her profoundly."/>
    <x v="1"/>
    <n v="1"/>
    <n v="2020"/>
    <s v="June"/>
    <s v="Modern"/>
    <s v="Medium"/>
  </r>
  <r>
    <s v="s2625N"/>
    <x v="0"/>
    <x v="2327"/>
    <s v="Matei Dima"/>
    <s v="Andrei Selaru, Dorian Popa, Julia Marcan, Ana Radu, Cosmin Nedelcu, Diana Condurache, Andrei Gavril, Luca Bogdan"/>
    <s v="Romania"/>
    <d v="2020-04-27T00:00:00"/>
    <s v="Available"/>
    <x v="1"/>
    <x v="7"/>
    <s v="96 min"/>
    <n v="96"/>
    <n v="0"/>
    <x v="4"/>
    <s v="To keep the band together, Selly tries to earn money by making an appearance at the birthday party of a mobster's daughter — until he gets kidnapped."/>
    <x v="1"/>
    <n v="1"/>
    <n v="2020"/>
    <s v="April"/>
    <s v="Modern"/>
    <s v="Medium"/>
  </r>
  <r>
    <s v="s2068N"/>
    <x v="0"/>
    <x v="2328"/>
    <s v="Hitoshi Namba"/>
    <s v="Nobunaga Shimazaki, Rie Takahashi, Ayako Kawasumi, Madoka Yonezawa, Kenichi Suzumura, Tomokazu Sugita"/>
    <s v="Japan"/>
    <d v="2020-09-01T00:00:00"/>
    <s v="Available"/>
    <x v="7"/>
    <x v="7"/>
    <s v="72 min"/>
    <n v="72"/>
    <n v="0"/>
    <x v="7"/>
    <s v="Discovering that humanity is facing extinction, a new recruit to the Chaldea Security Organization goes back in time in order to save the future."/>
    <x v="1"/>
    <n v="1"/>
    <n v="2020"/>
    <s v="September"/>
    <s v="Modern"/>
    <s v="Short"/>
  </r>
  <r>
    <s v="s1690N"/>
    <x v="0"/>
    <x v="2329"/>
    <s v="Jeff Nichols"/>
    <s v="Joel Edgerton, Ruth Negga, Marton Csokas, Nick Kroll, Michael Shannon, Terri Abney, Alano Miller, Jon Bass, Bill Camp, David Jensen"/>
    <s v="United Kingdom, United States"/>
    <d v="2020-11-16T00:00:00"/>
    <s v="Available"/>
    <x v="7"/>
    <x v="11"/>
    <s v="124 min"/>
    <n v="124"/>
    <n v="0"/>
    <x v="8"/>
    <s v="A young couple's interracial marriage in 1958 sparks a case that leads to the Supreme Court. Based on the true story of Richard and Mildred Loving."/>
    <x v="1"/>
    <n v="1"/>
    <n v="2020"/>
    <s v="November"/>
    <s v="Modern"/>
    <s v="Long"/>
  </r>
  <r>
    <s v="s7228P"/>
    <x v="1"/>
    <x v="2330"/>
    <s v="Unknown"/>
    <s v="Ekaterina Semenova, Andrei Yegorov, Sergey Varchuk, Alena Ivchenko, Vladimir Gorislavets"/>
    <s v="Unknown"/>
    <m/>
    <s v="Unknown"/>
    <x v="12"/>
    <x v="0"/>
    <s v="1 Season"/>
    <n v="0"/>
    <n v="1"/>
    <x v="8"/>
    <s v="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
    <x v="0"/>
    <n v="2"/>
    <s v=""/>
    <s v=""/>
    <s v="Modern"/>
    <s v="Not Applicable"/>
  </r>
  <r>
    <s v="s6810P"/>
    <x v="0"/>
    <x v="2331"/>
    <s v="Craig Brewer"/>
    <s v="Eddie Murphy, Arsenio Hall, Jermaine Fowler, Leslie Jones, Tracy Morgan, Kiki Layne, Shari Headley, Wesley Snipes, James Earl Jones, John Amos, Teyana Taylor, Vanessa Bell Calloway, Paul Bates, Nomzamo Mbatha, Bella Murphy"/>
    <s v="Unknown"/>
    <m/>
    <s v="Unknown"/>
    <x v="0"/>
    <x v="11"/>
    <s v="109 min"/>
    <n v="109"/>
    <n v="0"/>
    <x v="4"/>
    <s v="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
    <x v="0"/>
    <n v="2"/>
    <s v=""/>
    <s v=""/>
    <s v="Recent"/>
    <s v="Medium"/>
  </r>
  <r>
    <s v="s6322P"/>
    <x v="0"/>
    <x v="2332"/>
    <s v="Shigeyasu Yamauchi"/>
    <s v="TÃ´ru Furuya, Hirotaka Suzuoki, Kouichi Hashimoto"/>
    <s v="Unknown"/>
    <m/>
    <s v="Unknown"/>
    <x v="70"/>
    <x v="3"/>
    <s v="75 min"/>
    <n v="75"/>
    <n v="0"/>
    <x v="0"/>
    <s v="Seiya and the Bronze Saints face their most dangerous foe yet: Athena's lost brother, the Sun God Apollo."/>
    <x v="0"/>
    <n v="2"/>
    <s v=""/>
    <s v=""/>
    <s v="Older"/>
    <s v="Short"/>
  </r>
  <r>
    <s v="s1403P"/>
    <x v="1"/>
    <x v="2333"/>
    <s v="Unknown"/>
    <s v="Zach Noe Towers, Brendan Scannell, Jared Goldstein, Raneir Pollard, Kyle Shire, Jonathan Rowell, Gloria Bigelow, Anthony Desamito, A.B. Cassidy, Jordan Pease, Chris Bryant, Joe Dosch, Casey Ley, Julian Michael, Irene Tu, Janine Brito, Eric Hahn, Daniel Webb"/>
    <s v="Unknown"/>
    <m/>
    <s v="Unknown"/>
    <x v="6"/>
    <x v="9"/>
    <s v="1 Season"/>
    <n v="0"/>
    <n v="1"/>
    <x v="19"/>
    <s v="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
    <x v="0"/>
    <n v="2"/>
    <s v=""/>
    <s v=""/>
    <s v="Modern"/>
    <s v="Not Applicable"/>
  </r>
  <r>
    <s v="s6770N"/>
    <x v="0"/>
    <x v="2334"/>
    <s v="Gregory Caruso"/>
    <s v="Braeden Lemasters, Isaac Jay, Uriah Shelton, Dylan Riley Snyder, Coco Jones, Shane Harper, Nadji Jeter, Connor Paolo, Gatlin Green, Reg E. Cathey"/>
    <s v="United States"/>
    <d v="2018-08-01T00:00:00"/>
    <s v="Available"/>
    <x v="6"/>
    <x v="1"/>
    <s v="83 min"/>
    <n v="83"/>
    <n v="0"/>
    <x v="8"/>
    <s v="One night in 1959, four young musicians venture from Pasadena to South-Central Los Angeles in the hopes of hearing a living jazz legend play."/>
    <x v="1"/>
    <n v="1"/>
    <n v="2018"/>
    <s v="August"/>
    <s v="Modern"/>
    <s v="Short"/>
  </r>
  <r>
    <s v="s441N"/>
    <x v="1"/>
    <x v="2335"/>
    <s v="Ezra Klein, Joe Posner (creators)"/>
    <s v="Unknown"/>
    <s v="United States"/>
    <d v="2021-07-16T00:00:00"/>
    <s v="Available"/>
    <x v="0"/>
    <x v="1"/>
    <s v="3 Seasons"/>
    <n v="0"/>
    <n v="3"/>
    <x v="5"/>
    <s v="This enlightening series from Vox digs into a wide range of topics such as the rise of cryptocurrency, why diets fail, and the wild world of K-pop."/>
    <x v="1"/>
    <n v="1"/>
    <n v="2021"/>
    <s v="July"/>
    <s v="Recent"/>
    <s v="Not Applicable"/>
  </r>
  <r>
    <s v="s1518N"/>
    <x v="0"/>
    <x v="2336"/>
    <s v="George C. Wolfe"/>
    <s v="Viola Davis, Chadwick Boseman, Glynn Turman, Colman Domingo, Michael Potts, Jonny Coyne, Taylour Paige, Jeremy Shamos, Dusan Brown, Joshua Harto"/>
    <s v="United States"/>
    <d v="2020-12-18T00:00:00"/>
    <s v="Available"/>
    <x v="3"/>
    <x v="6"/>
    <s v="94 min"/>
    <n v="94"/>
    <n v="0"/>
    <x v="8"/>
    <s v="Tensions and temperatures rise at a Chicago music studio in 1927 when fiery, fearless blues singer Ma Rainey joins her band for a recording session."/>
    <x v="1"/>
    <n v="1"/>
    <n v="2020"/>
    <s v="December"/>
    <s v="Recent"/>
    <s v="Medium"/>
  </r>
  <r>
    <s v="s594N"/>
    <x v="0"/>
    <x v="2337"/>
    <s v="Chris Koch"/>
    <s v="Chris Elliott, Mark Webber, Jean Smart, Schuyler Fisk, Iggy Pop, Pam Grier, John Schneider, Chevy Chase, Zena Grey, Josh Peck"/>
    <s v="United States"/>
    <d v="2021-07-01T00:00:00"/>
    <s v="Available"/>
    <x v="29"/>
    <x v="8"/>
    <s v="89 min"/>
    <n v="89"/>
    <n v="0"/>
    <x v="11"/>
    <s v="When a snow day shuts down the whole town, the Wheeler family cuts loose. Hal makes a play for the most popular girl in his school, 10-year-old Natalie takes on the dreaded snowplow man, and Dad gets into a showdown with a rival meteorologist."/>
    <x v="1"/>
    <n v="1"/>
    <n v="2021"/>
    <s v="July"/>
    <s v="Older"/>
    <s v="Short"/>
  </r>
  <r>
    <s v="s5369P"/>
    <x v="1"/>
    <x v="2338"/>
    <s v="Unknown"/>
    <s v="Steve, Maggie"/>
    <s v="Unknown"/>
    <m/>
    <s v="Unknown"/>
    <x v="0"/>
    <x v="5"/>
    <s v="1 Season"/>
    <n v="0"/>
    <n v="1"/>
    <x v="18"/>
    <s v="Laugh along with Steve and Maggie! Giggles Galore includes a variety of topics for your Kids to enjoy! Topics such as Halloween, getting your hair cut, vehicles, and more! Your little one is sure to giggle along to this funny, yet educational series."/>
    <x v="0"/>
    <n v="2"/>
    <s v=""/>
    <s v=""/>
    <s v="Recent"/>
    <s v="Not Applicable"/>
  </r>
  <r>
    <s v="s7507P"/>
    <x v="0"/>
    <x v="2339"/>
    <s v="Luis Alejandro Berdejo"/>
    <s v="Ivana Baquero, Kevin Costner, Samantha Mathis"/>
    <s v="Unknown"/>
    <m/>
    <s v="Unknown"/>
    <x v="14"/>
    <x v="11"/>
    <s v="108 min"/>
    <n v="108"/>
    <n v="0"/>
    <x v="15"/>
    <s v="Kevin Costner stars as a single father who moves his two Kids to rural South Carolina, only to watch his daughter exhibit increasingly strange behavior."/>
    <x v="0"/>
    <n v="2"/>
    <s v=""/>
    <s v=""/>
    <s v="Older"/>
    <s v="Medium"/>
  </r>
  <r>
    <s v="s1995N"/>
    <x v="1"/>
    <x v="2340"/>
    <s v="Unknown"/>
    <s v="Tituss Burgess"/>
    <s v="United States"/>
    <d v="2020-09-16T00:00:00"/>
    <s v="Available"/>
    <x v="3"/>
    <x v="2"/>
    <s v="1 Season"/>
    <n v="0"/>
    <n v="1"/>
    <x v="17"/>
    <s v="In this fun, fast-paced music contest hosted by Tituss Burgess, players sing their hearts out and try to hit the right notes to win up to $60,000."/>
    <x v="1"/>
    <n v="1"/>
    <n v="2020"/>
    <s v="September"/>
    <s v="Recent"/>
    <s v="Not Applicable"/>
  </r>
  <r>
    <s v="s1022N"/>
    <x v="0"/>
    <x v="2341"/>
    <s v="Anusha Rizvi, Mahmood Farooqui"/>
    <s v="Omkar Das Manikpuri, Raghuvir Yadav, Malaika Shenoy, Nawazuddin Siddiqui, Naseeruddin Shah, Sitaram Panchal, Shalini Vatsa, Farrukh Jaffar, Aamir Bashir, Vishal Om Prakash"/>
    <s v="India"/>
    <d v="2021-04-17T00:00:00"/>
    <s v="Available"/>
    <x v="22"/>
    <x v="1"/>
    <s v="109 min"/>
    <n v="109"/>
    <n v="0"/>
    <x v="4"/>
    <s v="Two indigent farmers consider suicide so that their families can collect a government subsidy that's paid to the relatives of deceased farmers."/>
    <x v="1"/>
    <n v="1"/>
    <n v="2021"/>
    <s v="April"/>
    <s v="Modern"/>
    <s v="Medium"/>
  </r>
  <r>
    <s v="s6358P"/>
    <x v="0"/>
    <x v="2342"/>
    <s v="Walter V Marshall"/>
    <s v="Ayanna Fullilove, Mathew J. Boucher, Victoria Army, Delorean Cotton, T.J Hemphill, Delores Harris, Rocco Guirlanda, Ryan Rutley"/>
    <s v="Unknown"/>
    <m/>
    <s v="Unknown"/>
    <x v="0"/>
    <x v="0"/>
    <s v="96 min"/>
    <n v="96"/>
    <n v="0"/>
    <x v="8"/>
    <s v="As unsuspected trauma enters their lives, Chris and Samantha are confronted with lies and betrayal and must now experience A Love That Hurts."/>
    <x v="0"/>
    <n v="2"/>
    <s v=""/>
    <s v=""/>
    <s v="Recent"/>
    <s v="Medium"/>
  </r>
  <r>
    <s v="s4883N"/>
    <x v="0"/>
    <x v="2343"/>
    <s v="Patricia Ferreira"/>
    <s v="Carmen Machi, Adriana Ozores, Aitana Sánchez-Gijón, Dani Rovira, Eric Nguyen, Pedro Casablanc, José Troncoso, José Burgos, Ana López, Pedro Miguel Martínez, Nguyen Ngan Ha"/>
    <s v="Spain"/>
    <d v="2018-05-04T00:00:00"/>
    <s v="Available"/>
    <x v="12"/>
    <x v="1"/>
    <s v="99 min"/>
    <n v="99"/>
    <n v="0"/>
    <x v="4"/>
    <s v="Along with her two friends, a determined woman travels to Vietnam to bring home the baby her recently deceased daughter had planned to adopt."/>
    <x v="1"/>
    <n v="1"/>
    <n v="2018"/>
    <s v="May"/>
    <s v="Modern"/>
    <s v="Medium"/>
  </r>
  <r>
    <s v="s7273P"/>
    <x v="0"/>
    <x v="2344"/>
    <s v="Chuck Conry"/>
    <s v="Unknown"/>
    <s v="Unknown"/>
    <m/>
    <s v="Unknown"/>
    <x v="0"/>
    <x v="0"/>
    <s v="67 min"/>
    <n v="67"/>
    <n v="0"/>
    <x v="15"/>
    <s v="After a new part store opens in town that sends him out of business, the former town handyman takes revenge on the new owner's son and all of his out of town friends."/>
    <x v="0"/>
    <n v="2"/>
    <s v=""/>
    <s v=""/>
    <s v="Recent"/>
    <s v="Short"/>
  </r>
  <r>
    <s v="s1153P"/>
    <x v="0"/>
    <x v="2345"/>
    <s v="John English"/>
    <s v="Gene Autry, Patricia Barry"/>
    <s v="Unknown"/>
    <m/>
    <s v="Unknown"/>
    <x v="78"/>
    <x v="12"/>
    <s v="70 min"/>
    <n v="70"/>
    <n v="0"/>
    <x v="0"/>
    <s v="Badguys Henry, Bill and Pete head a gang of outlaws who are destroying the timberland. When Gene butts in they frame him on a cattle-poisoning charge and set him up for murder."/>
    <x v="0"/>
    <n v="2"/>
    <s v=""/>
    <s v=""/>
    <s v="Older"/>
    <s v="Short"/>
  </r>
  <r>
    <s v="s1644P"/>
    <x v="1"/>
    <x v="2346"/>
    <s v="Unknown"/>
    <s v="Unknown"/>
    <s v="Unknown"/>
    <m/>
    <s v="Unknown"/>
    <x v="41"/>
    <x v="5"/>
    <s v="1 Season"/>
    <n v="0"/>
    <n v="1"/>
    <x v="18"/>
    <s v="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
    <x v="0"/>
    <n v="2"/>
    <s v=""/>
    <s v=""/>
    <s v="Older"/>
    <s v="Not Applicable"/>
  </r>
  <r>
    <s v="s582P"/>
    <x v="0"/>
    <x v="2347"/>
    <s v="Jerry Lewis"/>
    <s v="Jerry Lewis, Helen Traubel, Kathleen Freeman, Hope Holiday, Lynn Ross"/>
    <s v="United States"/>
    <m/>
    <s v="Unknown"/>
    <x v="90"/>
    <x v="3"/>
    <s v="96 min"/>
    <n v="96"/>
    <n v="0"/>
    <x v="4"/>
    <s v="After being jilted by his gal, Herbert swears off romance and is determined to live his life as a confirmed bachelor. However, he then finds employment at a Hollywood boardinghouse for women, and the female residents go wild over the new help!"/>
    <x v="0"/>
    <n v="2"/>
    <s v=""/>
    <s v=""/>
    <s v="Older"/>
    <s v="Medium"/>
  </r>
  <r>
    <s v="s835P"/>
    <x v="0"/>
    <x v="2348"/>
    <s v="Sam Newfield"/>
    <s v="Martha Tilton, Claire Rochelle, Harry Holman, Terry Frost, Charles Collins, Earle Bruce, Betty Brodel, Iris Adrian"/>
    <s v="Unknown"/>
    <m/>
    <s v="Unknown"/>
    <x v="91"/>
    <x v="3"/>
    <s v="74 min"/>
    <n v="74"/>
    <n v="0"/>
    <x v="10"/>
    <s v="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quot;Singin' in the Rain,&quot;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
    <x v="0"/>
    <n v="2"/>
    <s v=""/>
    <s v=""/>
    <s v="Older"/>
    <s v="Short"/>
  </r>
  <r>
    <s v="s1793N"/>
    <x v="0"/>
    <x v="2349"/>
    <s v="Matías Gueilburt"/>
    <s v="Unknown"/>
    <s v="Argentina"/>
    <d v="2020-10-27T00:00:00"/>
    <s v="Available"/>
    <x v="3"/>
    <x v="7"/>
    <s v="95 min"/>
    <n v="95"/>
    <n v="0"/>
    <x v="2"/>
    <s v="An Argentine journalist strives to prove that his countryman, tennis star Guillermo Vilas, was wrongly denied the No. 1 world ranking in the 1970s."/>
    <x v="1"/>
    <n v="1"/>
    <n v="2020"/>
    <s v="October"/>
    <s v="Recent"/>
    <s v="Medium"/>
  </r>
  <r>
    <s v="s9053P"/>
    <x v="0"/>
    <x v="2350"/>
    <s v="John Beuchler"/>
    <s v="Michael Moriarty, Julia Louis-Dreyfus, Noah Hathaway, Sonny Bono, Shelley Hack, Jenny Beck, Phil Fondacaro, Gary Sandy, Anne Lockhart"/>
    <s v="Unknown"/>
    <m/>
    <s v="Unknown"/>
    <x v="68"/>
    <x v="11"/>
    <s v="83 min"/>
    <n v="83"/>
    <n v="0"/>
    <x v="15"/>
    <s v="When an evil troll named Torok attempts to bring about cataclysmic changes that will forever erase mankind, an ancient sorceress and a young boy join forces to stop him before he can carry out his diabolical plan."/>
    <x v="0"/>
    <n v="2"/>
    <s v=""/>
    <s v=""/>
    <s v="Older"/>
    <s v="Short"/>
  </r>
  <r>
    <s v="s715P"/>
    <x v="0"/>
    <x v="2351"/>
    <s v="Joel Oliansky"/>
    <s v="Richard Dreyfuss, Amy Irving, Lee Remick, Sam Wanamaker"/>
    <s v="Unknown"/>
    <m/>
    <s v="Unknown"/>
    <x v="61"/>
    <x v="8"/>
    <s v="126 min"/>
    <n v="126"/>
    <n v="0"/>
    <x v="10"/>
    <s v="While competing against each other in a music contest, two pianists (Richard Dreyfuss, Amy Irving) fall in love and must battle to stay together in case either of them wins. Oscar-nominated for Best Song and Best Film Editing."/>
    <x v="0"/>
    <n v="2"/>
    <s v=""/>
    <s v=""/>
    <s v="Older"/>
    <s v="Long"/>
  </r>
  <r>
    <s v="s6706N"/>
    <x v="0"/>
    <x v="2352"/>
    <s v="Alejandro Doria"/>
    <s v="Luis Brandoni, China Zorrilla, Antonio Gasalla, Julio De Grazia, Betiana Blum, Monica Villa, Juan Manuel Tenuta, Andrea Tenuta, Cecilia Rossetto, Enrique Pinti"/>
    <s v="Argentina"/>
    <d v="2018-07-15T00:00:00"/>
    <s v="Available"/>
    <x v="38"/>
    <x v="12"/>
    <s v="95 min"/>
    <n v="95"/>
    <n v="0"/>
    <x v="4"/>
    <s v="Cora has three sons and a daughter and she´s almost 80. One day during a family reunion the big question comes up: who will be her heir?"/>
    <x v="1"/>
    <n v="1"/>
    <n v="2018"/>
    <s v="July"/>
    <s v="Older"/>
    <s v="Medium"/>
  </r>
  <r>
    <s v="s3996N"/>
    <x v="0"/>
    <x v="2353"/>
    <s v="Luis Ara"/>
    <s v="Alexis Viera"/>
    <s v="Uruguay"/>
    <d v="2019-03-20T00:00:00"/>
    <s v="Available"/>
    <x v="1"/>
    <x v="1"/>
    <s v="69 min"/>
    <n v="69"/>
    <n v="0"/>
    <x v="2"/>
    <s v="After being shot during a robbery in Colombia and losing sensation in his legs, Uruguayan soccer star Alexis Viera finds a new sense of purpose."/>
    <x v="1"/>
    <n v="1"/>
    <n v="2019"/>
    <s v="March"/>
    <s v="Modern"/>
    <s v="Short"/>
  </r>
  <r>
    <s v="s5902P"/>
    <x v="0"/>
    <x v="2354"/>
    <s v="Graeme Campbell"/>
    <s v="John Ritter, Harley Jane Kozak, Kevin Dunn, Susan Gibney, Gina Philips"/>
    <s v="Unknown"/>
    <m/>
    <s v="Unknown"/>
    <x v="17"/>
    <x v="3"/>
    <s v="88 min"/>
    <n v="88"/>
    <n v="0"/>
    <x v="8"/>
    <s v="Paul Hegstrom is a so-called family man who puts his wife through domestic violence and his Kids through emotional torture. After leaving his family and almost killing his new girlfriend in one of his rages, Paul is ordered to either seek professional help through an innovative therapy program or go to jail."/>
    <x v="0"/>
    <n v="2"/>
    <s v=""/>
    <s v=""/>
    <s v="Older"/>
    <s v="Short"/>
  </r>
  <r>
    <s v="s4178N"/>
    <x v="0"/>
    <x v="2355"/>
    <s v="Jonathan Helpert"/>
    <s v="Margaret Qualley, Anthony Mackie, Danny Huston"/>
    <s v="United States"/>
    <d v="2019-01-18T00:00:00"/>
    <s v="Available"/>
    <x v="1"/>
    <x v="7"/>
    <s v="96 min"/>
    <n v="96"/>
    <n v="0"/>
    <x v="8"/>
    <s v="As a young scientist searches for a way to save a dying Earth, she finds a connection with a man who's racing to catch the last shuttle off the planet."/>
    <x v="1"/>
    <n v="1"/>
    <n v="2019"/>
    <s v="January"/>
    <s v="Modern"/>
    <s v="Medium"/>
  </r>
  <r>
    <s v="s9435P"/>
    <x v="0"/>
    <x v="2356"/>
    <s v="Kamal Smith"/>
    <s v="Icewear Vezzo, Neisha Neshae, K Deezy, Emory Lawrence, Mena Monroe, King Wesley"/>
    <s v="Denmark"/>
    <m/>
    <s v="Unknown"/>
    <x v="3"/>
    <x v="9"/>
    <s v="109 min"/>
    <n v="109"/>
    <n v="0"/>
    <x v="8"/>
    <s v="A Brother and Sister facing troubling times coming up in the hardcore streets of Detroit, MI. When one chooses a life of corruption the other choses their career, when faced with a difficult decision they both pay the ultimate Price Of Love."/>
    <x v="0"/>
    <n v="2"/>
    <s v=""/>
    <s v=""/>
    <s v="Recent"/>
    <s v="Medium"/>
  </r>
  <r>
    <s v="s7982N"/>
    <x v="0"/>
    <x v="2357"/>
    <s v="Asif Kapadia"/>
    <s v="Ayrton Senna, Alain Prost, Frank Williams"/>
    <s v="United Kingdom, France, United States"/>
    <d v="2019-10-01T00:00:00"/>
    <s v="Available"/>
    <x v="22"/>
    <x v="11"/>
    <s v="106 min"/>
    <n v="106"/>
    <n v="0"/>
    <x v="2"/>
    <s v="This fast-paced documentary profiles Ayrton Senna, one of the greatest drivers in the history of Formula One racing, and a hero in his native Brazil."/>
    <x v="1"/>
    <n v="1"/>
    <n v="2019"/>
    <s v="October"/>
    <s v="Modern"/>
    <s v="Medium"/>
  </r>
  <r>
    <s v="s4833P"/>
    <x v="0"/>
    <x v="2358"/>
    <s v="Guy Vasilovich"/>
    <s v="Breanna Yde, Henry Winkler, Mariah Carey"/>
    <s v="Unknown"/>
    <m/>
    <s v="Unknown"/>
    <x v="12"/>
    <x v="14"/>
    <s v="91 min"/>
    <n v="91"/>
    <n v="0"/>
    <x v="6"/>
    <s v="Based on her iconic Christmas song, this all-new movie features Mariah Carey's music and narration in a loving story about little Mariah's Christmas wish for a puppy."/>
    <x v="0"/>
    <n v="2"/>
    <s v=""/>
    <s v=""/>
    <s v="Modern"/>
    <s v="Medium"/>
  </r>
  <r>
    <s v="s2550P"/>
    <x v="0"/>
    <x v="2359"/>
    <s v="Irving Reis"/>
    <s v="David Niven, Teresa Wright, Evelyn Keyes"/>
    <s v="Unknown"/>
    <m/>
    <s v="Unknown"/>
    <x v="43"/>
    <x v="3"/>
    <s v="101 min"/>
    <n v="101"/>
    <n v="0"/>
    <x v="8"/>
    <s v="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
    <x v="0"/>
    <n v="2"/>
    <s v=""/>
    <s v=""/>
    <s v="Older"/>
    <s v="Medium"/>
  </r>
  <r>
    <s v="s5373N"/>
    <x v="1"/>
    <x v="2360"/>
    <s v="Eric Abrams"/>
    <s v="Ari Shaffir"/>
    <s v="United States"/>
    <d v="2017-07-18T00:00:00"/>
    <s v="Available"/>
    <x v="12"/>
    <x v="1"/>
    <s v="1 Season"/>
    <n v="0"/>
    <n v="1"/>
    <x v="51"/>
    <s v="Wry yet thoughtful, comedian Ari Shaffir brings his edgy humor to two fast-paced stand-up specials about Kids and adulthood."/>
    <x v="1"/>
    <n v="1"/>
    <n v="2017"/>
    <s v="July"/>
    <s v="Modern"/>
    <s v="Not Applicable"/>
  </r>
  <r>
    <s v="s1956P"/>
    <x v="0"/>
    <x v="2361"/>
    <s v="Anurag Singh"/>
    <s v="Akshay Kumar, Parineeti Chopra, Suvinder Vicky"/>
    <s v="India"/>
    <m/>
    <s v="Unknown"/>
    <x v="1"/>
    <x v="0"/>
    <s v="153 min"/>
    <n v="153"/>
    <n v="0"/>
    <x v="0"/>
    <s v="Based on an incredible true story of the Battle of Saragarhi in which an army of 21 Sikhs fought against 10,000 Afghans in 1897."/>
    <x v="0"/>
    <n v="2"/>
    <s v=""/>
    <s v=""/>
    <s v="Modern"/>
    <s v="Long"/>
  </r>
  <r>
    <s v="s8385N"/>
    <x v="0"/>
    <x v="2362"/>
    <s v="Daniel Stamm"/>
    <s v="Patrick Fabian, Ashley Bell, Iris Bahr, Louis Herthum, Caleb Landry Jones, Tony Bentley, John Wright Jr., Shanna Forrestall, Justin Shafer, Carol Sutton"/>
    <s v="France, United States"/>
    <d v="2019-09-01T00:00:00"/>
    <s v="Available"/>
    <x v="22"/>
    <x v="11"/>
    <s v="88 min"/>
    <n v="88"/>
    <n v="0"/>
    <x v="15"/>
    <s v="Ready to expose his miraculous deeds as mere trickery, a famed evangelist invites a documentary crew to film his final exorcism."/>
    <x v="1"/>
    <n v="1"/>
    <n v="2019"/>
    <s v="September"/>
    <s v="Modern"/>
    <s v="Short"/>
  </r>
  <r>
    <s v="s5776N"/>
    <x v="0"/>
    <x v="2363"/>
    <s v="Not Available"/>
    <s v="Erin Mathews, Sam Vincent, Andrea Libman, Ashleigh Ball, Ian James Corlett, Brian Drummond, Lee Tockar, Matt Hill"/>
    <s v="Unknown"/>
    <d v="2016-10-01T00:00:00"/>
    <s v="Available"/>
    <x v="7"/>
    <x v="15"/>
    <s v="44 min"/>
    <n v="44"/>
    <n v="0"/>
    <x v="46"/>
    <s v="When sinister Dr. Pacenstein schemes to swap bodies with Pac during a Halloween party, Spiral, Cyli and Count Pacula scramble to save their pal."/>
    <x v="1"/>
    <n v="1"/>
    <n v="2016"/>
    <s v="October"/>
    <s v="Modern"/>
    <s v="Short"/>
  </r>
  <r>
    <s v="s4438N"/>
    <x v="0"/>
    <x v="2364"/>
    <s v="Amitoj Mann"/>
    <s v="Harbhajan Mann, Manpneet Grewal, Ashish Duggal, Girja Shankar, Shavinder Mahal, Rupinder Roopi, Anita Meet, Tarsem Paul, Balkaran Wadding, Bobby Sandhu"/>
    <s v="India"/>
    <d v="2018-11-01T00:00:00"/>
    <s v="Available"/>
    <x v="18"/>
    <x v="7"/>
    <s v="126 min"/>
    <n v="126"/>
    <n v="0"/>
    <x v="8"/>
    <s v="An Indian man who has become a major business mogul in Canada must return to his homeland where he's reviled due to being wrongly branded a traitor."/>
    <x v="1"/>
    <n v="1"/>
    <n v="2018"/>
    <s v="November"/>
    <s v="Modern"/>
    <s v="Long"/>
  </r>
  <r>
    <s v="s4453N"/>
    <x v="0"/>
    <x v="2365"/>
    <s v="Navinder Pal Singh"/>
    <s v="Roshan Prince, Jassi Gill, Simran Kaur Mundi, Bharti Singh, Anshu Sawhney, Hobby Dhaliwal, Sunita Dhir, Minto, Manoj Sabarwal, Sunny Gill"/>
    <s v="India"/>
    <d v="2018-11-01T00:00:00"/>
    <s v="Available"/>
    <x v="2"/>
    <x v="7"/>
    <s v="139 min"/>
    <n v="139"/>
    <n v="0"/>
    <x v="4"/>
    <s v="When they both fall for the same girl, best pals and shameless womanizers Prince and Jassi go head-to-head to compete for her love."/>
    <x v="1"/>
    <n v="1"/>
    <n v="2018"/>
    <s v="November"/>
    <s v="Modern"/>
    <s v="Long"/>
  </r>
  <r>
    <s v="s8155P"/>
    <x v="0"/>
    <x v="2366"/>
    <s v="Sean Haitz"/>
    <s v="Sean Haitz, Jisaura Cardinale, Austin Judd, Bill Moseley, J LaRose"/>
    <s v="Unknown"/>
    <m/>
    <s v="Unknown"/>
    <x v="1"/>
    <x v="9"/>
    <s v="81 min"/>
    <n v="81"/>
    <n v="0"/>
    <x v="15"/>
    <s v="Five disparate youths, lost on a road trip to the location of the infamous 'mangrove slasher,' end up being pursued by a cadre of cannibal clowns."/>
    <x v="0"/>
    <n v="2"/>
    <s v=""/>
    <s v=""/>
    <s v="Modern"/>
    <s v="Short"/>
  </r>
  <r>
    <s v="s1236N"/>
    <x v="1"/>
    <x v="2367"/>
    <s v="Unknown"/>
    <s v="Ikue Otani, Sarah Natochenny, Zeno Robinson, James Carter Cathcart, Michele Knotz, Cherami Leigh, Rodger Parsons, Ray Chase, Casey Mongillo"/>
    <s v="Unknown"/>
    <d v="2021-03-05T00:00:00"/>
    <s v="Available"/>
    <x v="0"/>
    <x v="15"/>
    <s v="4 Seasons"/>
    <n v="0"/>
    <n v="4"/>
    <x v="20"/>
    <s v="Young trainer Ash and his new friend Goh become research fellows at Professor Cerise's laboratory, traveling all over the world to learn about Pokémon."/>
    <x v="1"/>
    <n v="1"/>
    <n v="2021"/>
    <s v="March"/>
    <s v="Recent"/>
    <s v="Not Applicable"/>
  </r>
  <r>
    <s v="s5729N"/>
    <x v="1"/>
    <x v="2368"/>
    <s v="Unknown"/>
    <s v="Aaron Yan, Puff Kuo, Katherine Wang, Dean Fujioka, Lyla Lin, Lin Yu-pin"/>
    <s v="Taiwan"/>
    <d v="2016-11-01T00:00:00"/>
    <s v="Available"/>
    <x v="30"/>
    <x v="7"/>
    <s v="1 Season"/>
    <n v="0"/>
    <n v="1"/>
    <x v="9"/>
    <s v="When her uptight new boss and landlord starts a war on office romances, plucky Liang-liang quickly starts looking for ways to get him to lighten up."/>
    <x v="1"/>
    <n v="1"/>
    <n v="2016"/>
    <s v="November"/>
    <s v="Modern"/>
    <s v="Not Applicable"/>
  </r>
  <r>
    <s v="s3742N"/>
    <x v="1"/>
    <x v="2369"/>
    <s v="Unknown"/>
    <s v="Aoi Yuki, Chiwa Saito, Kaori Mizuhashi, Eri Kitamura, Emiri Kato, Ai Nonaka"/>
    <s v="Japan"/>
    <d v="2019-06-15T00:00:00"/>
    <s v="Available"/>
    <x v="9"/>
    <x v="7"/>
    <s v="1 Season"/>
    <n v="0"/>
    <n v="1"/>
    <x v="20"/>
    <s v="One day, Madoka Kaname has a very magical encounter, one that can change her destiny. This is the beginning of the new story of magical witch girls."/>
    <x v="1"/>
    <n v="1"/>
    <n v="2019"/>
    <s v="June"/>
    <s v="Modern"/>
    <s v="Not Applicable"/>
  </r>
  <r>
    <s v="s6544N"/>
    <x v="0"/>
    <x v="2370"/>
    <s v="Ang Lee"/>
    <s v="Chow Yun Fat, Michelle Yeoh, Zhang Ziyi, Chang Chen, Lung Hsiung, Cheng Pei-pei, Fa Zeng Li, Xian Gao, Yan Hai, De Ming Wang"/>
    <s v="Taiwan, Hong Kong, United States, China"/>
    <d v="2019-03-01T00:00:00"/>
    <s v="Available"/>
    <x v="29"/>
    <x v="11"/>
    <s v="120 min"/>
    <n v="120"/>
    <n v="0"/>
    <x v="7"/>
    <s v="A young woman in ancient China longs for an adventurous life rather than a dull arranged marriage in Ang Lee's Oscar-winning martial arts epic."/>
    <x v="1"/>
    <n v="1"/>
    <n v="2019"/>
    <s v="March"/>
    <s v="Older"/>
    <s v="Medium"/>
  </r>
  <r>
    <s v="s2812N"/>
    <x v="0"/>
    <x v="2371"/>
    <s v="Joey So"/>
    <s v="Joseph May, Anna Francolini, Antonio Magro, Montserrat Lombard, Flaminia Cinque, Keith Wickham"/>
    <s v="Unknown"/>
    <d v="2020-03-15T00:00:00"/>
    <s v="Available"/>
    <x v="1"/>
    <x v="13"/>
    <s v="23 min"/>
    <n v="23"/>
    <n v="0"/>
    <x v="11"/>
    <s v="After being introduced to Italy's ancient history, Thomas sets out to prove his expertise until his curiosity lands him in trouble in an old mine."/>
    <x v="1"/>
    <n v="1"/>
    <n v="2020"/>
    <s v="March"/>
    <s v="Modern"/>
    <s v="Short"/>
  </r>
  <r>
    <s v="s5502N"/>
    <x v="0"/>
    <x v="2372"/>
    <s v="Lucien Jean-Baptiste"/>
    <s v="Lucien Jean-Baptiste, Aissa Maiga, Zabou Breitman, Vincent Elbaz, Michel Jonasz, Naidra Ayadi, Marie-Philomène Nga, Bass Dhem, Delphine Théodore"/>
    <s v="France, Belgium"/>
    <d v="2017-05-01T00:00:00"/>
    <s v="Available"/>
    <x v="7"/>
    <x v="1"/>
    <s v="95 min"/>
    <n v="95"/>
    <n v="0"/>
    <x v="4"/>
    <s v="When French-African couple Paul and Sali discover the longed-for baby they are about to adopt is white, family chaos and confrontation ensue."/>
    <x v="1"/>
    <n v="1"/>
    <n v="2017"/>
    <s v="May"/>
    <s v="Modern"/>
    <s v="Medium"/>
  </r>
  <r>
    <s v="s55N"/>
    <x v="0"/>
    <x v="2373"/>
    <s v="Toshiya Shinohara"/>
    <s v="Kappei Yamaguchi, Satsuki Yukino, Koji Tsujitani, Houko Kuwashima, Kumiko Watanabe, Kenichi Ogata, Noriko Hidaka, Hisako Kyoda, Ken Narita, Tomokazu Seki"/>
    <s v="Japan"/>
    <d v="2021-09-15T00:00:00"/>
    <s v="Available"/>
    <x v="8"/>
    <x v="2"/>
    <s v="100 min"/>
    <n v="100"/>
    <n v="0"/>
    <x v="7"/>
    <s v="A powerful demon has been sealed away for 200 years. But when the demon's son is awakened, the fate of the world is in jeopardy."/>
    <x v="1"/>
    <n v="1"/>
    <n v="2021"/>
    <s v="September"/>
    <s v="Older"/>
    <s v="Medium"/>
  </r>
  <r>
    <s v="s4651N"/>
    <x v="1"/>
    <x v="2374"/>
    <s v="Unknown"/>
    <s v="Afdlin Shauki, Patrick Teoh, Mano Maniam, Rashid Salleh, Soefira Jaafar, Nell Ng, Juliana Ibrahim, Wandy She"/>
    <s v="Unknown"/>
    <d v="2018-09-09T00:00:00"/>
    <s v="Available"/>
    <x v="4"/>
    <x v="7"/>
    <s v="2 Seasons"/>
    <n v="0"/>
    <n v="2"/>
    <x v="9"/>
    <s v="Four ordinary family members find their lives turned upside down when they become overnight millionaires thanks to an unlikely benefactor."/>
    <x v="1"/>
    <n v="1"/>
    <n v="2018"/>
    <s v="September"/>
    <s v="Older"/>
    <s v="Not Applicable"/>
  </r>
  <r>
    <s v="s5576N"/>
    <x v="1"/>
    <x v="2375"/>
    <s v="Unknown"/>
    <s v="Unknown"/>
    <s v="United States"/>
    <d v="2017-03-14T00:00:00"/>
    <s v="Available"/>
    <x v="7"/>
    <x v="2"/>
    <s v="1 Season"/>
    <n v="0"/>
    <n v="1"/>
    <x v="31"/>
    <s v="Follow the Great White Sharks, a world-champion cheerleading squad, as they juggle the pressures of training, school, work and relationships."/>
    <x v="1"/>
    <n v="1"/>
    <n v="2017"/>
    <s v="March"/>
    <s v="Modern"/>
    <s v="Not Applicable"/>
  </r>
  <r>
    <s v="s8461N"/>
    <x v="0"/>
    <x v="2376"/>
    <s v="Ahmad El-Badri"/>
    <s v="Ramez Galal, Emy Samir Ghanim, Edward Fouad, Hassan Hosny, Yousef Fawzy, Samar Gaber, Ragaa Al-Geddawy, Maha Abou Ouf, Mai El-Kady"/>
    <s v="Egypt"/>
    <d v="2019-06-20T00:00:00"/>
    <s v="Available"/>
    <x v="5"/>
    <x v="1"/>
    <s v="110 min"/>
    <n v="110"/>
    <n v="0"/>
    <x v="4"/>
    <s v="To save his father’s company from bankruptcy, a rich, spoiled playboy is forced to wed a no-nonsense woman, who's just as unhappy to be marrying him."/>
    <x v="1"/>
    <n v="1"/>
    <n v="2019"/>
    <s v="June"/>
    <s v="Modern"/>
    <s v="Medium"/>
  </r>
  <r>
    <s v="s4480N"/>
    <x v="1"/>
    <x v="2377"/>
    <s v="Unknown"/>
    <s v="Briga Heelan, Andrea Martin, Adam Campbell, John Michael Higgins, Horatio Sanz, Nicole Richie"/>
    <s v="United States"/>
    <d v="2018-10-25T00:00:00"/>
    <s v="Available"/>
    <x v="12"/>
    <x v="7"/>
    <s v="2 Seasons"/>
    <n v="0"/>
    <n v="2"/>
    <x v="4"/>
    <s v="A TV news producer's ambitions take an awkward turn when her mother rejoins the workforce and snags a job as the station's newest intern."/>
    <x v="1"/>
    <n v="1"/>
    <n v="2018"/>
    <s v="October"/>
    <s v="Modern"/>
    <s v="Not Applicable"/>
  </r>
  <r>
    <s v="s3690P"/>
    <x v="0"/>
    <x v="2378"/>
    <s v="Jacques Deray"/>
    <s v="Alain Delon, Riccardo Cucciolla, Daniel Ivernel, Reinhard Kolldehoff"/>
    <s v="Unknown"/>
    <m/>
    <s v="Unknown"/>
    <x v="60"/>
    <x v="3"/>
    <s v="105 min"/>
    <n v="105"/>
    <n v="0"/>
    <x v="0"/>
    <s v="Marseille. Heaps of flowers and funeral wreaths... &quot;A man who no longer defends his colors is no longer a man.&quot;"/>
    <x v="0"/>
    <n v="2"/>
    <s v=""/>
    <s v=""/>
    <s v="Older"/>
    <s v="Medium"/>
  </r>
  <r>
    <s v="s3699P"/>
    <x v="0"/>
    <x v="2379"/>
    <s v="Ã‰tienne Chatiliez"/>
    <s v="ValÃ©rie Lemercier, Anthony Kavanagh, Dominique Lavanant, Isabelle Nanty, Jean Rochefort"/>
    <s v="Unknown"/>
    <m/>
    <s v="Unknown"/>
    <x v="19"/>
    <x v="10"/>
    <s v="111 min"/>
    <n v="111"/>
    <n v="0"/>
    <x v="4"/>
    <s v="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
    <x v="0"/>
    <n v="2"/>
    <s v=""/>
    <s v=""/>
    <s v="Older"/>
    <s v="Medium"/>
  </r>
  <r>
    <s v="s4969N"/>
    <x v="1"/>
    <x v="2380"/>
    <s v="Dan Lucchesi"/>
    <s v="James Acaster"/>
    <s v="United Kingdom"/>
    <d v="2018-03-27T00:00:00"/>
    <s v="Available"/>
    <x v="6"/>
    <x v="7"/>
    <s v="1 Season"/>
    <n v="0"/>
    <n v="1"/>
    <x v="1"/>
    <s v="Offbeat comic James Acaster covers the strange, the mundane and everything in between in this collection of four wide-ranging stand-up specials."/>
    <x v="1"/>
    <n v="1"/>
    <n v="2018"/>
    <s v="March"/>
    <s v="Modern"/>
    <s v="Not Applicable"/>
  </r>
  <r>
    <s v="s1386P"/>
    <x v="0"/>
    <x v="2381"/>
    <s v="James Erskine"/>
    <s v="Andrea Gambadoro, Conan Sweeny"/>
    <s v="Unknown"/>
    <m/>
    <s v="Unknown"/>
    <x v="2"/>
    <x v="3"/>
    <s v="96 min"/>
    <n v="96"/>
    <n v="0"/>
    <x v="2"/>
    <s v="The unique and compelling story of one man taking on the mountains, an athlete's battle against addiction, set against the dramatic background of the Alps during the Tour de France, Pantani: The Accidental Death of a Cyclist is the tragic tale of Marco Pantani versus himself."/>
    <x v="0"/>
    <n v="2"/>
    <s v=""/>
    <s v=""/>
    <s v="Modern"/>
    <s v="Medium"/>
  </r>
  <r>
    <s v="s8004P"/>
    <x v="0"/>
    <x v="2382"/>
    <s v="Rama Narayanan"/>
    <s v="Prabhu, Silk Smitha, Gemini Ganesan, V. K. Ramasamy, S. S. Chandran"/>
    <s v="Unknown"/>
    <m/>
    <s v="Unknown"/>
    <x v="23"/>
    <x v="3"/>
    <s v="136 min"/>
    <n v="136"/>
    <n v="0"/>
    <x v="0"/>
    <s v="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
    <x v="0"/>
    <n v="2"/>
    <s v=""/>
    <s v=""/>
    <s v="Older"/>
    <s v="Long"/>
  </r>
  <r>
    <s v="s2410P"/>
    <x v="0"/>
    <x v="2383"/>
    <s v="Cannis Holder"/>
    <s v="Grace Tamayo, Erin Webbs"/>
    <s v="Unknown"/>
    <m/>
    <s v="Unknown"/>
    <x v="1"/>
    <x v="5"/>
    <s v="38 min"/>
    <n v="38"/>
    <n v="0"/>
    <x v="6"/>
    <s v="This video is packed with some of the very best videos from Little Baby Bum. Whether its hilarious and cute animals in the 'Funny Animals Song' or exciting playtime fun with 'Toys And Games' you'll be sure to have a blast!"/>
    <x v="0"/>
    <n v="2"/>
    <s v=""/>
    <s v=""/>
    <s v="Modern"/>
    <s v="Short"/>
  </r>
  <r>
    <s v="s1890N"/>
    <x v="1"/>
    <x v="2384"/>
    <s v="Unknown"/>
    <s v="Unknown"/>
    <s v="Unknown"/>
    <d v="2020-10-03T00:00:00"/>
    <s v="Available"/>
    <x v="7"/>
    <x v="13"/>
    <s v="1 Season"/>
    <n v="0"/>
    <n v="1"/>
    <x v="6"/>
    <s v="For Como and his friends, each new adventure is a lesson on why it's important to be considerate — and to take care of one another!"/>
    <x v="1"/>
    <n v="1"/>
    <n v="2020"/>
    <s v="October"/>
    <s v="Modern"/>
    <s v="Not Applicable"/>
  </r>
  <r>
    <s v="s492P"/>
    <x v="0"/>
    <x v="2385"/>
    <s v="Harold Trompetero"/>
    <s v="Ana MarÃ­a Arango, Francisco BolÃ­var, Carlos Hurtado"/>
    <s v="United Kingdom"/>
    <m/>
    <s v="Unknown"/>
    <x v="1"/>
    <x v="3"/>
    <s v="91 min"/>
    <n v="91"/>
    <n v="0"/>
    <x v="4"/>
    <s v="DoÃ±a Matilde gets up on her 70th birthday with the desire to have a great celebration. Her 4 Kids with their respective families gather to celebrate, as soon as they arrive the dance begins until DoÃ±a Matilde fades and apparently dies, the party then becomes a battle to see who gets the best part of the inheritance."/>
    <x v="0"/>
    <n v="2"/>
    <s v=""/>
    <s v=""/>
    <s v="Modern"/>
    <s v="Medium"/>
  </r>
  <r>
    <s v="s1401N"/>
    <x v="1"/>
    <x v="2386"/>
    <s v="Unknown"/>
    <s v="Unknown"/>
    <s v="United States"/>
    <d v="2021-01-15T00:00:00"/>
    <s v="Available"/>
    <x v="0"/>
    <x v="1"/>
    <s v="1 Season"/>
    <n v="0"/>
    <n v="1"/>
    <x v="17"/>
    <s v="Follow LA's wildly wealthy Asian and Asian American fun seekers as they go all out with fabulous parties, glamour and drama in this reality series."/>
    <x v="1"/>
    <n v="1"/>
    <n v="2021"/>
    <s v="January"/>
    <s v="Recent"/>
    <s v="Not Applicable"/>
  </r>
  <r>
    <s v="s1991P"/>
    <x v="1"/>
    <x v="2387"/>
    <s v="Unknown"/>
    <s v="Tess Paras, Jolie Hoang-Rappaport, Tyler Sanders, Jenna Qureshi, Matthew Dellapina, Zach Callison, Shane Harper, James Urbaniak, Melody Melendez, Cameron Bedford, Bruno Fracassa"/>
    <s v="Unknown"/>
    <m/>
    <s v="Unknown"/>
    <x v="1"/>
    <x v="5"/>
    <s v="5 Seasons"/>
    <n v="0"/>
    <n v="5"/>
    <x v="6"/>
    <s v="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
    <x v="0"/>
    <n v="2"/>
    <s v=""/>
    <s v=""/>
    <s v="Modern"/>
    <s v="Not Applicable"/>
  </r>
  <r>
    <s v="s6800N"/>
    <x v="0"/>
    <x v="2388"/>
    <s v="Marc Levin"/>
    <s v="Freeway Rick Ross"/>
    <s v="United States, Nicaragua"/>
    <d v="2017-12-15T00:00:00"/>
    <s v="Available"/>
    <x v="18"/>
    <x v="6"/>
    <s v="103 min"/>
    <n v="103"/>
    <n v="0"/>
    <x v="2"/>
    <s v="Take in the true account of drug kingpin &quot;Freeway&quot; Rick Ross's empire and how the CIA helped him fuel America's  devastating crack cocaine epidemic."/>
    <x v="1"/>
    <n v="1"/>
    <n v="2017"/>
    <s v="December"/>
    <s v="Modern"/>
    <s v="Medium"/>
  </r>
  <r>
    <s v="s2549N"/>
    <x v="1"/>
    <x v="2389"/>
    <s v="Unknown"/>
    <s v="Unknown"/>
    <s v="United States"/>
    <d v="2020-05-11T00:00:00"/>
    <s v="Available"/>
    <x v="3"/>
    <x v="1"/>
    <s v="1 Season"/>
    <n v="0"/>
    <n v="1"/>
    <x v="26"/>
    <s v="In this true crime docuseries, some of the most dramatic trials of all time are examined with an emphasis on how the media may have impacted verdicts."/>
    <x v="1"/>
    <n v="1"/>
    <n v="2020"/>
    <s v="May"/>
    <s v="Recent"/>
    <s v="Not Applicable"/>
  </r>
  <r>
    <s v="s2390N"/>
    <x v="0"/>
    <x v="2390"/>
    <s v="A. Raajdheep"/>
    <s v="Vikram Prabhu, Subbaraju, Mahima Nambiar, Yogi Babu, Jagan"/>
    <s v="India"/>
    <d v="2020-06-13T00:00:00"/>
    <s v="Available"/>
    <x v="3"/>
    <x v="7"/>
    <s v="117 min"/>
    <n v="117"/>
    <n v="0"/>
    <x v="8"/>
    <s v="For a tech-savvy thief, elaborate robberies and evading the police are second nature until a private detective is hired to investigate his latest heist."/>
    <x v="1"/>
    <n v="1"/>
    <n v="2020"/>
    <s v="June"/>
    <s v="Recent"/>
    <s v="Medium"/>
  </r>
  <r>
    <s v="s2581P"/>
    <x v="0"/>
    <x v="2391"/>
    <s v="Steven Feinartz"/>
    <s v="Eddie Pepitone"/>
    <s v="Unknown"/>
    <m/>
    <s v="Unknown"/>
    <x v="2"/>
    <x v="9"/>
    <s v="64 min"/>
    <n v="64"/>
    <n v="0"/>
    <x v="10"/>
    <s v="Comedic force of nature Eddie Pepitone delivers a darkly funny, rage-fueled performance in Brooklyn, where he discusses the perils of being a male model, speaking to his dog like his therapist, and the death of the American Dream."/>
    <x v="0"/>
    <n v="2"/>
    <s v=""/>
    <s v=""/>
    <s v="Modern"/>
    <s v="Short"/>
  </r>
  <r>
    <s v="s1056P"/>
    <x v="0"/>
    <x v="2392"/>
    <s v="Melissa Finell"/>
    <s v="Anna Lise Phillips, Jill Alexander, Quinn Marcus, Amy Madigan, Andy Gala, Amy Vorpahl, Gregory Itzen, Finnegan Haid, Michael Laskin, Charles Haid"/>
    <s v="Unknown"/>
    <m/>
    <s v="Unknown"/>
    <x v="6"/>
    <x v="3"/>
    <s v="86 min"/>
    <n v="86"/>
    <n v="0"/>
    <x v="4"/>
    <s v="A misanthropic scientist is forced into sensitivity training at work and forms an unlikely friendship with the bubbly woman assigned to be her coach."/>
    <x v="0"/>
    <n v="2"/>
    <s v=""/>
    <s v=""/>
    <s v="Modern"/>
    <s v="Short"/>
  </r>
  <r>
    <s v="s7845P"/>
    <x v="0"/>
    <x v="2393"/>
    <s v="Jorge Montesi"/>
    <s v="Teryl Rothery, Lochlyn Munro, Tori Spelling"/>
    <s v="Unknown"/>
    <m/>
    <s v="Unknown"/>
    <x v="17"/>
    <x v="0"/>
    <s v="90 min"/>
    <n v="90"/>
    <n v="0"/>
    <x v="22"/>
    <s v="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
    <x v="0"/>
    <n v="2"/>
    <s v=""/>
    <s v=""/>
    <s v="Older"/>
    <s v="Medium"/>
  </r>
  <r>
    <s v="s1844P"/>
    <x v="0"/>
    <x v="2394"/>
    <s v="Arthur Penn"/>
    <s v="Dustin Hoffman, Faye Dunaway"/>
    <s v="Unknown"/>
    <m/>
    <s v="Unknown"/>
    <x v="53"/>
    <x v="3"/>
    <s v="139 min"/>
    <n v="139"/>
    <n v="0"/>
    <x v="32"/>
    <s v="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
    <x v="0"/>
    <n v="2"/>
    <s v=""/>
    <s v=""/>
    <s v="Older"/>
    <s v="Long"/>
  </r>
  <r>
    <s v="s259N"/>
    <x v="0"/>
    <x v="2395"/>
    <s v="Alice Filippi"/>
    <s v="Ludovica Francesconi, Giuseppe Maggio, Gaja Masciale, Jozef Gjura, Eleonora Gaggero, Franco Ravera, Elisabetta Coraini, Michele Franco, Edoardo Rossi"/>
    <s v="Unknown"/>
    <d v="2021-08-18T00:00:00"/>
    <s v="Available"/>
    <x v="3"/>
    <x v="1"/>
    <s v="92 min"/>
    <n v="92"/>
    <n v="0"/>
    <x v="4"/>
    <s v="Tired of swiping through the dating scene with her besties in tow, a charming yet awkward woman with a rare genetic disorder sets her sights on love."/>
    <x v="1"/>
    <n v="1"/>
    <n v="2021"/>
    <s v="August"/>
    <s v="Recent"/>
    <s v="Medium"/>
  </r>
  <r>
    <s v="s2423N"/>
    <x v="1"/>
    <x v="2396"/>
    <s v="Unknown"/>
    <s v="Bobby Berk, Karamo Brown, Tan France, Antoni Porowski, Jonathan Van Ness"/>
    <s v="United States"/>
    <d v="2020-06-05T00:00:00"/>
    <s v="Available"/>
    <x v="3"/>
    <x v="7"/>
    <s v="5 Seasons"/>
    <n v="0"/>
    <n v="5"/>
    <x v="17"/>
    <s v="An all-new “Fab Five” advise men on fashion, grooming, food, culture and design in this modern reboot of the Emmy Award-winning reality series."/>
    <x v="1"/>
    <n v="1"/>
    <n v="2020"/>
    <s v="June"/>
    <s v="Recent"/>
    <s v="Not Applicable"/>
  </r>
  <r>
    <s v="s7609N"/>
    <x v="0"/>
    <x v="2397"/>
    <s v="Graham Townsley"/>
    <s v="Jay O. Sanders"/>
    <s v="United States"/>
    <d v="2019-07-01T00:00:00"/>
    <s v="Available"/>
    <x v="6"/>
    <x v="2"/>
    <s v="53 min"/>
    <n v="53"/>
    <n v="0"/>
    <x v="2"/>
    <s v="During risky expeditions in an underwater cave, scientists unearth a 13,000-year-old skeleton to gain insight into the earliest known humans in America."/>
    <x v="1"/>
    <n v="1"/>
    <n v="2019"/>
    <s v="July"/>
    <s v="Modern"/>
    <s v="Short"/>
  </r>
  <r>
    <s v="s655N"/>
    <x v="0"/>
    <x v="2398"/>
    <s v="Cristina Jacob"/>
    <s v="Flavia Hojda, Crina Semciuc, Olimpia Melinte, Sali Levent, Vlad Logigan, Alex Călin, Alina Chivulescu, Răzvan Vasilescu"/>
    <s v="Romania"/>
    <d v="2021-06-21T00:00:00"/>
    <s v="Available"/>
    <x v="2"/>
    <x v="1"/>
    <s v="125 min"/>
    <n v="125"/>
    <n v="0"/>
    <x v="4"/>
    <s v="Two days before their final exams, three teen girls make a seaside getaway to have the time of their lives."/>
    <x v="1"/>
    <n v="1"/>
    <n v="2021"/>
    <s v="June"/>
    <s v="Modern"/>
    <s v="Long"/>
  </r>
  <r>
    <s v="s209N"/>
    <x v="0"/>
    <x v="2399"/>
    <s v="Milan Luthria"/>
    <s v="Ajay Devgn, Emraan Hashmi, Kangana Ranaut, Prachi Desai, Randeep Hooda, Naved Aslam, Asif Basra, Avtar Gill"/>
    <s v="India"/>
    <d v="2021-08-27T00:00:00"/>
    <s v="Available"/>
    <x v="22"/>
    <x v="7"/>
    <s v="133 min"/>
    <n v="133"/>
    <n v="0"/>
    <x v="8"/>
    <s v="Mumbai's top mob boss rules the underworld with honor and compassion, but his power-hungry protégé will shake up the world of organized crime."/>
    <x v="1"/>
    <n v="1"/>
    <n v="2021"/>
    <s v="August"/>
    <s v="Modern"/>
    <s v="Long"/>
  </r>
  <r>
    <s v="s5582P"/>
    <x v="0"/>
    <x v="2400"/>
    <s v="Mike Nichols"/>
    <s v="Meryl Streep, Natasha Lyonne, Jack Nicholson, Kevin Spacey, Jeff Daniels, Stockard Channing, Catherine O'Hara, Richard Masur"/>
    <s v="United States"/>
    <m/>
    <s v="Unknown"/>
    <x v="68"/>
    <x v="6"/>
    <s v="109 min"/>
    <n v="109"/>
    <n v="0"/>
    <x v="4"/>
    <s v="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
    <x v="0"/>
    <n v="2"/>
    <s v=""/>
    <s v=""/>
    <s v="Older"/>
    <s v="Medium"/>
  </r>
  <r>
    <s v="s1218N"/>
    <x v="1"/>
    <x v="2401"/>
    <s v="Unknown"/>
    <s v="Hannah Ware, Zoë Tapper, Dimitri Leonidas, Amir El-Masry, Lois Chimimba, Eric Kofi-Abrefa, Pallavi Sharda, Jana Pérez, Diarmaid Murtagh, Gregg Chillin, Wilf Scolding, Stephen Campbell Moore, Simone Kirby, Albano Jerónimo, Eduardo Lloveras, Miguel Amorim"/>
    <s v="United Kingdom"/>
    <d v="2021-03-12T00:00:00"/>
    <s v="Available"/>
    <x v="0"/>
    <x v="1"/>
    <s v="1 Season"/>
    <n v="0"/>
    <n v="1"/>
    <x v="1"/>
    <s v="Love — and lies — spiral when a DNA researcher helps discover a way to find the perfect partner, and creates a bold new matchmaking service."/>
    <x v="1"/>
    <n v="1"/>
    <n v="2021"/>
    <s v="March"/>
    <s v="Recent"/>
    <s v="Not Applicable"/>
  </r>
  <r>
    <s v="s2643N"/>
    <x v="0"/>
    <x v="2402"/>
    <s v="Chakri Toleti"/>
    <s v="Nayanthara, Bhoomika Chawla, Prem Kathir, Rohini Hattangadi, Pratap Pothen, Julian Freund"/>
    <s v="India"/>
    <d v="2020-04-24T00:00:00"/>
    <s v="Available"/>
    <x v="1"/>
    <x v="7"/>
    <s v="107 min"/>
    <n v="107"/>
    <n v="0"/>
    <x v="3"/>
    <s v="The speech-and-hearing-impaired heiress of a palatial mansion must rely on basic instincts when a masked invader is determined to kill her."/>
    <x v="1"/>
    <n v="1"/>
    <n v="2020"/>
    <s v="April"/>
    <s v="Modern"/>
    <s v="Medium"/>
  </r>
  <r>
    <s v="s2851P"/>
    <x v="1"/>
    <x v="2403"/>
    <s v="Unknown"/>
    <s v="Unknown"/>
    <s v="Unknown"/>
    <m/>
    <s v="Unknown"/>
    <x v="1"/>
    <x v="0"/>
    <s v="1 Season"/>
    <n v="0"/>
    <n v="1"/>
    <x v="19"/>
    <s v="The critically acclaimed comedian Chris Ramsey brings his latest stand-up show exclusively to Amazon this summer."/>
    <x v="0"/>
    <n v="2"/>
    <s v=""/>
    <s v=""/>
    <s v="Modern"/>
    <s v="Not Applicable"/>
  </r>
  <r>
    <s v="s9022P"/>
    <x v="0"/>
    <x v="2404"/>
    <s v="Eddie Izzard"/>
    <s v="Eddie Izzard"/>
    <s v="Unknown"/>
    <m/>
    <s v="Unknown"/>
    <x v="15"/>
    <x v="9"/>
    <s v="56 min"/>
    <n v="56"/>
    <n v="0"/>
    <x v="10"/>
    <s v="A one-hour rough-cut of Eddie Izzard's Dress To Kill show in Paris (spoken in French). Previously released on the Dress To Kill DVD."/>
    <x v="0"/>
    <n v="2"/>
    <s v=""/>
    <s v=""/>
    <s v="Older"/>
    <s v="Short"/>
  </r>
  <r>
    <s v="s2181P"/>
    <x v="0"/>
    <x v="2405"/>
    <s v="Pete Gleeson"/>
    <s v="Unknown"/>
    <s v="Australia"/>
    <m/>
    <s v="Unknown"/>
    <x v="12"/>
    <x v="3"/>
    <s v="84 min"/>
    <n v="84"/>
    <n v="0"/>
    <x v="2"/>
    <s v="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
    <x v="0"/>
    <n v="2"/>
    <s v=""/>
    <s v=""/>
    <s v="Modern"/>
    <s v="Short"/>
  </r>
  <r>
    <s v="s4244P"/>
    <x v="0"/>
    <x v="2406"/>
    <s v="Cannis Holder"/>
    <s v="Unknown"/>
    <s v="Unknown"/>
    <m/>
    <s v="Unknown"/>
    <x v="1"/>
    <x v="5"/>
    <s v="34 min"/>
    <n v="34"/>
    <n v="0"/>
    <x v="6"/>
    <s v="In this compilation of brand new Little Baby Bum nursery rhymes and kids songs, follow Max as he encounters various quirkly fun things in the world, including his wonderful playtime with Itsy Bitsy, his magical adventures in fairytale land, and saving Humpty Dumpty in a playground!"/>
    <x v="0"/>
    <n v="2"/>
    <s v=""/>
    <s v=""/>
    <s v="Modern"/>
    <s v="Short"/>
  </r>
  <r>
    <s v="s8737N"/>
    <x v="1"/>
    <x v="2407"/>
    <s v="Unknown"/>
    <s v="Tien Hsin, Weber Yang, Pink Yang, Johnny Lu, Amanda Chou, Xiu Qin"/>
    <s v="Taiwan"/>
    <d v="2017-01-01T00:00:00"/>
    <s v="Available"/>
    <x v="9"/>
    <x v="7"/>
    <s v="1 Season"/>
    <n v="0"/>
    <n v="1"/>
    <x v="9"/>
    <s v="A doctor performs plastic surgery on a fat man who's been jilted, and continues his transformation by turning him into a handsome, desirable man."/>
    <x v="1"/>
    <n v="1"/>
    <n v="2017"/>
    <s v="January"/>
    <s v="Modern"/>
    <s v="Not Applicable"/>
  </r>
  <r>
    <s v="s636N"/>
    <x v="0"/>
    <x v="2408"/>
    <s v="Bahij Hojeij"/>
    <s v="Hassan Mrad, Julia Kassar, Carmen Lebbos, Diamand Bou Abboud, Elie Mitri, Bernadette Hodeib, Aida Sabra, Gabriel Yammine, Ali Matar, Raïa Haidar"/>
    <s v="Lebanon"/>
    <d v="2021-06-25T00:00:00"/>
    <s v="Available"/>
    <x v="22"/>
    <x v="1"/>
    <s v="101 min"/>
    <n v="101"/>
    <n v="0"/>
    <x v="8"/>
    <s v="Abducted during the Lebanese Civil War and now in his 50s, Ramez is finally a free man. But he returns to society deeply traumatized by the past."/>
    <x v="1"/>
    <n v="1"/>
    <n v="2021"/>
    <s v="June"/>
    <s v="Modern"/>
    <s v="Medium"/>
  </r>
  <r>
    <s v="s3531N"/>
    <x v="0"/>
    <x v="2409"/>
    <s v="Anubhav Sinha"/>
    <s v="Ayushmann Khurrana, Nassar, Manoj Pahwa, Kumud Mishra, Isha Talwar, Sayani Gupta, Mohammed Zeeshan Ayyub, Subhrajyoti Barat, Sushil Pandey, Aakash Dabhade"/>
    <s v="India"/>
    <d v="2019-09-06T00:00:00"/>
    <s v="Available"/>
    <x v="1"/>
    <x v="1"/>
    <s v="125 min"/>
    <n v="125"/>
    <n v="0"/>
    <x v="8"/>
    <s v="The grim realities of caste discrimination come to light as an entitled but upright city cop ventures into India’s heartland to investigate a murder."/>
    <x v="1"/>
    <n v="1"/>
    <n v="2019"/>
    <s v="September"/>
    <s v="Modern"/>
    <s v="Long"/>
  </r>
  <r>
    <s v="s1316P"/>
    <x v="1"/>
    <x v="2410"/>
    <s v="Unknown"/>
    <s v="Unknown"/>
    <s v="Unknown"/>
    <m/>
    <s v="Unknown"/>
    <x v="3"/>
    <x v="5"/>
    <s v="2 Seasons"/>
    <n v="0"/>
    <n v="2"/>
    <x v="18"/>
    <s v="Let's color our Wonderstar friends! Coloring with Hogi is a special series where kids can follow along and color with their favorite characters! What color would you choose?"/>
    <x v="0"/>
    <n v="2"/>
    <s v=""/>
    <s v=""/>
    <s v="Recent"/>
    <s v="Not Applicable"/>
  </r>
  <r>
    <s v="s602P"/>
    <x v="0"/>
    <x v="2411"/>
    <s v="Derek Richards, Brad O'Connor"/>
    <s v="Derek Richards, Mike McCarthy, Derrick Keane, Damon Leibert"/>
    <s v="United States"/>
    <m/>
    <s v="Unknown"/>
    <x v="1"/>
    <x v="9"/>
    <s v="57 min"/>
    <n v="57"/>
    <n v="0"/>
    <x v="10"/>
    <s v="A fast-paced, raucous ride across America with four joke-slinging entertainers who know how to party and put on a great show. Get a lighthearted look at life on the road and the high-spirited experience of being Irish in America."/>
    <x v="0"/>
    <n v="2"/>
    <s v=""/>
    <s v=""/>
    <s v="Modern"/>
    <s v="Short"/>
  </r>
  <r>
    <s v="s639P"/>
    <x v="0"/>
    <x v="2412"/>
    <s v="David Batty"/>
    <s v="Selva Rasalingam"/>
    <s v="Unknown"/>
    <m/>
    <s v="Unknown"/>
    <x v="18"/>
    <x v="5"/>
    <s v="161 min"/>
    <n v="161"/>
    <n v="0"/>
    <x v="8"/>
    <s v="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
    <x v="0"/>
    <n v="2"/>
    <s v=""/>
    <s v=""/>
    <s v="Modern"/>
    <s v="Long"/>
  </r>
  <r>
    <s v="s5923P"/>
    <x v="1"/>
    <x v="2413"/>
    <s v="Unknown"/>
    <s v="Jules DeJongh, Dan Russell"/>
    <s v="Unknown"/>
    <m/>
    <s v="Unknown"/>
    <x v="10"/>
    <x v="10"/>
    <s v="1 Season"/>
    <n v="0"/>
    <n v="1"/>
    <x v="0"/>
    <s v="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
    <x v="0"/>
    <n v="2"/>
    <s v=""/>
    <s v=""/>
    <s v="Older"/>
    <s v="Not Applicable"/>
  </r>
  <r>
    <s v="s6181P"/>
    <x v="0"/>
    <x v="2414"/>
    <s v="Badri"/>
    <s v="Naik, Chandhini, Anjaiah"/>
    <s v="Unknown"/>
    <m/>
    <s v="Unknown"/>
    <x v="0"/>
    <x v="0"/>
    <s v="73 min"/>
    <n v="73"/>
    <n v="0"/>
    <x v="8"/>
    <s v="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
    <x v="0"/>
    <n v="2"/>
    <s v=""/>
    <s v=""/>
    <s v="Recent"/>
    <s v="Short"/>
  </r>
  <r>
    <s v="s8410N"/>
    <x v="0"/>
    <x v="2415"/>
    <s v="Johnny To"/>
    <s v="Stephen Chow, Maggie Cheung, Anthony Wong Chau-Sang, Kirk Wong, Ng Man-Tat, Anita Mui"/>
    <s v="Hong Kong"/>
    <d v="2018-08-16T00:00:00"/>
    <s v="Available"/>
    <x v="57"/>
    <x v="7"/>
    <s v="85 min"/>
    <n v="85"/>
    <n v="0"/>
    <x v="4"/>
    <s v="To avoid punishment for his misdeeds, an arrogant god accepts a mission to reform three mortals on earth, where he must also contend with a demon."/>
    <x v="1"/>
    <n v="1"/>
    <n v="2018"/>
    <s v="August"/>
    <s v="Older"/>
    <s v="Short"/>
  </r>
  <r>
    <s v="s840N"/>
    <x v="0"/>
    <x v="2416"/>
    <s v="Soudade Kaadan"/>
    <s v="Sawsan Arsheed, Reham Kassar, Samer Ismael, Owiss Mokhallati, Hanane Hajj Ali, Yassin Albokhari, Yamam Al Hassan, Noor Maghout, Mohammad Alsayyed Ali, Mostafa Alkar, Amal Assaf, Madonna Adib, Marwa Almassri, Abdel Nasser Maraqbi"/>
    <s v="Syria, France, Lebanon, Qatar"/>
    <d v="2021-05-27T00:00:00"/>
    <s v="Available"/>
    <x v="6"/>
    <x v="1"/>
    <s v="91 min"/>
    <n v="91"/>
    <n v="0"/>
    <x v="8"/>
    <s v="As winter hits hard and resources run low in Damascus, a single mom heads to the war-scarred outskirts looking for gas to prepare her son a warm meal."/>
    <x v="1"/>
    <n v="1"/>
    <n v="2021"/>
    <s v="May"/>
    <s v="Modern"/>
    <s v="Medium"/>
  </r>
  <r>
    <s v="s2755N"/>
    <x v="0"/>
    <x v="2417"/>
    <s v="David Hunt"/>
    <s v="Neal McDonough, Leslie Easterbrook, Christopher Severio, Michael Parks, Nick Searcy, Peter Gray Lewis, Fredric Lehne, M.C. Gainey, Texas Battle, Josh Emerson"/>
    <s v="United States"/>
    <d v="2020-03-31T00:00:00"/>
    <s v="Available"/>
    <x v="7"/>
    <x v="8"/>
    <s v="131 min"/>
    <n v="131"/>
    <n v="0"/>
    <x v="11"/>
    <s v="Faith and determination transform a talentless football player at the University of Arkansas into an All-American in this inspiring true story."/>
    <x v="1"/>
    <n v="1"/>
    <n v="2020"/>
    <s v="March"/>
    <s v="Modern"/>
    <s v="Long"/>
  </r>
  <r>
    <s v="s2804P"/>
    <x v="1"/>
    <x v="2418"/>
    <s v="Unknown"/>
    <s v="Zakir Khan, Kenny Sebastian, Biswa Kalyan Rath, Abish Matthew, Kanan Gill, Kaneez Surka, Neeti Palta, Sumukhi Suresh, Urooj Ashfaq"/>
    <s v="India"/>
    <m/>
    <s v="Unknown"/>
    <x v="1"/>
    <x v="0"/>
    <s v="2 Seasons"/>
    <n v="0"/>
    <n v="2"/>
    <x v="10"/>
    <s v="Comicstaan is back with a brand new season! New Contestants, New Judges, New Everything. Find out who will be this yearâ€™s next big comic sensation! Watch new episode every Friday."/>
    <x v="0"/>
    <n v="2"/>
    <s v=""/>
    <s v=""/>
    <s v="Modern"/>
    <s v="Not Applicable"/>
  </r>
  <r>
    <s v="s7826N"/>
    <x v="0"/>
    <x v="2419"/>
    <s v="Basu Chatterjee"/>
    <s v="Vidya Sinha, Amol Palekar, Dinesh Thakur, Ranjita Thakur, Veena Gaud, Manju Maini"/>
    <s v="India"/>
    <d v="2019-12-31T00:00:00"/>
    <s v="Available"/>
    <x v="60"/>
    <x v="2"/>
    <s v="104 min"/>
    <n v="104"/>
    <n v="0"/>
    <x v="4"/>
    <s v="A grad student leaves her boyfriend in Delhi for a job interview in Mumbai, where she reconnects with an old flame for whom she still has feelings."/>
    <x v="1"/>
    <n v="1"/>
    <n v="2019"/>
    <s v="December"/>
    <s v="Older"/>
    <s v="Medium"/>
  </r>
  <r>
    <s v="s553N"/>
    <x v="0"/>
    <x v="2420"/>
    <s v="Neri Parenti"/>
    <s v="Christian De Sica, Massimo Boldi, Lucia Mascino, Milena Vukotic, Paola Minaccioni, Herbert Ballerina, Denise Tantucci, Fiammetta Cicogna, Francesco Bruni, Alessandro Bisegna"/>
    <s v="Unknown"/>
    <d v="2021-07-02T00:00:00"/>
    <s v="Available"/>
    <x v="3"/>
    <x v="1"/>
    <s v="94 min"/>
    <n v="94"/>
    <n v="0"/>
    <x v="4"/>
    <s v="A scoundrel's mission to escape his family and remarry on Mars is hilariously scrubbed when a mishap with a black hole turns his son into an old man."/>
    <x v="1"/>
    <n v="1"/>
    <n v="2021"/>
    <s v="July"/>
    <s v="Recent"/>
    <s v="Medium"/>
  </r>
  <r>
    <s v="s8148P"/>
    <x v="1"/>
    <x v="2421"/>
    <s v="Unknown"/>
    <s v="Joseph Hypes, Madison Mitchell, Colton Dennis, Patrick Nalty, Tina de Leon"/>
    <s v="Unknown"/>
    <m/>
    <s v="Unknown"/>
    <x v="0"/>
    <x v="3"/>
    <s v="1 Season"/>
    <n v="0"/>
    <n v="1"/>
    <x v="29"/>
    <s v="A team of investigators travels back in time with the Chronofilm Institute, observing history but never interfering. Eventually, they will have to decide whether to keep their past intact or change it for the hope of a better future."/>
    <x v="0"/>
    <n v="2"/>
    <s v=""/>
    <s v=""/>
    <s v="Recent"/>
    <s v="Not Applicable"/>
  </r>
  <r>
    <s v="s4628N"/>
    <x v="1"/>
    <x v="2422"/>
    <s v="Unknown"/>
    <s v="Unknown"/>
    <s v="Unknown"/>
    <d v="2018-09-21T00:00:00"/>
    <s v="Available"/>
    <x v="6"/>
    <x v="1"/>
    <s v="1 Season"/>
    <n v="0"/>
    <n v="1"/>
    <x v="31"/>
    <s v="Over the course of a fishing season, tough men and women pursue lucrative albacore tuna in the competitive waters off the Oregon coast."/>
    <x v="1"/>
    <n v="1"/>
    <n v="2018"/>
    <s v="September"/>
    <s v="Modern"/>
    <s v="Not Applicable"/>
  </r>
  <r>
    <s v="s6949P"/>
    <x v="0"/>
    <x v="2423"/>
    <s v="Alessandro Derviso"/>
    <s v="Danilo Rovani, Arduino Speranza"/>
    <s v="Unknown"/>
    <m/>
    <s v="Unknown"/>
    <x v="0"/>
    <x v="9"/>
    <s v="58 min"/>
    <n v="58"/>
    <n v="0"/>
    <x v="0"/>
    <s v="Two nice Neapolitan policemen, must defeat a gang of Russian criminals, led by an unusual boss, with a passion for Neapolitan sayings."/>
    <x v="0"/>
    <n v="2"/>
    <s v=""/>
    <s v=""/>
    <s v="Recent"/>
    <s v="Short"/>
  </r>
  <r>
    <s v="s6983P"/>
    <x v="0"/>
    <x v="2424"/>
    <s v="Michael Fredianelli"/>
    <s v="Anthony Jan Potter, Carolyn Compton, Kelly Ann Dunn, Kylie Brady"/>
    <s v="Unknown"/>
    <m/>
    <s v="Unknown"/>
    <x v="0"/>
    <x v="0"/>
    <s v="93 min"/>
    <n v="93"/>
    <n v="0"/>
    <x v="15"/>
    <s v="A group of friends is stalked by a family of killers on a vintage cruise ship."/>
    <x v="0"/>
    <n v="2"/>
    <s v=""/>
    <s v=""/>
    <s v="Recent"/>
    <s v="Medium"/>
  </r>
  <r>
    <s v="s100N"/>
    <x v="1"/>
    <x v="2425"/>
    <s v="Julie Delpy"/>
    <s v="Julie Delpy, Elisabeth Shue, Sarah Jones, Alexia Landeau, Mathieu Demy, Troy Garity, Timm Sharp, Giovanni Ribisi"/>
    <s v="France, United States"/>
    <d v="2021-09-07T00:00:00"/>
    <s v="Available"/>
    <x v="0"/>
    <x v="1"/>
    <s v="1 Season"/>
    <n v="0"/>
    <n v="1"/>
    <x v="4"/>
    <s v="Four women — a chef, a single mom, an heiress and a job seeker — dig into love and work, with a generous side of midlife crises, in pre-pandemic LA."/>
    <x v="1"/>
    <n v="1"/>
    <n v="2021"/>
    <s v="September"/>
    <s v="Recent"/>
    <s v="Not Applicable"/>
  </r>
  <r>
    <s v="s2276N"/>
    <x v="1"/>
    <x v="2426"/>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s v="Thailand"/>
    <d v="2020-07-05T00:00:00"/>
    <s v="Available"/>
    <x v="3"/>
    <x v="1"/>
    <s v="1 Season"/>
    <n v="0"/>
    <n v="1"/>
    <x v="4"/>
    <s v="Despite their fathers' rivalry, two university students form a friendship at a boxing gym as they tackle family drama, romance and personal crises."/>
    <x v="1"/>
    <n v="1"/>
    <n v="2020"/>
    <s v="July"/>
    <s v="Recent"/>
    <s v="Not Applicable"/>
  </r>
  <r>
    <s v="s4081N"/>
    <x v="0"/>
    <x v="2427"/>
    <s v="Michael Blieden"/>
    <s v="Zach Galifianakis, Brian Unger"/>
    <s v="United States"/>
    <d v="2019-02-26T00:00:00"/>
    <s v="Available"/>
    <x v="24"/>
    <x v="1"/>
    <s v="61 min"/>
    <n v="61"/>
    <n v="0"/>
    <x v="13"/>
    <s v="The unorthodox, piano-playing stand-up star Zach Galifianakis makes a splash on the scene and serves up a healthy dose of his signature wit."/>
    <x v="1"/>
    <n v="1"/>
    <n v="2019"/>
    <s v="February"/>
    <s v="Older"/>
    <s v="Short"/>
  </r>
  <r>
    <s v="s1576N"/>
    <x v="0"/>
    <x v="2428"/>
    <s v="Josiah Ng"/>
    <s v="André Chiang"/>
    <s v="Singapore"/>
    <d v="2020-12-08T00:00:00"/>
    <s v="Available"/>
    <x v="3"/>
    <x v="2"/>
    <s v="104 min"/>
    <n v="104"/>
    <n v="0"/>
    <x v="2"/>
    <s v="As he prepares to close his restaurant, Michelin-starred Chef André Chiang embarks on a personal and emotional journey of reflection."/>
    <x v="1"/>
    <n v="1"/>
    <n v="2020"/>
    <s v="December"/>
    <s v="Recent"/>
    <s v="Medium"/>
  </r>
  <r>
    <s v="s7048P"/>
    <x v="0"/>
    <x v="2429"/>
    <s v="Lance Hammer"/>
    <s v="Tarra Riggs, Micheal J. Smith Sr., JimMyron Ross"/>
    <s v="Unknown"/>
    <m/>
    <s v="Unknown"/>
    <x v="19"/>
    <x v="12"/>
    <s v="96 min"/>
    <n v="96"/>
    <n v="0"/>
    <x v="8"/>
    <s v="A drama set in the Mississippi delta, where one man's suicide affects three people's lives."/>
    <x v="0"/>
    <n v="2"/>
    <s v=""/>
    <s v=""/>
    <s v="Older"/>
    <s v="Medium"/>
  </r>
  <r>
    <s v="s8227N"/>
    <x v="0"/>
    <x v="2430"/>
    <s v="Peyton Reed"/>
    <s v="Vince Vaughn, Jennifer Aniston, Joey Lauren Adams, Cole Hauser, Jon Favreau, Jason Bateman, Judy Davis, Justin Long, Ivan Sergei, John Michael Higgins, Ann-Margret, Vernon Vaughn, Vincent D'Onofrio"/>
    <s v="United States"/>
    <d v="2019-07-16T00:00:00"/>
    <s v="Available"/>
    <x v="24"/>
    <x v="11"/>
    <s v="107 min"/>
    <n v="107"/>
    <n v="0"/>
    <x v="4"/>
    <s v="Cohabitating couple Gary and Brooke's petty spats turn into an all-out battle for their home condo."/>
    <x v="1"/>
    <n v="1"/>
    <n v="2019"/>
    <s v="July"/>
    <s v="Older"/>
    <s v="Medium"/>
  </r>
  <r>
    <s v="s3856P"/>
    <x v="0"/>
    <x v="2431"/>
    <s v="Anthony Mandler"/>
    <s v="Nick Jonas, Joe Jonas, Kevin Jonas, Priyanka Chopra Jonas, Sophie Turner"/>
    <s v="Unknown"/>
    <m/>
    <s v="Unknown"/>
    <x v="3"/>
    <x v="0"/>
    <s v="105 min"/>
    <n v="105"/>
    <n v="0"/>
    <x v="35"/>
    <s v="A live concert experience and exclusive look into life on the road with The Jonas Brothers during theirÂ Happiness BeginsÂ concert tour."/>
    <x v="0"/>
    <n v="2"/>
    <s v=""/>
    <s v=""/>
    <s v="Recent"/>
    <s v="Medium"/>
  </r>
  <r>
    <s v="s3461P"/>
    <x v="0"/>
    <x v="2432"/>
    <s v="Glenn Triggs"/>
    <s v="Chris Gibson, David Macrae"/>
    <s v="Unknown"/>
    <m/>
    <s v="Unknown"/>
    <x v="2"/>
    <x v="0"/>
    <s v="81 min"/>
    <n v="81"/>
    <n v="0"/>
    <x v="8"/>
    <s v="A young man discovers a hole in the floor of a local motel that leads to yesterday."/>
    <x v="0"/>
    <n v="2"/>
    <s v=""/>
    <s v=""/>
    <s v="Modern"/>
    <s v="Short"/>
  </r>
  <r>
    <s v="s7943N"/>
    <x v="1"/>
    <x v="2433"/>
    <s v="Unknown"/>
    <s v="Deepali Sahay"/>
    <s v="Unknown"/>
    <d v="2017-04-01T00:00:00"/>
    <s v="Available"/>
    <x v="2"/>
    <x v="2"/>
    <s v="1 Season"/>
    <n v="0"/>
    <n v="1"/>
    <x v="5"/>
    <s v="Young musicians from 13 states in India demonstrate their cultural heritage by performing regional folk music using traditional instruments."/>
    <x v="1"/>
    <n v="1"/>
    <n v="2017"/>
    <s v="April"/>
    <s v="Modern"/>
    <s v="Not Applicable"/>
  </r>
  <r>
    <s v="s2762P"/>
    <x v="0"/>
    <x v="2434"/>
    <s v="FrÃ©dÃ©ric Schoendoerffer, Yann Brion"/>
    <s v="BenoÃ®t Magimel, BÃ©atrice Dallle, Tomer Sisley, Philippe CaubÃ¨re"/>
    <s v="Unknown"/>
    <m/>
    <s v="Unknown"/>
    <x v="10"/>
    <x v="9"/>
    <s v="103 min"/>
    <n v="103"/>
    <n v="0"/>
    <x v="0"/>
    <s v="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
    <x v="0"/>
    <n v="2"/>
    <s v=""/>
    <s v=""/>
    <s v="Older"/>
    <s v="Medium"/>
  </r>
  <r>
    <s v="s818P"/>
    <x v="0"/>
    <x v="2435"/>
    <s v="Jeremy Haft"/>
    <s v="Jenna Dewan-Tatum, Katie Stuart, Chad Faust"/>
    <s v="Unknown"/>
    <m/>
    <s v="Unknown"/>
    <x v="24"/>
    <x v="6"/>
    <s v="98 min"/>
    <n v="98"/>
    <n v="0"/>
    <x v="15"/>
    <s v="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
    <x v="0"/>
    <n v="2"/>
    <s v=""/>
    <s v=""/>
    <s v="Older"/>
    <s v="Medium"/>
  </r>
  <r>
    <s v="s530P"/>
    <x v="1"/>
    <x v="2436"/>
    <s v="Unknown"/>
    <s v="John Thomson, Sarah Hadland, Terenia Edwards, Joshua Silver, Sophie Ward, Stewart Clarke, Leo Wringer"/>
    <s v="Unknown"/>
    <m/>
    <s v="Unknown"/>
    <x v="7"/>
    <x v="2"/>
    <s v="1 Season"/>
    <n v="0"/>
    <n v="1"/>
    <x v="8"/>
    <s v="A fresh adaption of English literature's first great detective novel. &quot;The Moonstone&quot; centers on the theft of a cursed but priceless diamond. The charismatic Franklin Blake must solve the disappearance of the Moonstone in order to win back the woman he loves, the beautiful, principled and independent Rachel Verinder."/>
    <x v="0"/>
    <n v="2"/>
    <s v=""/>
    <s v=""/>
    <s v="Modern"/>
    <s v="Not Applicable"/>
  </r>
  <r>
    <s v="s1987P"/>
    <x v="0"/>
    <x v="2437"/>
    <s v="Prashanth Neel"/>
    <s v="Yash, Srinidhi Shetty, Anant Nag, Vasishta N. Simha"/>
    <s v="Unknown"/>
    <m/>
    <s v="Unknown"/>
    <x v="6"/>
    <x v="3"/>
    <s v="155 min"/>
    <n v="155"/>
    <n v="0"/>
    <x v="0"/>
    <s v="KGF Chapter 1 is a film based on the gold mines that represents absolute power. The film is based on power struggle to rule these fields which eventually becomes one manâ€™s destiny and his final destination."/>
    <x v="0"/>
    <n v="2"/>
    <s v=""/>
    <s v=""/>
    <s v="Modern"/>
    <s v="Long"/>
  </r>
  <r>
    <s v="s8005P"/>
    <x v="0"/>
    <x v="2438"/>
    <s v="L. Raja"/>
    <s v="Arjun, Nirosha, Sarath Babu, Madhuri, Radha Ravi, Silk Smitha"/>
    <s v="Unknown"/>
    <m/>
    <s v="Unknown"/>
    <x v="37"/>
    <x v="3"/>
    <s v="135 min"/>
    <n v="135"/>
    <n v="0"/>
    <x v="0"/>
    <s v="A vengeful criminal frames a policeman for sexual assault. After serving his sentence, he starts working as a watchman and saves residents of a building from a fraudster who runs a chit fund."/>
    <x v="0"/>
    <n v="2"/>
    <s v=""/>
    <s v=""/>
    <s v="Older"/>
    <s v="Long"/>
  </r>
  <r>
    <s v="s1761N"/>
    <x v="1"/>
    <x v="2439"/>
    <s v="Unknown"/>
    <s v="Joe Zieja, Misty Lee, Alex Cazares, Daniel MK Cohen, James Arnold Taylor, Roger Craig Smith, Mick Lauer"/>
    <s v="United States, France, Denmark"/>
    <d v="2020-11-01T00:00:00"/>
    <s v="Available"/>
    <x v="1"/>
    <x v="13"/>
    <s v="1 Season"/>
    <n v="0"/>
    <n v="1"/>
    <x v="6"/>
    <s v="In a boomtown built on fun, friendship and wacky mischief, a quirky crew of cops and firefighters work hard to preserve the peace and awesomeness."/>
    <x v="1"/>
    <n v="1"/>
    <n v="2020"/>
    <s v="November"/>
    <s v="Modern"/>
    <s v="Not Applicable"/>
  </r>
  <r>
    <s v="s3701N"/>
    <x v="1"/>
    <x v="2440"/>
    <s v="Unknown"/>
    <s v="Tracy Morgan, Lauren Ash"/>
    <s v="United States"/>
    <d v="2019-06-30T00:00:00"/>
    <s v="Available"/>
    <x v="9"/>
    <x v="1"/>
    <s v="2 Seasons"/>
    <n v="0"/>
    <n v="2"/>
    <x v="31"/>
    <s v="This ghoulish but hilarious hidden-camera show from Syfy finds mischievous friends and family members setting up unsuspecting victims for elaborate pranks that use high-quality makeup and special effects to unleash their worst fears upon them."/>
    <x v="1"/>
    <n v="1"/>
    <n v="2019"/>
    <s v="June"/>
    <s v="Modern"/>
    <s v="Not Applicable"/>
  </r>
  <r>
    <s v="s9421P"/>
    <x v="0"/>
    <x v="2441"/>
    <s v="David Nordquist"/>
    <s v="David Nordquist, Dave Quirk, Dana Ventresca, Ken Nordquist, Dee Dattilo"/>
    <s v="Unknown"/>
    <m/>
    <s v="Unknown"/>
    <x v="0"/>
    <x v="0"/>
    <s v="106 min"/>
    <n v="106"/>
    <n v="0"/>
    <x v="0"/>
    <s v="An elite King's Ranger fueled by vengeance embarks on a journey to save his daughter and village from the forces of darkness."/>
    <x v="0"/>
    <n v="2"/>
    <s v=""/>
    <s v=""/>
    <s v="Recent"/>
    <s v="Medium"/>
  </r>
  <r>
    <s v="s6025P"/>
    <x v="0"/>
    <x v="2442"/>
    <s v="Tim Kirkby"/>
    <s v="Sheridan Smith, Paul Nichols, Michael Maloney, Hadyn Gwynne, Nate Fallows, Rebekah Staton, Susannah Field"/>
    <s v="Unknown"/>
    <m/>
    <s v="Unknown"/>
    <x v="18"/>
    <x v="0"/>
    <s v="90 min"/>
    <n v="90"/>
    <n v="0"/>
    <x v="8"/>
    <s v="The C Word is an adaptation of Lisa Lynch's candid book about her experience of cancer, based on her popular blog which was launched shortly after her diagnosis. This film is a defiant and surprisingly funny story of life, love and cancer."/>
    <x v="0"/>
    <n v="2"/>
    <s v=""/>
    <s v=""/>
    <s v="Modern"/>
    <s v="Medium"/>
  </r>
  <r>
    <s v="s5285P"/>
    <x v="0"/>
    <x v="2443"/>
    <s v="Sankalp"/>
    <s v="Rana Daggubati, Kay Kay Menon, Atul Kulkarni, Tapsee Pannu (in a Special Appearance), Late Om Puri, Nassar, Rahul Singh, Milind Gunaji"/>
    <s v="Unknown"/>
    <m/>
    <s v="Unknown"/>
    <x v="12"/>
    <x v="5"/>
    <s v="118 min"/>
    <n v="118"/>
    <n v="0"/>
    <x v="8"/>
    <s v="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
    <x v="0"/>
    <n v="2"/>
    <s v=""/>
    <s v=""/>
    <s v="Modern"/>
    <s v="Medium"/>
  </r>
  <r>
    <s v="s6460N"/>
    <x v="1"/>
    <x v="2444"/>
    <s v="Unknown"/>
    <s v="Ford Kiernan, Greg Hemphill, Karen Dunbar, Mark Cox, Paul Riley"/>
    <s v="United Kingdom"/>
    <d v="2016-10-01T00:00:00"/>
    <s v="Available"/>
    <x v="20"/>
    <x v="7"/>
    <s v="1 Season"/>
    <n v="0"/>
    <n v="1"/>
    <x v="1"/>
    <s v="Petty criminals, dodgy decorators, full-bore Glaswegians and oddball documentary presenters converge in this sketch show that parodies Scottish life."/>
    <x v="1"/>
    <n v="1"/>
    <n v="2016"/>
    <s v="October"/>
    <s v="Older"/>
    <s v="Not Applicable"/>
  </r>
  <r>
    <s v="s5583P"/>
    <x v="0"/>
    <x v="2445"/>
    <s v="Martha Kehoe, Joan Tosni"/>
    <s v="Gordon Lightfoot, Geddy Lee, Sarah McLachlan"/>
    <s v="Unknown"/>
    <m/>
    <s v="Unknown"/>
    <x v="3"/>
    <x v="12"/>
    <s v="90 min"/>
    <n v="90"/>
    <n v="0"/>
    <x v="2"/>
    <s v="The iconic Canadian musician, Gordon Lightfoot, reflects on his life and career."/>
    <x v="0"/>
    <n v="2"/>
    <s v=""/>
    <s v=""/>
    <s v="Recent"/>
    <s v="Medium"/>
  </r>
  <r>
    <s v="s7536N"/>
    <x v="0"/>
    <x v="2446"/>
    <s v="Dash Shaw"/>
    <s v="Jason Schwartzman, Lena Dunham, Reggie Watts, Maya Rudolph, Susan Sarandon, Thomas Jay Ryan, Alex Karpovsky, Louisa Krause, John Cameron Mitchell, Matthew Maher"/>
    <s v="United States"/>
    <d v="2018-01-23T00:00:00"/>
    <s v="Available"/>
    <x v="7"/>
    <x v="11"/>
    <s v="77 min"/>
    <n v="77"/>
    <n v="0"/>
    <x v="4"/>
    <s v="After an earthquake sends their school building drifting into the sea, a group of high-schoolers struggles to survive and overcome clique wars."/>
    <x v="1"/>
    <n v="1"/>
    <n v="2018"/>
    <s v="January"/>
    <s v="Modern"/>
    <s v="Short"/>
  </r>
  <r>
    <s v="s3227N"/>
    <x v="0"/>
    <x v="2447"/>
    <s v="Elle-Máijá Tailfeathers, Kathleen Hepburn"/>
    <s v="Violet Nelson, Elle-Máijá Tailfeathers, Charlie Hannah, Barbara Eve Harris, Sonny Surowiec, Jay Cardinal Villeneuve, Tony Massil, Aidan Dee, James Angus Cowan, Anthony Bolognese"/>
    <s v="Canada, Norway"/>
    <d v="2019-11-27T00:00:00"/>
    <s v="Available"/>
    <x v="1"/>
    <x v="1"/>
    <s v="106 min"/>
    <n v="106"/>
    <n v="0"/>
    <x v="8"/>
    <s v="After a traumatic event, two Indigenous women in Vancouver are brought together and form a deep bond despite leading different lives."/>
    <x v="1"/>
    <n v="1"/>
    <n v="2019"/>
    <s v="November"/>
    <s v="Modern"/>
    <s v="Medium"/>
  </r>
  <r>
    <s v="s2155N"/>
    <x v="0"/>
    <x v="2448"/>
    <s v="Steven Rinella"/>
    <s v="Steven Rinella"/>
    <s v="United States"/>
    <d v="2020-08-07T00:00:00"/>
    <s v="Available"/>
    <x v="6"/>
    <x v="7"/>
    <s v="69 min"/>
    <n v="69"/>
    <n v="0"/>
    <x v="2"/>
    <s v="This documentary follows a group of hunters as they grapple with the complexities, controversies, and contradictions of pursuing animals in the wild."/>
    <x v="1"/>
    <n v="1"/>
    <n v="2020"/>
    <s v="August"/>
    <s v="Modern"/>
    <s v="Short"/>
  </r>
  <r>
    <s v="s913N"/>
    <x v="0"/>
    <x v="2449"/>
    <s v="Unknown"/>
    <s v="David Spade, London Hughes, Fortune Feimster"/>
    <s v="Unknown"/>
    <d v="2021-05-07T00:00:00"/>
    <s v="Available"/>
    <x v="0"/>
    <x v="7"/>
    <s v="35 min"/>
    <n v="35"/>
    <n v="0"/>
    <x v="4"/>
    <s v="Stars of &quot;The Circle&quot; drop by to discuss Season 2's big winner, some juicy behind-the-scenes gossip and their enduring friendships with one another."/>
    <x v="1"/>
    <n v="1"/>
    <n v="2021"/>
    <s v="May"/>
    <s v="Recent"/>
    <s v="Short"/>
  </r>
  <r>
    <s v="s547P"/>
    <x v="1"/>
    <x v="2450"/>
    <s v="Unknown"/>
    <s v="Alexa Davalos, Joel de la Fuente, Jason Oâ€™Mara, Brennan Brown, Chelah Horsdal, Frances Turner, Rufus Sewell"/>
    <s v="United States, United Kingdom, Canada"/>
    <m/>
    <s v="Unknown"/>
    <x v="1"/>
    <x v="9"/>
    <s v="4 Seasons"/>
    <n v="0"/>
    <n v="4"/>
    <x v="0"/>
    <s v="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
    <x v="0"/>
    <n v="2"/>
    <s v=""/>
    <s v=""/>
    <s v="Modern"/>
    <s v="Not Applicable"/>
  </r>
  <r>
    <s v="s2895N"/>
    <x v="1"/>
    <x v="2451"/>
    <s v="Unknown"/>
    <s v="Dolores Fonzi, Esteban Lamothe, Carlos Belloso, Juan Gil Navarro, Daniel Aráoz, Antonio Grimau, Ignacio Quesada, Mónica Ayos, Daniel Valenzuela"/>
    <s v="Argentina"/>
    <d v="2020-02-21T00:00:00"/>
    <s v="Available"/>
    <x v="3"/>
    <x v="1"/>
    <s v="1 Season"/>
    <n v="0"/>
    <n v="1"/>
    <x v="14"/>
    <s v="A determined woman works to rid an Argentine soccer club of the violent crime and corruption surrounding its intense fanbase."/>
    <x v="1"/>
    <n v="1"/>
    <n v="2020"/>
    <s v="February"/>
    <s v="Recent"/>
    <s v="Not Applicable"/>
  </r>
  <r>
    <s v="s9603P"/>
    <x v="0"/>
    <x v="2452"/>
    <s v="Sabarinathan Muthupandian"/>
    <s v="Prasanna Venkatesan, Sandra Nair"/>
    <s v="United Kingdom"/>
    <m/>
    <s v="Unknown"/>
    <x v="0"/>
    <x v="3"/>
    <s v="120 min"/>
    <n v="120"/>
    <n v="0"/>
    <x v="8"/>
    <s v="A naturopathy practitioner with a strong distrust of allopathic treatments goes after the kidnappers of his daughter and expose a medical crime.dr"/>
    <x v="0"/>
    <n v="2"/>
    <s v=""/>
    <s v=""/>
    <s v="Recent"/>
    <s v="Medium"/>
  </r>
  <r>
    <s v="s4617P"/>
    <x v="0"/>
    <x v="2453"/>
    <s v="Remy Kohli"/>
    <s v="Deepak Dobriyal, Gulshan Devaiah, Raima Sen, Parvin Dabas, Priyanka Setia, Anurag Arora, Jameel Khan, Natasha Rastogi, V.K. Sharma, Rajeev Gaursingh, Prakash Joshi, Vikram Kochhar, Jaspal Sharma, Raj Shar, Rohit Shilwant"/>
    <s v="Unknown"/>
    <m/>
    <s v="Unknown"/>
    <x v="6"/>
    <x v="3"/>
    <s v="122 min"/>
    <n v="122"/>
    <n v="0"/>
    <x v="8"/>
    <s v="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
    <x v="0"/>
    <n v="2"/>
    <s v=""/>
    <s v=""/>
    <s v="Modern"/>
    <s v="Long"/>
  </r>
  <r>
    <s v="s5429N"/>
    <x v="1"/>
    <x v="2454"/>
    <s v="Iginio Straffi"/>
    <s v="Haven Paschall, Alysha Deslorieux, Jessica Paquet, Eileen Stevens, Kate Bristol, Saskia Maarleveld, Brittany Pressley, Billy Bob Thompson, Marc Thompson, Suzy Myers, Jason Griffith, Samara Naeymi, Wayne Grayson, Alyson Leigh Rosenfeld, Abe Goldfarb, Lisa Flanagan"/>
    <s v="Italy, United States"/>
    <d v="2017-06-16T00:00:00"/>
    <s v="Available"/>
    <x v="12"/>
    <x v="15"/>
    <s v="2 Seasons"/>
    <n v="0"/>
    <n v="2"/>
    <x v="24"/>
    <s v="The reality show &quot;WOW!&quot; engages the Winx in their mission, starting an undercover, worldly journey in order to make talented kids' dreams come true."/>
    <x v="1"/>
    <n v="1"/>
    <n v="2017"/>
    <s v="June"/>
    <s v="Modern"/>
    <s v="Not Applicable"/>
  </r>
  <r>
    <s v="s2166N"/>
    <x v="1"/>
    <x v="2455"/>
    <s v="Unknown"/>
    <s v="Unknown"/>
    <s v="United States"/>
    <d v="2020-08-05T00:00:00"/>
    <s v="Available"/>
    <x v="3"/>
    <x v="7"/>
    <s v="1 Season"/>
    <n v="0"/>
    <n v="1"/>
    <x v="26"/>
    <s v="Suspected of heinous crimes, they’ve avoided capture despite massive rewards and global investigations. A docuseries profiling the world’s most wanted."/>
    <x v="1"/>
    <n v="1"/>
    <n v="2020"/>
    <s v="August"/>
    <s v="Recent"/>
    <s v="Not Applicable"/>
  </r>
  <r>
    <s v="s3985P"/>
    <x v="0"/>
    <x v="2456"/>
    <s v="Kristoffer Nyholm"/>
    <s v="Gerard Butler, Peter Mullan, Olafur Darri Olafsson, Gary Lewis, SÃ¸ren Malling"/>
    <s v="Unknown"/>
    <m/>
    <s v="Unknown"/>
    <x v="1"/>
    <x v="6"/>
    <s v="108 min"/>
    <n v="108"/>
    <n v="0"/>
    <x v="22"/>
    <s v="On an uninhabited island 20 miles from the Scottish coast, three lighthouse keepers arrive for their six-week shift. They stumble upon something that isnâ€™t theirs to keep, triggering a tense battle for survival."/>
    <x v="0"/>
    <n v="2"/>
    <s v=""/>
    <s v=""/>
    <s v="Modern"/>
    <s v="Medium"/>
  </r>
  <r>
    <s v="s5802N"/>
    <x v="1"/>
    <x v="2457"/>
    <s v="Unknown"/>
    <s v="Mark Bazeley"/>
    <s v="United Kingdom"/>
    <d v="2016-09-01T00:00:00"/>
    <s v="Available"/>
    <x v="18"/>
    <x v="7"/>
    <s v="1 Season"/>
    <n v="0"/>
    <n v="1"/>
    <x v="1"/>
    <s v="Skeptics and others discuss widely held conspiracy theories involving aliens, government cover-ups, secret assassinations and other intrigues."/>
    <x v="1"/>
    <n v="1"/>
    <n v="2016"/>
    <s v="September"/>
    <s v="Modern"/>
    <s v="Not Applicable"/>
  </r>
  <r>
    <s v="s2003N"/>
    <x v="1"/>
    <x v="2458"/>
    <s v="Unknown"/>
    <s v="Unknown"/>
    <s v="United States"/>
    <d v="2020-09-15T00:00:00"/>
    <s v="Available"/>
    <x v="3"/>
    <x v="1"/>
    <s v="2 Seasons"/>
    <n v="0"/>
    <n v="2"/>
    <x v="5"/>
    <s v="Many of the most popular taco styles have long, rich, little-known histories. Explore some of them in this eye-opening, mouth-watering food adventure."/>
    <x v="1"/>
    <n v="1"/>
    <n v="2020"/>
    <s v="September"/>
    <s v="Recent"/>
    <s v="Not Applicable"/>
  </r>
  <r>
    <s v="s35P"/>
    <x v="0"/>
    <x v="2459"/>
    <s v="Not Available"/>
    <s v="Unknown"/>
    <s v="United States"/>
    <m/>
    <s v="Unknown"/>
    <x v="10"/>
    <x v="12"/>
    <s v="37 min"/>
    <n v="37"/>
    <n v="0"/>
    <x v="34"/>
    <s v="Young Love returns to Baeble's silver screen with a bigger stage, expanded setlist, nicer clothes, and the same blend of rock, dance, and pop."/>
    <x v="0"/>
    <n v="2"/>
    <s v=""/>
    <s v=""/>
    <s v="Older"/>
    <s v="Short"/>
  </r>
  <r>
    <s v="s379P"/>
    <x v="0"/>
    <x v="2460"/>
    <s v="Mark Knight"/>
    <s v="Unknown"/>
    <s v="United States"/>
    <m/>
    <s v="Unknown"/>
    <x v="5"/>
    <x v="5"/>
    <s v="60 min"/>
    <n v="60"/>
    <n v="0"/>
    <x v="33"/>
    <s v="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
    <x v="0"/>
    <n v="2"/>
    <s v=""/>
    <s v=""/>
    <s v="Modern"/>
    <s v="Short"/>
  </r>
  <r>
    <s v="s7033N"/>
    <x v="0"/>
    <x v="2461"/>
    <s v="Craig Brewer"/>
    <s v="Terrence Howard, Anthony Anderson, Taryn Manning, Taraji P. Henson, DJ Qualls, Ludacris, Paula Jai Parker, Elise Neal, Isaac Hayes"/>
    <s v="United States"/>
    <d v="2019-12-01T00:00:00"/>
    <s v="Available"/>
    <x v="41"/>
    <x v="6"/>
    <s v="117 min"/>
    <n v="117"/>
    <n v="0"/>
    <x v="8"/>
    <s v="A pimp with aspirations of grandeur wants to make it as a rapper but discovers that fame isn't all it's cracked up to be in this indie drama."/>
    <x v="1"/>
    <n v="1"/>
    <n v="2019"/>
    <s v="December"/>
    <s v="Older"/>
    <s v="Medium"/>
  </r>
  <r>
    <s v="s7962N"/>
    <x v="0"/>
    <x v="246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s v="United States"/>
    <d v="2019-10-01T00:00:00"/>
    <s v="Available"/>
    <x v="64"/>
    <x v="6"/>
    <s v="121 min"/>
    <n v="121"/>
    <n v="0"/>
    <x v="15"/>
    <s v="Gale has written a best-seller which has been turned into a film. As the movie premiere looms closer, the mysterious deaths begin again."/>
    <x v="1"/>
    <n v="1"/>
    <n v="2019"/>
    <s v="October"/>
    <s v="Older"/>
    <s v="Long"/>
  </r>
  <r>
    <s v="s2975P"/>
    <x v="1"/>
    <x v="2463"/>
    <s v="Produced by Bread Barbershop Co., LTD"/>
    <s v="Unknown"/>
    <s v="Unknown"/>
    <m/>
    <s v="Unknown"/>
    <x v="3"/>
    <x v="5"/>
    <s v="1 Season"/>
    <n v="0"/>
    <n v="1"/>
    <x v="6"/>
    <s v="In a world where all the characters are different kinds of food, our hero is a slice of bread who is a master cake decorator. All the cupcakes in town come to his barbershop to have their decorations styled."/>
    <x v="0"/>
    <n v="2"/>
    <s v=""/>
    <s v=""/>
    <s v="Recent"/>
    <s v="Not Applicable"/>
  </r>
  <r>
    <s v="s3532N"/>
    <x v="0"/>
    <x v="2464"/>
    <s v="Maha Venkatesh"/>
    <s v="Subba Rao Vepada, Radha Bessy, Kesava Karri, Nithyasri Goru, Karthik Rathnam, Praneetha Patnaik, Mohan Bhagath, Praveena Paruchuri"/>
    <s v="India"/>
    <d v="2019-09-06T00:00:00"/>
    <s v="Available"/>
    <x v="6"/>
    <x v="1"/>
    <s v="142 min"/>
    <n v="142"/>
    <n v="0"/>
    <x v="4"/>
    <s v="From a schoolboy’s crush to a middle-aged bachelor’s office romance, four love stories spanning age, religion and status unfold in a small Indian town."/>
    <x v="1"/>
    <n v="1"/>
    <n v="2019"/>
    <s v="September"/>
    <s v="Modern"/>
    <s v="Long"/>
  </r>
  <r>
    <s v="s5791N"/>
    <x v="0"/>
    <x v="2465"/>
    <s v="Not Available"/>
    <s v="Rafał Rutkowski, Olka Szczęśniak"/>
    <s v="Unknown"/>
    <d v="2016-09-19T00:00:00"/>
    <s v="Available"/>
    <x v="7"/>
    <x v="1"/>
    <s v="63 min"/>
    <n v="63"/>
    <n v="0"/>
    <x v="13"/>
    <s v="&quot;Recipe for Life&quot; star Rafał Rutkowski and Comedy Lab's Olka Szczęśniak serve up humorous impressions and wry wit at Warsaw's Klub Hybrydy."/>
    <x v="1"/>
    <n v="1"/>
    <n v="2016"/>
    <s v="September"/>
    <s v="Modern"/>
    <s v="Short"/>
  </r>
  <r>
    <s v="s2459P"/>
    <x v="1"/>
    <x v="2466"/>
    <s v="Unknown"/>
    <s v="Vladimir Epifantsev"/>
    <s v="Unknown"/>
    <m/>
    <s v="Unknown"/>
    <x v="5"/>
    <x v="3"/>
    <s v="1 Season"/>
    <n v="0"/>
    <n v="1"/>
    <x v="0"/>
    <s v="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
    <x v="0"/>
    <n v="2"/>
    <s v=""/>
    <s v=""/>
    <s v="Modern"/>
    <s v="Not Applicable"/>
  </r>
  <r>
    <s v="s247N"/>
    <x v="0"/>
    <x v="2467"/>
    <s v="Yin Chen-hao"/>
    <s v="Roy Chiu, Ann Hsu, Tsai Chen-nan, Chung Hsin-ling, Lan Wei-hua, Peace Yang, Huang Lu Tz-yin"/>
    <s v="Unknown"/>
    <d v="2021-08-20T00:00:00"/>
    <s v="Available"/>
    <x v="0"/>
    <x v="1"/>
    <s v="115 min"/>
    <n v="115"/>
    <n v="0"/>
    <x v="8"/>
    <s v="When he meets a debt-ridden woman who's caring for her ailing father, a debt collector with a heart of gold sets out to win her love."/>
    <x v="1"/>
    <n v="1"/>
    <n v="2021"/>
    <s v="August"/>
    <s v="Recent"/>
    <s v="Medium"/>
  </r>
  <r>
    <s v="s6274N"/>
    <x v="0"/>
    <x v="2468"/>
    <s v="Keiko Yagi"/>
    <s v="Unknown"/>
    <s v="Japan, United States"/>
    <d v="2017-08-25T00:00:00"/>
    <s v="Available"/>
    <x v="18"/>
    <x v="7"/>
    <s v="105 min"/>
    <n v="105"/>
    <n v="0"/>
    <x v="2"/>
    <s v="After a documentary about the Japanese whaling industry garnered international attention, an amateur filmmaker decides to tell the rest of the story."/>
    <x v="1"/>
    <n v="1"/>
    <n v="2017"/>
    <s v="August"/>
    <s v="Modern"/>
    <s v="Medium"/>
  </r>
  <r>
    <s v="s4556N"/>
    <x v="0"/>
    <x v="2469"/>
    <s v="Albert Sharpe"/>
    <s v="Unknown"/>
    <s v="United Kingdom"/>
    <d v="2018-10-02T00:00:00"/>
    <s v="Available"/>
    <x v="30"/>
    <x v="1"/>
    <s v="60 min"/>
    <n v="60"/>
    <n v="0"/>
    <x v="2"/>
    <s v="Five Pythons reflect on their creative process, politics, television and the making of their award-winning final film, &quot;The Meaning of Life.&quot;"/>
    <x v="1"/>
    <n v="1"/>
    <n v="2018"/>
    <s v="October"/>
    <s v="Modern"/>
    <s v="Short"/>
  </r>
  <r>
    <s v="s6665P"/>
    <x v="0"/>
    <x v="2470"/>
    <s v="Adrian Wills"/>
    <s v="Mia Kirchner, Natalie Brown, Rachel Blanchard, David Julian Hirsh, Emma Campbell"/>
    <s v="Unknown"/>
    <m/>
    <s v="Unknown"/>
    <x v="30"/>
    <x v="3"/>
    <s v="90 min"/>
    <n v="90"/>
    <n v="0"/>
    <x v="8"/>
    <s v="After losing hope of conceiving a child on their own, Christy and Mitch turn to surrogacy in hopes of creating the perfect family. However, their confidence is quickly shaken when they discover that the young woman might not be as perfect as they first thought."/>
    <x v="0"/>
    <n v="2"/>
    <s v=""/>
    <s v=""/>
    <s v="Modern"/>
    <s v="Medium"/>
  </r>
  <r>
    <s v="s251P"/>
    <x v="0"/>
    <x v="2471"/>
    <s v="Janaya N Black"/>
    <s v="Krystal Lanae Hill, Aqeel Ash-Shakoor, Dominic Ovando, Neisha Neshae"/>
    <s v="United States"/>
    <m/>
    <s v="Unknown"/>
    <x v="3"/>
    <x v="12"/>
    <s v="139 min"/>
    <n v="139"/>
    <n v="0"/>
    <x v="8"/>
    <s v="The concept of forgiveness becomes unimaginable for one family as they face being torn between facing their son's murderer and being compelled to help an innocent child whose life is caught in the balance."/>
    <x v="0"/>
    <n v="2"/>
    <s v=""/>
    <s v=""/>
    <s v="Recent"/>
    <s v="Long"/>
  </r>
  <r>
    <s v="s731P"/>
    <x v="1"/>
    <x v="2472"/>
    <s v="Unknown"/>
    <s v="Karl Urban, Jack Quaid, Antony Starr, Erin Moriarty, Dominique McElligott, Jessie T. Usher, Laz Alonso, Chace Crawford, Tomer Capon, Karen Fukuhara, Nathan Mitchell, Aya Cash, Colby Minifie"/>
    <s v="United States"/>
    <m/>
    <s v="Unknown"/>
    <x v="3"/>
    <x v="9"/>
    <s v="2 Seasons"/>
    <n v="0"/>
    <n v="2"/>
    <x v="0"/>
    <s v="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
    <x v="0"/>
    <n v="2"/>
    <s v=""/>
    <s v=""/>
    <s v="Recent"/>
    <s v="Not Applicable"/>
  </r>
  <r>
    <s v="s407N"/>
    <x v="0"/>
    <x v="2473"/>
    <s v="Rajiv Chilaka"/>
    <s v="Vatsal Dubey, Julie Tejwani, Rupa Bhimani, Jigna Bhardwaj, Rajesh Kava, Mousam, Swapnil"/>
    <s v="India"/>
    <d v="2021-07-22T00:00:00"/>
    <s v="Available"/>
    <x v="30"/>
    <x v="15"/>
    <s v="64 min"/>
    <n v="64"/>
    <n v="0"/>
    <x v="11"/>
    <s v="Things get spooky when Bheem and his buddies travel to the border of Dholakpur, known for its eerie history and rumored to be haunted."/>
    <x v="1"/>
    <n v="1"/>
    <n v="2021"/>
    <s v="July"/>
    <s v="Modern"/>
    <s v="Short"/>
  </r>
  <r>
    <s v="s5357N"/>
    <x v="1"/>
    <x v="2474"/>
    <s v="Unknown"/>
    <s v="Chris Wu, Chen Yu, Greg Han, Esther Yeh, Yeh Chen-Ting, Deng Yu-kai"/>
    <s v="Unknown"/>
    <d v="2017-08-01T00:00:00"/>
    <s v="Available"/>
    <x v="7"/>
    <x v="7"/>
    <s v="1 Season"/>
    <n v="0"/>
    <n v="1"/>
    <x v="9"/>
    <s v="Three grown siblings must rethink their idea of family when they learn their parents are getting divorced and have their eyes on new partners."/>
    <x v="1"/>
    <n v="1"/>
    <n v="2017"/>
    <s v="August"/>
    <s v="Modern"/>
    <s v="Not Applicable"/>
  </r>
  <r>
    <s v="s8294P"/>
    <x v="0"/>
    <x v="2475"/>
    <s v="Sebastian Silva"/>
    <s v="Emily Browning, Michael Cera, Juno Temple, AgustÃ­n Silva, Catalina Sandino Moreno, Luis DubÃ³, Roxana Naranjo, Lorenza AillapÃ¡n, John Carlos Huenchunao, RayÃ©n Aliquintuy"/>
    <s v="Unknown"/>
    <m/>
    <s v="Unknown"/>
    <x v="30"/>
    <x v="6"/>
    <s v="98 min"/>
    <n v="98"/>
    <n v="0"/>
    <x v="15"/>
    <s v="In remote Chile, a vacationing young woman begins to mentally unravel; meanwhile, her friends ignore her claim until it's too late."/>
    <x v="0"/>
    <n v="2"/>
    <s v=""/>
    <s v=""/>
    <s v="Modern"/>
    <s v="Medium"/>
  </r>
  <r>
    <s v="s7179P"/>
    <x v="0"/>
    <x v="2476"/>
    <s v="Kenny Roy"/>
    <s v="Will Canon, Peppur Chambers, Eddie Goines"/>
    <s v="Unknown"/>
    <m/>
    <s v="Unknown"/>
    <x v="0"/>
    <x v="3"/>
    <s v="91 min"/>
    <n v="91"/>
    <n v="0"/>
    <x v="18"/>
    <s v="When an optimistic puppy is forced into the brutal world of underground dog fighting, he embarks on a journey of friendship, family, and hope as he and his new friends make a pact to survive and escape to a place without fighting."/>
    <x v="0"/>
    <n v="2"/>
    <s v=""/>
    <s v=""/>
    <s v="Recent"/>
    <s v="Medium"/>
  </r>
  <r>
    <s v="s2026N"/>
    <x v="0"/>
    <x v="2477"/>
    <s v="Vijay Maurya"/>
    <s v="Parna Pethe, Chetan Chitnis, Anshuman Joshi, Aashay Kulkarni, Vandana Gupte, Girish Oak"/>
    <s v="India"/>
    <d v="2020-09-10T00:00:00"/>
    <s v="Available"/>
    <x v="7"/>
    <x v="7"/>
    <s v="138 min"/>
    <n v="138"/>
    <n v="0"/>
    <x v="4"/>
    <s v="Posing as her bubbly identical twin for a quiz contest, a shy student crushes on a fellow participant, who falls for her — thinking she’s her sister."/>
    <x v="1"/>
    <n v="1"/>
    <n v="2020"/>
    <s v="September"/>
    <s v="Modern"/>
    <s v="Long"/>
  </r>
  <r>
    <s v="s5173P"/>
    <x v="0"/>
    <x v="2478"/>
    <s v="Shaad Ali"/>
    <s v="Rani Mukerji, Tanuja, Satish Shah, Vivek Oberoi, Sandhya Mridul, Swaroop Sampat, Sharat Saxena, Tinnu Anand"/>
    <s v="India"/>
    <m/>
    <s v="Unknown"/>
    <x v="15"/>
    <x v="5"/>
    <s v="138 min"/>
    <n v="138"/>
    <n v="0"/>
    <x v="8"/>
    <s v="&quo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quot;"/>
    <x v="0"/>
    <n v="2"/>
    <s v=""/>
    <s v=""/>
    <s v="Older"/>
    <s v="Long"/>
  </r>
  <r>
    <s v="s3185N"/>
    <x v="1"/>
    <x v="2479"/>
    <s v="Unknown"/>
    <s v="Peng Yuchang, Dong Li, Zhang Yijie, Xie Binbin, Zhu Zhiling, Xu Ke, Wu Xudong, Li He, Fan Linfeng"/>
    <s v="China"/>
    <d v="2019-12-04T00:00:00"/>
    <s v="Available"/>
    <x v="1"/>
    <x v="2"/>
    <s v="1 Season"/>
    <n v="0"/>
    <n v="1"/>
    <x v="9"/>
    <s v="A tennis whiz beats the odds to excel on the court while juggling school and inspiring teammates. Based on the hit manga series by Takeshi Konomi."/>
    <x v="1"/>
    <n v="1"/>
    <n v="2019"/>
    <s v="December"/>
    <s v="Modern"/>
    <s v="Not Applicable"/>
  </r>
  <r>
    <s v="s5262P"/>
    <x v="0"/>
    <x v="2480"/>
    <s v="Hemant Madhukar"/>
    <s v="Anushka Shetty, Madhavan, Anjali, Michael Madsen"/>
    <s v="Unknown"/>
    <m/>
    <s v="Unknown"/>
    <x v="3"/>
    <x v="0"/>
    <s v="126 min"/>
    <n v="126"/>
    <n v="0"/>
    <x v="22"/>
    <s v="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
    <x v="0"/>
    <n v="2"/>
    <s v=""/>
    <s v=""/>
    <s v="Recent"/>
    <s v="Long"/>
  </r>
  <r>
    <s v="s388N"/>
    <x v="0"/>
    <x v="2481"/>
    <s v="Laxman Utekar"/>
    <s v="Kriti Sanon, Pankaj Tripathi, Sai Tamhankar, Manoj Pahwa, Supriya Pathak, Evelyn Edwards"/>
    <s v="Afghanistan"/>
    <d v="2021-07-27T00:00:00"/>
    <s v="Available"/>
    <x v="0"/>
    <x v="7"/>
    <s v="132 min"/>
    <n v="132"/>
    <n v="0"/>
    <x v="4"/>
    <s v="An aspiring actress in a small town agrees to bear a child for a visiting couple seeking a surrogate mother, but her experience takes unexpected turns."/>
    <x v="1"/>
    <n v="1"/>
    <n v="2021"/>
    <s v="July"/>
    <s v="Recent"/>
    <s v="Long"/>
  </r>
  <r>
    <s v="s677P"/>
    <x v="1"/>
    <x v="2482"/>
    <s v="Unknown"/>
    <s v="Steven Strait, Cas Anvar, Dominique Tipper, Wes Chatham, Frankie Adams, Cara Gee, Nadine Nicole, Keon Alexander, Jasai Chase-Owens, Shohreh Aghdashloo"/>
    <s v="Canada, United States"/>
    <m/>
    <s v="Unknown"/>
    <x v="0"/>
    <x v="0"/>
    <s v="5 Seasons"/>
    <n v="0"/>
    <n v="5"/>
    <x v="0"/>
    <s v="In different parts of the Solar System, the crew of the Rocinante and their allies confront the sins of their past, while Marco Inaros unleashes an attack that will alter the future of Earth, Mars, the Belt, and the worlds beyond the Ring."/>
    <x v="0"/>
    <n v="2"/>
    <s v=""/>
    <s v=""/>
    <s v="Recent"/>
    <s v="Not Applicable"/>
  </r>
  <r>
    <s v="s8446P"/>
    <x v="0"/>
    <x v="2483"/>
    <s v="Not Available"/>
    <s v="Clayton Grimm"/>
    <s v="Unknown"/>
    <m/>
    <s v="Unknown"/>
    <x v="0"/>
    <x v="5"/>
    <s v="39 min"/>
    <n v="39"/>
    <n v="0"/>
    <x v="6"/>
    <s v="Blippi is an educational kids show tailored for Kids of 2-5 years. In this Back to School special, Blippi embarks on an amazing Back To School Adventure! Join Blippi in the scavenger hunt for school supplies in this educational kids video! This episode is starring Clayton Grimm as Blippi."/>
    <x v="0"/>
    <n v="2"/>
    <s v=""/>
    <s v=""/>
    <s v="Recent"/>
    <s v="Short"/>
  </r>
  <r>
    <s v="s3758P"/>
    <x v="0"/>
    <x v="2484"/>
    <s v="Renae Smith TreviÃ±o, Brian Volk-Weiss"/>
    <s v="Steve TreviÃ±o"/>
    <s v="Unknown"/>
    <m/>
    <s v="Unknown"/>
    <x v="1"/>
    <x v="9"/>
    <s v="55 min"/>
    <n v="55"/>
    <n v="0"/>
    <x v="10"/>
    <s v="Texas. The home of barbecue, The Alamo, and Steve TreviÃ±o. In his latest special, Til Death, America's favorite husband gives us a bitingly honest take on the day-to-day joy of marriage, kids, and living life with your best friend."/>
    <x v="0"/>
    <n v="2"/>
    <s v=""/>
    <s v=""/>
    <s v="Modern"/>
    <s v="Short"/>
  </r>
  <r>
    <s v="s6606N"/>
    <x v="0"/>
    <x v="2485"/>
    <s v="Hark Tsui"/>
    <s v="Mark Chao, Feng Shaofeng, Kenny Lin, Carina Lau, Ethan Juan, Sandra Ma"/>
    <s v="China, Hong Kong"/>
    <d v="2019-02-06T00:00:00"/>
    <s v="Available"/>
    <x v="6"/>
    <x v="7"/>
    <s v="132 min"/>
    <n v="132"/>
    <n v="0"/>
    <x v="7"/>
    <s v="Framed by an empress who plans to steal a dragon-taming mace, imperial magistrate Dee Renjie soon uncovers a greater plot that threatens the kingdom."/>
    <x v="1"/>
    <n v="1"/>
    <n v="2019"/>
    <s v="February"/>
    <s v="Modern"/>
    <s v="Long"/>
  </r>
  <r>
    <s v="s7257P"/>
    <x v="0"/>
    <x v="2486"/>
    <s v="Raaj Zacharias Suresh"/>
    <s v="Raj Zacharias, Sethu, Abhishek Vinod, Swetha Vijay"/>
    <s v="Unknown"/>
    <m/>
    <s v="Unknown"/>
    <x v="18"/>
    <x v="3"/>
    <s v="90 min"/>
    <n v="90"/>
    <n v="0"/>
    <x v="0"/>
    <s v="Jai and Neha, eloping to Hyderabad to get married, offer lift to a stranger on the highway not realizing that he is a murderous psychopath."/>
    <x v="0"/>
    <n v="2"/>
    <s v=""/>
    <s v=""/>
    <s v="Modern"/>
    <s v="Medium"/>
  </r>
  <r>
    <s v="s4582P"/>
    <x v="0"/>
    <x v="2487"/>
    <s v="Dany Boon"/>
    <s v="MichÃ¨le Laroque, Dany Boon, Daniel PrÃ©vost, Zinedine Soualem"/>
    <s v="Unknown"/>
    <m/>
    <s v="Unknown"/>
    <x v="24"/>
    <x v="0"/>
    <s v="99 min"/>
    <n v="99"/>
    <n v="0"/>
    <x v="4"/>
    <s v="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
    <x v="0"/>
    <n v="2"/>
    <s v=""/>
    <s v=""/>
    <s v="Older"/>
    <s v="Medium"/>
  </r>
  <r>
    <s v="s2854P"/>
    <x v="1"/>
    <x v="2488"/>
    <s v="Unknown"/>
    <s v="Chris Harris"/>
    <s v="Unknown"/>
    <m/>
    <s v="Unknown"/>
    <x v="7"/>
    <x v="2"/>
    <s v="1 Season"/>
    <n v="0"/>
    <n v="1"/>
    <x v="19"/>
    <s v="Chris Harris on Cars puts you behind the wheel of the best machinery on sale, and takes you into the technical complexities of these stunning vehicles. Expect much tire smoke!"/>
    <x v="0"/>
    <n v="2"/>
    <s v=""/>
    <s v=""/>
    <s v="Modern"/>
    <s v="Not Applicable"/>
  </r>
  <r>
    <s v="s4826N"/>
    <x v="0"/>
    <x v="2489"/>
    <s v="Zoya Akhtar, Karan Johar, Anurag Kashyap, Dibakar Banerjee"/>
    <s v="Vicky Kaushal, Bhumi Pednekar, Radhika Apte, Neha Dhupia, Manisha Koirala, Akash Thosar, Randeep Jha, Neil Bhoopalam, Jaideep Ahlawat, Sanjay Kapoor, Kiara Advani"/>
    <s v="India"/>
    <d v="2018-06-15T00:00:00"/>
    <s v="Available"/>
    <x v="6"/>
    <x v="1"/>
    <s v="121 min"/>
    <n v="121"/>
    <n v="0"/>
    <x v="4"/>
    <s v="In the companion to 2013's &quot;Bombay Talkies,&quot; four short films by four of India's biggest directors explore love, sex and relationships in modern India."/>
    <x v="1"/>
    <n v="1"/>
    <n v="2018"/>
    <s v="June"/>
    <s v="Modern"/>
    <s v="Long"/>
  </r>
  <r>
    <s v="s8685P"/>
    <x v="0"/>
    <x v="2490"/>
    <s v="Philip Saville"/>
    <s v="Tara Fitzgerald, Cherie Lunghi, Gerard Butler"/>
    <s v="Unknown"/>
    <m/>
    <s v="Unknown"/>
    <x v="44"/>
    <x v="9"/>
    <s v="110 min"/>
    <n v="110"/>
    <n v="0"/>
    <x v="8"/>
    <s v="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
    <x v="0"/>
    <n v="2"/>
    <s v=""/>
    <s v=""/>
    <s v="Older"/>
    <s v="Medium"/>
  </r>
  <r>
    <s v="s6457N"/>
    <x v="1"/>
    <x v="2491"/>
    <s v="Unknown"/>
    <s v="Ted Danson, Rhea Perlman, George Wendt, John Ratzenberger, Shelley Long, Kirstie Alley, Woody Harrelson, Kelsey Grammer, Nicholas Colasanto"/>
    <s v="United States"/>
    <d v="2017-07-01T00:00:00"/>
    <s v="Available"/>
    <x v="33"/>
    <x v="2"/>
    <s v="11 Seasons"/>
    <n v="0"/>
    <n v="11"/>
    <x v="39"/>
    <s v="Sam Malone, an ex-baseball player turned bar owner, operates a saloon that's always filled with quirky customers and even more eccentric staff."/>
    <x v="1"/>
    <n v="1"/>
    <n v="2017"/>
    <s v="July"/>
    <s v="Older"/>
    <s v="Not Applicable"/>
  </r>
  <r>
    <s v="s9312P"/>
    <x v="0"/>
    <x v="2492"/>
    <s v="Rupert Hitzig"/>
    <s v="Ben Johnson, Mickey Rooney, Randy Travis, Ned Beatty, Ernest Borgnine"/>
    <s v="Canada"/>
    <m/>
    <s v="Unknown"/>
    <x v="42"/>
    <x v="6"/>
    <s v="99 min"/>
    <n v="99"/>
    <n v="0"/>
    <x v="25"/>
    <s v="After many years in prison, a changed robber comes home to see his sons again, one of them brain-damaged. Due to many misfortunate events and terrible tragic misunderstandings, they go on the run, leaving a bloody trail wherever they go."/>
    <x v="0"/>
    <n v="2"/>
    <s v=""/>
    <s v=""/>
    <s v="Older"/>
    <s v="Medium"/>
  </r>
  <r>
    <s v="s1834P"/>
    <x v="0"/>
    <x v="2493"/>
    <s v="Jon Keeyes"/>
    <s v="Edward Furlong, Michael Madsen, Bai Ling, Arnold Vosloo"/>
    <s v="Unknown"/>
    <m/>
    <s v="Unknown"/>
    <x v="10"/>
    <x v="6"/>
    <s v="90 min"/>
    <n v="90"/>
    <n v="0"/>
    <x v="0"/>
    <s v="Two killers turn the tables on a trio of robbers when they find themselves in a hostage situation. Surrounded by the police, the robbers must become the heroes before the killers execute everyone."/>
    <x v="0"/>
    <n v="2"/>
    <s v=""/>
    <s v=""/>
    <s v="Older"/>
    <s v="Medium"/>
  </r>
  <r>
    <s v="s2076N"/>
    <x v="0"/>
    <x v="2494"/>
    <s v="Duncan McMath"/>
    <s v="Thierry Henry, Michael Carnick, Javier Mascherano, Fabio Capello, Jordi Cruyff, Andrés Iniesta, Xavi Hernández, Lionel Messi, Victor Valdes, Leo Messi"/>
    <s v="Spain"/>
    <d v="2020-09-01T00:00:00"/>
    <s v="Available"/>
    <x v="6"/>
    <x v="1"/>
    <s v="109 min"/>
    <n v="109"/>
    <n v="0"/>
    <x v="2"/>
    <s v="Through firsthand accounts and analysis, this football documentary details the dominance of FC Barcelona from 2008-2012 under manager Pep Guardiola."/>
    <x v="1"/>
    <n v="1"/>
    <n v="2020"/>
    <s v="September"/>
    <s v="Modern"/>
    <s v="Medium"/>
  </r>
  <r>
    <s v="s5993N"/>
    <x v="0"/>
    <x v="2495"/>
    <s v="Richard Donner"/>
    <s v="Bruce Willis, Mos Def, David Morse, Jenna Stern, Cylk Cozart, Casey Sander, David Zayas, Robert Racki, Patrick Garrow, Sasha Roiz"/>
    <s v="United States, Germany"/>
    <d v="2019-11-01T00:00:00"/>
    <s v="Available"/>
    <x v="24"/>
    <x v="11"/>
    <s v="102 min"/>
    <n v="102"/>
    <n v="0"/>
    <x v="7"/>
    <s v="Tasked with escorting a prosecution witness to court, an aging cop gears up for the 16-block trek – but they'll be lucky to make it there alive."/>
    <x v="1"/>
    <n v="1"/>
    <n v="2019"/>
    <s v="November"/>
    <s v="Older"/>
    <s v="Medium"/>
  </r>
  <r>
    <s v="s3561N"/>
    <x v="0"/>
    <x v="2496"/>
    <s v="Yeung Yat-Tak"/>
    <s v="Carlos Chan, Ken Hung, Deep Ng, Michelle Wai, Yee Tong, Felix Lok, Kin-Yan Lee"/>
    <s v="Hong Kong"/>
    <d v="2019-08-24T00:00:00"/>
    <s v="Available"/>
    <x v="7"/>
    <x v="1"/>
    <s v="92 min"/>
    <n v="92"/>
    <n v="0"/>
    <x v="4"/>
    <s v="Too hungover to report as a witness in a criminal trial the day after his birthday party, a young man and his pals do some unexpected soul-searching."/>
    <x v="1"/>
    <n v="1"/>
    <n v="2019"/>
    <s v="August"/>
    <s v="Modern"/>
    <s v="Medium"/>
  </r>
  <r>
    <s v="s6377P"/>
    <x v="0"/>
    <x v="2497"/>
    <s v="Frederick Keeve"/>
    <s v="Frederick Keeve, Ricky Palomino, Aaron Cavette"/>
    <s v="Unknown"/>
    <m/>
    <s v="Unknown"/>
    <x v="1"/>
    <x v="9"/>
    <s v="93 min"/>
    <n v="93"/>
    <n v="0"/>
    <x v="8"/>
    <s v="Dr. Jason Holden, early 50s, is in danger of losing his family, because of a tragic automobile accident. He becomes a piano accompanist at a local ballet studio and falls in love with Brandon Wykowski, 27, a troubled dancer."/>
    <x v="0"/>
    <n v="2"/>
    <s v=""/>
    <s v=""/>
    <s v="Modern"/>
    <s v="Medium"/>
  </r>
  <r>
    <s v="s4993P"/>
    <x v="0"/>
    <x v="2498"/>
    <s v="James Keach"/>
    <s v="Jane Seymour, James Brolin, Kari Matchett, Shirley Knight, David Kaye"/>
    <s v="Unknown"/>
    <m/>
    <s v="Unknown"/>
    <x v="44"/>
    <x v="3"/>
    <s v="91 min"/>
    <n v="91"/>
    <n v="0"/>
    <x v="8"/>
    <s v="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
    <x v="0"/>
    <n v="2"/>
    <s v=""/>
    <s v=""/>
    <s v="Older"/>
    <s v="Medium"/>
  </r>
  <r>
    <s v="s4466N"/>
    <x v="0"/>
    <x v="2499"/>
    <s v="Janaki Vishwanathan"/>
    <s v="Amit Sial, Yoshika Verma, Anshuman Jha, Asif Basra, Suruchi Aulakh"/>
    <s v="India"/>
    <d v="2018-11-01T00:00:00"/>
    <s v="Available"/>
    <x v="2"/>
    <x v="2"/>
    <s v="95 min"/>
    <n v="95"/>
    <n v="0"/>
    <x v="4"/>
    <s v="A poor family’s goat suddenly acquires divine status, sparking a widespread frenzy as everyone clamors to benefit from its unexpected celebrity."/>
    <x v="1"/>
    <n v="1"/>
    <n v="2018"/>
    <s v="November"/>
    <s v="Modern"/>
    <s v="Medium"/>
  </r>
  <r>
    <s v="s8069N"/>
    <x v="0"/>
    <x v="2500"/>
    <s v="Peter Ramsey, Rodney Rothman, Bob Persichetti"/>
    <s v="Shameik Moore, Jake Johnson, Hailee Steinfeld, Brian Tyree Henry, Lauren Vélez, Mahershala Ali, Lily Tomlin, Kathryn Hahn, Liev Schreiber, Kimiko Glenn, Nicolas Cage, John Mulaney"/>
    <s v="United States"/>
    <d v="2019-06-26T00:00:00"/>
    <s v="Available"/>
    <x v="6"/>
    <x v="8"/>
    <s v="117 min"/>
    <n v="117"/>
    <n v="0"/>
    <x v="7"/>
    <s v="After being bitten by a radioactive spider, Brooklyn teen Miles Morales gets a crash course in web-slinging from his alternate-dimension counterparts."/>
    <x v="1"/>
    <n v="1"/>
    <n v="2019"/>
    <s v="June"/>
    <s v="Modern"/>
    <s v="Medium"/>
  </r>
  <r>
    <s v="s7316N"/>
    <x v="0"/>
    <x v="2501"/>
    <s v="Ira Sachs"/>
    <s v="Greg Kinnear, Jennifer Ehle, Paulina García, Alfred Molina, Michael Barbieri, Theo Taplitz, Talia Balsam, Maliq Johnson, Anthony A. Flamminio, Madison Wright, John Procaccino"/>
    <s v="United States, Greece, Brazil"/>
    <d v="2017-01-12T00:00:00"/>
    <s v="Available"/>
    <x v="7"/>
    <x v="8"/>
    <s v="85 min"/>
    <n v="85"/>
    <n v="0"/>
    <x v="8"/>
    <s v="Jake and Tony become friends when Jake's dad inherits a home above Tony's mother's shop. Friendship is tested when Jake's dad raises the shop's rent."/>
    <x v="1"/>
    <n v="1"/>
    <n v="2017"/>
    <s v="January"/>
    <s v="Modern"/>
    <s v="Short"/>
  </r>
  <r>
    <s v="s5961N"/>
    <x v="0"/>
    <x v="2502"/>
    <s v="Kevin Reynolds"/>
    <s v="Samuel L. Jackson, John Heard, Kelly Rowan, Clifton Collins Jr., Tony Plana"/>
    <s v="United States"/>
    <d v="2019-11-01T00:00:00"/>
    <s v="Available"/>
    <x v="64"/>
    <x v="6"/>
    <s v="119 min"/>
    <n v="119"/>
    <n v="0"/>
    <x v="8"/>
    <s v="After one of his high school students attacks him, dedicated teacher Trevor Garfield grows weary of the gang warfare in the New York City school system and moves to California to teach there, thinking it must be a less hostile environment."/>
    <x v="1"/>
    <n v="1"/>
    <n v="2019"/>
    <s v="November"/>
    <s v="Older"/>
    <s v="Medium"/>
  </r>
  <r>
    <s v="s518P"/>
    <x v="0"/>
    <x v="2503"/>
    <s v="Edward A. Kull"/>
    <s v="Bruce Bennett, Ulta Holt"/>
    <s v="United States"/>
    <m/>
    <s v="Unknown"/>
    <x v="54"/>
    <x v="12"/>
    <s v="58 min"/>
    <n v="58"/>
    <n v="0"/>
    <x v="0"/>
    <s v="The Green Goddess is a totem worshiped by the primitive natives of a lost city deep in the jungle of Guatemala. It contains both a fortune in jewels and an ancient formula for a super-explosive which could threaten world safety."/>
    <x v="0"/>
    <n v="2"/>
    <s v=""/>
    <s v=""/>
    <s v="Older"/>
    <s v="Short"/>
  </r>
  <r>
    <s v="s4989P"/>
    <x v="1"/>
    <x v="2504"/>
    <s v="Unknown"/>
    <s v="Marina Aleksandrova, Aleksandr Yatsenko, Rinal Mukhametov, Yuliya Aug"/>
    <s v="Unknown"/>
    <m/>
    <s v="Unknown"/>
    <x v="2"/>
    <x v="0"/>
    <s v="1 Season"/>
    <n v="0"/>
    <n v="1"/>
    <x v="8"/>
    <s v="The life of the Russian Empress Ekaterina II (Catherine the Great), a German born princess who came to Russia as a bride for the young Peter III, chosen by his aunt Elisabeth, and who, once she came into power, transformed the Russian empire."/>
    <x v="0"/>
    <n v="2"/>
    <s v=""/>
    <s v=""/>
    <s v="Modern"/>
    <s v="Not Applicable"/>
  </r>
  <r>
    <s v="s1736N"/>
    <x v="0"/>
    <x v="2505"/>
    <s v="Ruel S. Bayani"/>
    <s v="Angel Locsin, Angelica Panganiban, Dingdong Dantes, Zanjoe Marudo, Miguel Vergara, Gina Pareño, Carmina Villarroel, Agot Isidro"/>
    <s v="Philippines"/>
    <d v="2020-11-05T00:00:00"/>
    <s v="Available"/>
    <x v="5"/>
    <x v="7"/>
    <s v="102 min"/>
    <n v="102"/>
    <n v="0"/>
    <x v="8"/>
    <s v="When her son's condition becomes severe, a woman reconnects with the biological father. But the reunion puts a strain on their respective relationships."/>
    <x v="1"/>
    <n v="1"/>
    <n v="2020"/>
    <s v="November"/>
    <s v="Modern"/>
    <s v="Medium"/>
  </r>
  <r>
    <s v="s5827P"/>
    <x v="0"/>
    <x v="2506"/>
    <s v="Mathieu Mortelmans"/>
    <s v="Amir Motaffaf, Arne de Tremerie, Bjarne Devolder, Bruno Mazereel, Cesar De Sutter, Koen De Bouw, Lukas Bulteel, Spencer Bogaert"/>
    <s v="Unknown"/>
    <m/>
    <s v="Unknown"/>
    <x v="1"/>
    <x v="9"/>
    <s v="104 min"/>
    <n v="104"/>
    <n v="0"/>
    <x v="8"/>
    <s v="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
    <x v="0"/>
    <n v="2"/>
    <s v=""/>
    <s v=""/>
    <s v="Modern"/>
    <s v="Medium"/>
  </r>
  <r>
    <s v="s6590N"/>
    <x v="0"/>
    <x v="2507"/>
    <s v="Ken Burns, Artemis Joukowsky"/>
    <s v="Tom Hanks, Marina Goldman"/>
    <s v="United States"/>
    <d v="2017-05-01T00:00:00"/>
    <s v="Available"/>
    <x v="7"/>
    <x v="7"/>
    <s v="79 min"/>
    <n v="79"/>
    <n v="0"/>
    <x v="2"/>
    <s v="This film documents the story of minister Waitstill Sharp and his wife, Martha, who risked everything to save thousands of refugees fleeing the Nazis."/>
    <x v="1"/>
    <n v="1"/>
    <n v="2017"/>
    <s v="May"/>
    <s v="Modern"/>
    <s v="Short"/>
  </r>
  <r>
    <s v="s3604P"/>
    <x v="0"/>
    <x v="2508"/>
    <s v="Alan Metzger"/>
    <s v="Mare Winningham, Felicity Huffman, Chelcie Ross, Megan Fahlebock, Chuck Shamata"/>
    <s v="Unknown"/>
    <m/>
    <s v="Unknown"/>
    <x v="15"/>
    <x v="3"/>
    <s v="91 min"/>
    <n v="91"/>
    <n v="0"/>
    <x v="8"/>
    <s v="Inspired by a true story, Mare Winningham stars as a young widowed mother who finds herself on trial for child pornography and abuse after she allows her daughters and friends to be photographed by her friend (Felicity Huffman)."/>
    <x v="0"/>
    <n v="2"/>
    <s v=""/>
    <s v=""/>
    <s v="Older"/>
    <s v="Medium"/>
  </r>
  <r>
    <s v="s8329N"/>
    <x v="0"/>
    <x v="2509"/>
    <s v="David Batty"/>
    <s v="Selva Rasalingam, Mourad Zaoui, El Mahmoudi M'Barek, Abdelilah Wahbi, Abdelaziz N'Mila, Ait Youssef Youssef"/>
    <s v="Unknown"/>
    <d v="2018-10-19T00:00:00"/>
    <s v="Available"/>
    <x v="18"/>
    <x v="7"/>
    <s v="123 min"/>
    <n v="123"/>
    <n v="0"/>
    <x v="8"/>
    <s v="See Jesus from a disciple's point of view in this first-ever, word-for-word film adaptation of the Gospel of Mark, lauded for its historical accuracy."/>
    <x v="1"/>
    <n v="1"/>
    <n v="2018"/>
    <s v="October"/>
    <s v="Modern"/>
    <s v="Long"/>
  </r>
  <r>
    <s v="s8895P"/>
    <x v="0"/>
    <x v="2510"/>
    <s v="Damon Santostefano"/>
    <s v="Oliver Reed, Elke Sommer, Garret Morris"/>
    <s v="Unknown"/>
    <m/>
    <s v="Unknown"/>
    <x v="33"/>
    <x v="6"/>
    <s v="89 min"/>
    <n v="89"/>
    <n v="0"/>
    <x v="4"/>
    <s v="When a regeneration experiment on his severed arm grows a deadly reptilian creature instead of a limb, a mad scientist uses the serum on homeless crippled veterans to create an army and get his research back from his evil mother."/>
    <x v="0"/>
    <n v="2"/>
    <s v=""/>
    <s v=""/>
    <s v="Older"/>
    <s v="Short"/>
  </r>
  <r>
    <s v="s282N"/>
    <x v="0"/>
    <x v="2511"/>
    <s v="Charles Uwagbai"/>
    <s v="Mike Ezuruonye, Juliet Ochienge, Angela Okorie, Huddah Monroe, Catherine Kamau, Naomi Mburu, Derrick Aduwo, Chris Kamau, Abubakar Salum, Celebrity Landlord"/>
    <s v="Nigeria"/>
    <d v="2021-08-11T00:00:00"/>
    <s v="Available"/>
    <x v="7"/>
    <x v="7"/>
    <s v="101 min"/>
    <n v="101"/>
    <n v="0"/>
    <x v="4"/>
    <s v="Chasing wild success, a village hustler follows his cousin from Nigeria to Kenya and stumbles into the shady business affairs of a notorious overlord."/>
    <x v="1"/>
    <n v="1"/>
    <n v="2021"/>
    <s v="August"/>
    <s v="Modern"/>
    <s v="Medium"/>
  </r>
  <r>
    <s v="s539N"/>
    <x v="1"/>
    <x v="2512"/>
    <s v="Dan Berlinka, Patrick Robinson"/>
    <s v="Lisa Ambalavanar, Ellie Duckles, Savannah Baker, Cian Barry, Eleanor Bennett, Jacob Dudman, Rosie Dwyer, Jack Kane, Max Lohan, Nneka Okoye, Micheal Ward, Georgina Sadler, Indianna Ryan"/>
    <s v="United Kingdom"/>
    <d v="2021-07-06T00:00:00"/>
    <s v="Available"/>
    <x v="0"/>
    <x v="2"/>
    <s v="2 Seasons"/>
    <n v="0"/>
    <n v="2"/>
    <x v="1"/>
    <s v="Romance, rivalry and radical mystery collide as a group of teens attend a remote island sleepaway camp in this suspenseful, supernatural drama."/>
    <x v="1"/>
    <n v="1"/>
    <n v="2021"/>
    <s v="July"/>
    <s v="Recent"/>
    <s v="Not Applicable"/>
  </r>
  <r>
    <s v="s4717N"/>
    <x v="1"/>
    <x v="2513"/>
    <s v="Unknown"/>
    <s v="Javier Rey, Tristán Ulloa, Antonio Durán 'Morris', Carlos Blanco, Manuel Lourenzo, Jana Pérez, Xosé Antonio Touriñán, Isabel Naveira, Eva Fernández, Juan Pablo Shuk"/>
    <s v="Spain"/>
    <d v="2018-08-03T00:00:00"/>
    <s v="Available"/>
    <x v="6"/>
    <x v="1"/>
    <s v="1 Season"/>
    <n v="0"/>
    <n v="1"/>
    <x v="14"/>
    <s v="In 1980s Galicia, Spain, a young fisherman becomes a prosperous cocaine smuggler by providing Latin American suppliers with a European entry point."/>
    <x v="1"/>
    <n v="1"/>
    <n v="2018"/>
    <s v="August"/>
    <s v="Modern"/>
    <s v="Not Applicable"/>
  </r>
  <r>
    <s v="s8525P"/>
    <x v="0"/>
    <x v="2514"/>
    <s v="Stephen Grimaldi"/>
    <s v="John Palladino, Annie Heise, Kelly Deadmon, Rocco Sisto, Leigh-Ann Rose, Nancy De Mayo"/>
    <s v="Unknown"/>
    <m/>
    <s v="Unknown"/>
    <x v="0"/>
    <x v="10"/>
    <s v="88 min"/>
    <n v="88"/>
    <n v="0"/>
    <x v="8"/>
    <s v="A man's quest to discover if he was saved by a miracle."/>
    <x v="0"/>
    <n v="2"/>
    <s v=""/>
    <s v=""/>
    <s v="Recent"/>
    <s v="Short"/>
  </r>
  <r>
    <s v="s9532P"/>
    <x v="1"/>
    <x v="2515"/>
    <s v="Unknown"/>
    <s v="Haley Shanley, Jeff Fischer"/>
    <s v="Unknown"/>
    <m/>
    <s v="Unknown"/>
    <x v="0"/>
    <x v="3"/>
    <s v="1 Season"/>
    <n v="0"/>
    <n v="1"/>
    <x v="41"/>
    <s v="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
    <x v="0"/>
    <n v="2"/>
    <s v=""/>
    <s v=""/>
    <s v="Recent"/>
    <s v="Not Applicable"/>
  </r>
  <r>
    <s v="s5657P"/>
    <x v="1"/>
    <x v="2516"/>
    <s v="Unknown"/>
    <s v="jim baugh, Mike Wilburn, Wayne Bradby"/>
    <s v="Unknown"/>
    <m/>
    <s v="Unknown"/>
    <x v="0"/>
    <x v="3"/>
    <s v="1 Season"/>
    <n v="0"/>
    <n v="1"/>
    <x v="26"/>
    <s v="Join award winning Jim Baugh Outdoors TV for its 33d season of outdoor adventure from offshore deep drop sea bass fishing to top water cobia and spadefish in the Chesapeake Bay. This season also features harvesting oysters in the wild on the Eastern Shore."/>
    <x v="0"/>
    <n v="2"/>
    <s v=""/>
    <s v=""/>
    <s v="Recent"/>
    <s v="Not Applicable"/>
  </r>
  <r>
    <s v="s2946P"/>
    <x v="1"/>
    <x v="2517"/>
    <s v="Unknown"/>
    <s v="Richard Wilson"/>
    <s v="Unknown"/>
    <m/>
    <s v="Unknown"/>
    <x v="2"/>
    <x v="2"/>
    <s v="1 Season"/>
    <n v="0"/>
    <n v="1"/>
    <x v="26"/>
    <s v="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
    <x v="0"/>
    <n v="2"/>
    <s v=""/>
    <s v=""/>
    <s v="Modern"/>
    <s v="Not Applicable"/>
  </r>
  <r>
    <s v="s3253P"/>
    <x v="0"/>
    <x v="2518"/>
    <s v="George Erschbamer"/>
    <s v="Kristy Swanson, Chris Potter, Colin Lawrence"/>
    <s v="Unknown"/>
    <m/>
    <s v="Unknown"/>
    <x v="18"/>
    <x v="5"/>
    <s v="90 min"/>
    <n v="90"/>
    <n v="0"/>
    <x v="8"/>
    <s v="Charles and Judith take their kids to their remote cabin for Christmas where tensions between them threaten to boil over, but when another family gets stranded by a storm, they all learn a lesson about sticking together."/>
    <x v="0"/>
    <n v="2"/>
    <s v=""/>
    <s v=""/>
    <s v="Modern"/>
    <s v="Medium"/>
  </r>
  <r>
    <s v="s3910P"/>
    <x v="0"/>
    <x v="2519"/>
    <s v="Randall Miller"/>
    <s v="Alan Rickman, Chris Pine, Bill Pullman, Rachel Taylor, Eliza Dushku, Dennis Farina"/>
    <s v="Unknown"/>
    <m/>
    <s v="Unknown"/>
    <x v="19"/>
    <x v="11"/>
    <s v="109 min"/>
    <n v="109"/>
    <n v="0"/>
    <x v="4"/>
    <s v="The story of the early days of California wine making featuring the now infamous, blind Paris wine tasting of 1976 that has come to be known as &quot;Judgment of Paris&quot;."/>
    <x v="0"/>
    <n v="2"/>
    <s v=""/>
    <s v=""/>
    <s v="Older"/>
    <s v="Medium"/>
  </r>
  <r>
    <s v="s6078P"/>
    <x v="0"/>
    <x v="2520"/>
    <s v="Yaw Agyapong"/>
    <s v="Nessa Noel, Jennifer Silverstein, Terrence Keene, Devin Richardson, Alicia Dell'Aria, Rochelle Denise Dickerson, Rylee Gabrielle King, Tim Stainrod, Sherricka L. White"/>
    <s v="Unknown"/>
    <m/>
    <s v="Unknown"/>
    <x v="3"/>
    <x v="9"/>
    <s v="86 min"/>
    <n v="86"/>
    <n v="0"/>
    <x v="22"/>
    <s v="A young woman befriends a lady who knows what happened to her parents. She and her friends will have to fight for their lives to uncover the truth."/>
    <x v="0"/>
    <n v="2"/>
    <s v=""/>
    <s v=""/>
    <s v="Recent"/>
    <s v="Short"/>
  </r>
  <r>
    <s v="s6679P"/>
    <x v="0"/>
    <x v="2521"/>
    <s v="Robert Stevenson"/>
    <s v="Hedy Lamarr, John Loder, Denis O'Keefe"/>
    <s v="Unknown"/>
    <m/>
    <s v="Unknown"/>
    <x v="47"/>
    <x v="9"/>
    <s v="82 min"/>
    <n v="82"/>
    <n v="0"/>
    <x v="8"/>
    <s v="The director of an art magazine refuses to testify when accused of the murder of her former lover."/>
    <x v="0"/>
    <n v="2"/>
    <s v=""/>
    <s v=""/>
    <s v="Older"/>
    <s v="Short"/>
  </r>
  <r>
    <s v="s228N"/>
    <x v="0"/>
    <x v="2522"/>
    <s v="Angel Kristi Williams"/>
    <s v="Kofi Siriboe, Yootha Wong-Loi-Sing, Michael Ealy, Uzo Aduba"/>
    <s v="United States"/>
    <d v="2021-08-25T00:00:00"/>
    <s v="Available"/>
    <x v="3"/>
    <x v="1"/>
    <s v="95 min"/>
    <n v="95"/>
    <n v="0"/>
    <x v="8"/>
    <s v="A rising Black painter tries to break into a competitive art world while balancing an unexpected romance with an ambitious law student."/>
    <x v="1"/>
    <n v="1"/>
    <n v="2021"/>
    <s v="August"/>
    <s v="Recent"/>
    <s v="Medium"/>
  </r>
  <r>
    <s v="s5718P"/>
    <x v="0"/>
    <x v="2523"/>
    <s v="Noriaki Yuasa"/>
    <s v="Nobuhiro Kajima, Miyuki Akiyama, Christopher Murphy"/>
    <s v="Unknown"/>
    <m/>
    <s v="Unknown"/>
    <x v="21"/>
    <x v="3"/>
    <s v="82 min"/>
    <n v="82"/>
    <n v="0"/>
    <x v="29"/>
    <s v="Two young boys sneak aboard a spaceship and find themselves whisked away to the mysterious planet Terra. There, they encounter Gamera's old foe Gyaos and two female aliens with a taste for human brains. Gamera must save the Kids and battle the new monster Guiron, whose entire body is a deadly living weapon."/>
    <x v="0"/>
    <n v="2"/>
    <s v=""/>
    <s v=""/>
    <s v="Older"/>
    <s v="Short"/>
  </r>
  <r>
    <s v="s1140N"/>
    <x v="0"/>
    <x v="2524"/>
    <s v="Nelson McCormick"/>
    <s v="Dylan Walsh, Sela Ward, Penn Badgley, Amber Heard, Sherry Stringfield, Paige Turco, Jon Tenney, Nancy Linehan Charles, Marcuis Harris, Braeden Lemasters, Deirdre Lovejoy"/>
    <s v="United States"/>
    <d v="2021-04-01T00:00:00"/>
    <s v="Available"/>
    <x v="14"/>
    <x v="11"/>
    <s v="102 min"/>
    <n v="102"/>
    <n v="0"/>
    <x v="15"/>
    <s v="A series of mysterious events makes a teenager suspect that his mother's new boyfriend may be a dangerous serial killer known for preying on families."/>
    <x v="1"/>
    <n v="1"/>
    <n v="2021"/>
    <s v="April"/>
    <s v="Older"/>
    <s v="Medium"/>
  </r>
  <r>
    <s v="s357N"/>
    <x v="0"/>
    <x v="2525"/>
    <s v="Sylvain White"/>
    <s v="Jeffrey Dean Morgan, Zoe Saldana, Chris Evans, Idris Elba, Columbus Short, Óscar Jaenada, Jason Patric, Holt McCallany, Peter Macdissi, Peter Francis James"/>
    <s v="United States, France"/>
    <d v="2021-08-01T00:00:00"/>
    <s v="Available"/>
    <x v="22"/>
    <x v="11"/>
    <s v="97 min"/>
    <n v="97"/>
    <n v="0"/>
    <x v="7"/>
    <s v="After a search-and-destroy mission leads to betrayal, an elite black ops squad seeks revenge. But they must remain deep undercover to even the score."/>
    <x v="1"/>
    <n v="1"/>
    <n v="2021"/>
    <s v="August"/>
    <s v="Modern"/>
    <s v="Medium"/>
  </r>
  <r>
    <s v="s45P"/>
    <x v="0"/>
    <x v="2526"/>
    <s v="Mark Knight"/>
    <s v="Anne-Marie Newland"/>
    <s v="United States"/>
    <m/>
    <s v="Unknown"/>
    <x v="2"/>
    <x v="5"/>
    <s v="18 min"/>
    <n v="18"/>
    <n v="0"/>
    <x v="23"/>
    <s v="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
    <x v="0"/>
    <n v="2"/>
    <s v=""/>
    <s v=""/>
    <s v="Modern"/>
    <s v="Short"/>
  </r>
  <r>
    <s v="s5215P"/>
    <x v="0"/>
    <x v="2527"/>
    <s v="Mark Knight"/>
    <s v="Unknown"/>
    <s v="Unknown"/>
    <m/>
    <s v="Unknown"/>
    <x v="12"/>
    <x v="5"/>
    <s v="541 min"/>
    <n v="541"/>
    <n v="0"/>
    <x v="33"/>
    <s v="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
    <x v="0"/>
    <n v="2"/>
    <s v=""/>
    <s v=""/>
    <s v="Modern"/>
    <s v="Long"/>
  </r>
  <r>
    <s v="s4361N"/>
    <x v="0"/>
    <x v="2528"/>
    <s v="Romain Gavras"/>
    <s v="Isabelle Adjani, Karim Leklou, François Damiens, Vincent Cassel, Oulaya Amamra"/>
    <s v="France"/>
    <d v="2018-11-30T00:00:00"/>
    <s v="Available"/>
    <x v="6"/>
    <x v="1"/>
    <s v="101 min"/>
    <n v="101"/>
    <n v="0"/>
    <x v="7"/>
    <s v="To escape his life of crime, a Paris drug dealer takes on one last job involving Spain, unhinged gangsters, his longtime crush and his scheming mother."/>
    <x v="1"/>
    <n v="1"/>
    <n v="2018"/>
    <s v="November"/>
    <s v="Modern"/>
    <s v="Medium"/>
  </r>
  <r>
    <s v="s696N"/>
    <x v="0"/>
    <x v="2529"/>
    <s v="Soudade Kaadan"/>
    <s v="Lama Hakeim, Gabriel Malki, Ehab Shaaban"/>
    <s v="Unknown"/>
    <d v="2021-06-17T00:00:00"/>
    <s v="Available"/>
    <x v="18"/>
    <x v="7"/>
    <s v="12 min"/>
    <n v="12"/>
    <n v="0"/>
    <x v="8"/>
    <s v="In battle-ridden Syria, a woman trying to smuggle bread into a blockaded area crosses paths with a soldier who has deserted the regime's forces."/>
    <x v="1"/>
    <n v="1"/>
    <n v="2021"/>
    <s v="June"/>
    <s v="Modern"/>
    <s v="Short"/>
  </r>
  <r>
    <s v="s7722N"/>
    <x v="1"/>
    <x v="2530"/>
    <s v="Unknown"/>
    <s v="Paul Reubens"/>
    <s v="United States"/>
    <d v="2014-12-18T00:00:00"/>
    <s v="Available"/>
    <x v="75"/>
    <x v="2"/>
    <s v="5 Seasons"/>
    <n v="0"/>
    <n v="5"/>
    <x v="39"/>
    <s v="Pee-wee Herman brings his stage show to the masses with this innovative live-action kids series that invites viewers into his quirky, childlike world."/>
    <x v="1"/>
    <n v="1"/>
    <n v="2014"/>
    <s v="December"/>
    <s v="Older"/>
    <s v="Not Applicable"/>
  </r>
  <r>
    <s v="s2176N"/>
    <x v="1"/>
    <x v="2531"/>
    <s v="Unknown"/>
    <s v="Natsuki Hanae, Kana Hanazawa, Ai Kayano, Ryota Osaka, Kaito Ishikawa, Mikako Komatsu, Kaori Ishihara, Kaori Nazuka, Masuo Amada, Junji Majima, Motomu Kiyokawa, Kohsuke Toriumi"/>
    <s v="Japan"/>
    <d v="2020-08-01T00:00:00"/>
    <s v="Available"/>
    <x v="2"/>
    <x v="7"/>
    <s v="1 Season"/>
    <n v="0"/>
    <n v="1"/>
    <x v="20"/>
    <s v="In a world where humans are divided between the land and the sea, four childhood friends from the ocean must attend middle school on the surface."/>
    <x v="1"/>
    <n v="1"/>
    <n v="2020"/>
    <s v="August"/>
    <s v="Modern"/>
    <s v="Not Applicable"/>
  </r>
  <r>
    <s v="s3247P"/>
    <x v="1"/>
    <x v="2532"/>
    <s v="Unknown"/>
    <s v="Ellen Barkin, Shawn Hatosy, Ben Robson, Jake Weary, Finn Cole, Sohvi Rodriguez, Molly Gordon"/>
    <s v="Unknown"/>
    <m/>
    <s v="Unknown"/>
    <x v="1"/>
    <x v="1"/>
    <s v="4 Seasons"/>
    <n v="0"/>
    <n v="4"/>
    <x v="8"/>
    <s v="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
    <x v="0"/>
    <n v="2"/>
    <s v=""/>
    <s v=""/>
    <s v="Modern"/>
    <s v="Not Applicable"/>
  </r>
  <r>
    <s v="s2852P"/>
    <x v="1"/>
    <x v="2533"/>
    <s v="Unknown"/>
    <s v="Unknown"/>
    <s v="Unknown"/>
    <m/>
    <s v="Unknown"/>
    <x v="1"/>
    <x v="0"/>
    <s v="1 Season"/>
    <n v="0"/>
    <n v="1"/>
    <x v="10"/>
    <s v="The critically acclaimed comedian Chris Ramsey brings his latest stand-up show exclusively to Amazon this summer"/>
    <x v="0"/>
    <n v="2"/>
    <s v=""/>
    <s v=""/>
    <s v="Modern"/>
    <s v="Not Applicable"/>
  </r>
  <r>
    <s v="s986P"/>
    <x v="0"/>
    <x v="2534"/>
    <s v="Ralph Straub, Ralph Staub"/>
    <s v="Roger Pryor, Grace Bradley, William Newell, Henry Kolker, Pert Kelton, Henry Wadsworth, Joyce Compton, Pierre Watkin, June Martel"/>
    <s v="Unknown"/>
    <m/>
    <s v="Unknown"/>
    <x v="32"/>
    <x v="3"/>
    <s v="53 min"/>
    <n v="53"/>
    <n v="0"/>
    <x v="10"/>
    <s v="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
    <x v="0"/>
    <n v="2"/>
    <s v=""/>
    <s v=""/>
    <s v="Older"/>
    <s v="Short"/>
  </r>
  <r>
    <s v="s255P"/>
    <x v="0"/>
    <x v="2535"/>
    <s v="Laugh Factory"/>
    <s v="Clayton Thomas, Chloe Hilliard"/>
    <s v="United States"/>
    <m/>
    <s v="Unknown"/>
    <x v="6"/>
    <x v="3"/>
    <s v="15 min"/>
    <n v="15"/>
    <n v="0"/>
    <x v="10"/>
    <s v="This &quot;Try Not To Laugh&quot; special features jokes from Clayton Thomas, Chloe Hilliard, Jay Washington, Rebecca O'Neal, Robert Hines, Jackie Fabulous, Dave Helem, Just Nesh, and Ron Funches."/>
    <x v="0"/>
    <n v="2"/>
    <s v=""/>
    <s v=""/>
    <s v="Modern"/>
    <s v="Short"/>
  </r>
  <r>
    <s v="s9104P"/>
    <x v="0"/>
    <x v="2536"/>
    <s v="Audrey Cummings"/>
    <s v="Olunike Adeliyi, Peter MacNeill, Kiana Madeira, Noah Dalton Danby"/>
    <s v="Unknown"/>
    <m/>
    <s v="Unknown"/>
    <x v="3"/>
    <x v="9"/>
    <s v="89 min"/>
    <n v="89"/>
    <n v="0"/>
    <x v="0"/>
    <s v="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
    <x v="0"/>
    <n v="2"/>
    <s v=""/>
    <s v=""/>
    <s v="Recent"/>
    <s v="Short"/>
  </r>
  <r>
    <s v="s7939N"/>
    <x v="0"/>
    <x v="2537"/>
    <s v="Gajendra Ahire"/>
    <s v="Madhura Velankar, Mohan Joshi, Nina Kulkarni, Manasi Salvi, Milind Gunaji, Shreyas Talpade, Bharat Jadhav"/>
    <s v="India"/>
    <d v="2018-02-15T00:00:00"/>
    <s v="Available"/>
    <x v="41"/>
    <x v="7"/>
    <s v="126 min"/>
    <n v="126"/>
    <n v="0"/>
    <x v="8"/>
    <s v="Raised in working-class Mumbai, Manisha has an independent spirit that angers her father, who favors Manisha's medical student sister, Mini. Things reach a breaking point when Manisha's father beats her for accepting a modeling contract."/>
    <x v="1"/>
    <n v="1"/>
    <n v="2018"/>
    <s v="February"/>
    <s v="Older"/>
    <s v="Long"/>
  </r>
  <r>
    <s v="s9143P"/>
    <x v="1"/>
    <x v="2538"/>
    <s v="Unknown"/>
    <s v="Larry Hedrick, Hank Sheffer"/>
    <s v="Unknown"/>
    <m/>
    <s v="Unknown"/>
    <x v="0"/>
    <x v="3"/>
    <s v="1 Season"/>
    <n v="0"/>
    <n v="1"/>
    <x v="26"/>
    <s v="The Mysteries continue to grow in season 4 of Mysteries of the Superstition Mountains"/>
    <x v="0"/>
    <n v="2"/>
    <s v=""/>
    <s v=""/>
    <s v="Recent"/>
    <s v="Not Applicable"/>
  </r>
  <r>
    <s v="s6729N"/>
    <x v="1"/>
    <x v="2539"/>
    <s v="Unknown"/>
    <s v="Kenan İmirzalıoğlu, Cansu Dere, Haluk Bilginer, Yiğit Özşener, Barış Falay, Burçin Terzioğlu, Bade İşçil, Sarp Akkaya, İpek Bilgin, Salih Kalyon, Tuncel Kurtiz, Sedef Avcı, Berrak Tüzünataç, İsmail Filiz"/>
    <s v="Turkey"/>
    <d v="2016-12-26T00:00:00"/>
    <s v="Available"/>
    <x v="14"/>
    <x v="7"/>
    <s v="1 Season"/>
    <n v="0"/>
    <n v="1"/>
    <x v="14"/>
    <s v="A young man framed for a crime escapes a prison sentence by faking his own death and assuming a new identity as he seeks revenge."/>
    <x v="1"/>
    <n v="1"/>
    <n v="2016"/>
    <s v="December"/>
    <s v="Older"/>
    <s v="Not Applicable"/>
  </r>
  <r>
    <s v="s7452P"/>
    <x v="0"/>
    <x v="2540"/>
    <s v="David Bergman"/>
    <s v="Tommy Davidson"/>
    <s v="Unknown"/>
    <m/>
    <s v="Unknown"/>
    <x v="75"/>
    <x v="9"/>
    <s v="30 min"/>
    <n v="30"/>
    <n v="0"/>
    <x v="10"/>
    <s v="Tommy Davidson shines in this classic 90s special. Whether he's talking about sex, the national anthem, cockroaches, or impersonating Prince &amp; Michael Jackson, he's sure to make you laugh!"/>
    <x v="0"/>
    <n v="2"/>
    <s v=""/>
    <s v=""/>
    <s v="Older"/>
    <s v="Short"/>
  </r>
  <r>
    <s v="s6200N"/>
    <x v="0"/>
    <x v="2541"/>
    <s v="Gabe Ibáñez"/>
    <s v="Antonio Banderas, Dylan McDermott, Melanie Griffith, Birgitte Hjort Sørensen, Robert Forster, Christa Campbell, Tim McInnerny, Andy Nyman, David Ryall"/>
    <s v="Bulgaria, United States, Spain, Canada"/>
    <d v="2017-09-08T00:00:00"/>
    <s v="Available"/>
    <x v="2"/>
    <x v="6"/>
    <s v="110 min"/>
    <n v="110"/>
    <n v="0"/>
    <x v="3"/>
    <s v="In a dystopian future, an insurance adjuster for a tech company investigates a robot killed for violating protocol and discovers a global conspiracy."/>
    <x v="1"/>
    <n v="1"/>
    <n v="2017"/>
    <s v="September"/>
    <s v="Modern"/>
    <s v="Medium"/>
  </r>
  <r>
    <s v="s1784P"/>
    <x v="0"/>
    <x v="2542"/>
    <s v="Bumpy"/>
    <s v="Taaha Shah, Shraddha Kapoor, Riya Bamniyal, Sreejita De, Micky Makhija, Rahul Pardasany, Ali Zafar, Archana Puran Singh, Pushtiie S., Meherzan B. Mazda, Jannat Zubair Rahmani, Errol Peter Marks, Neha Gehlot, Lavanya Jain, Shenaz Treasuryvala, Arjun Sablok, Mahabanoo Mody Kotwal"/>
    <s v="India"/>
    <m/>
    <s v="Unknown"/>
    <x v="9"/>
    <x v="9"/>
    <s v="107 min"/>
    <n v="107"/>
    <n v="0"/>
    <x v="4"/>
    <s v="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
    <x v="0"/>
    <n v="2"/>
    <s v=""/>
    <s v=""/>
    <s v="Modern"/>
    <s v="Medium"/>
  </r>
  <r>
    <s v="s3713P"/>
    <x v="0"/>
    <x v="2543"/>
    <s v="Suresh Triveni"/>
    <s v="Vidya Balan, Neha Dhupia, Manav Kaul, Vijay Maurya, Santanu Ghatak, Malishka Mendonsa, Vibhawari Deshpande, Abhishek Sharrma, Seema Taneja, Sindhu Shekharan, Trupti Khamkar, Siddhaanth Samant, Uday Lagoo"/>
    <s v="India"/>
    <m/>
    <s v="Unknown"/>
    <x v="12"/>
    <x v="5"/>
    <s v="139 min"/>
    <n v="139"/>
    <n v="0"/>
    <x v="4"/>
    <s v="Vidya Balan (Sulochana a.k.a. Sulu) essays the role of a beautiful, enthusiastic and happy-go-lucky Mumbai housewife whose routine life changes when she unexpectedly lands herself with the exciting job of a night RJ (radio jockey) on a leading radio station."/>
    <x v="0"/>
    <n v="2"/>
    <s v=""/>
    <s v=""/>
    <s v="Modern"/>
    <s v="Long"/>
  </r>
  <r>
    <s v="s1904P"/>
    <x v="0"/>
    <x v="2544"/>
    <s v="Michael McKay"/>
    <s v="Scottie Thompson, Jane Seymour, Madeline Zima"/>
    <s v="Unknown"/>
    <m/>
    <s v="Unknown"/>
    <x v="3"/>
    <x v="3"/>
    <s v="96 min"/>
    <n v="96"/>
    <n v="0"/>
    <x v="8"/>
    <s v="After the loss of their father, two estranged sisters reunite with their mother at their enchanting family lake house and find that the secret to overcoming tragedy and rebuilding hope lies in their ability to look deeper at themselves."/>
    <x v="0"/>
    <n v="2"/>
    <s v=""/>
    <s v=""/>
    <s v="Recent"/>
    <s v="Medium"/>
  </r>
  <r>
    <s v="s3535P"/>
    <x v="0"/>
    <x v="2545"/>
    <s v="Not Available"/>
    <s v="Maggie Binkley"/>
    <s v="Unknown"/>
    <m/>
    <s v="Unknown"/>
    <x v="12"/>
    <x v="5"/>
    <s v="20 min"/>
    <n v="20"/>
    <n v="0"/>
    <x v="23"/>
    <s v="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
    <x v="0"/>
    <n v="2"/>
    <s v=""/>
    <s v=""/>
    <s v="Modern"/>
    <s v="Short"/>
  </r>
  <r>
    <s v="s4678N"/>
    <x v="1"/>
    <x v="2546"/>
    <s v="Unknown"/>
    <s v="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
    <s v="Unknown"/>
    <d v="2018-08-31T00:00:00"/>
    <s v="Available"/>
    <x v="6"/>
    <x v="2"/>
    <s v="3 Seasons"/>
    <n v="0"/>
    <n v="3"/>
    <x v="31"/>
    <s v="Competitors representing countries from around the world battle it out on a grueling obstacle course. Luis Ernesto Franco and Inés Sainz host."/>
    <x v="1"/>
    <n v="1"/>
    <n v="2018"/>
    <s v="August"/>
    <s v="Modern"/>
    <s v="Not Applicable"/>
  </r>
  <r>
    <s v="s2574P"/>
    <x v="1"/>
    <x v="2547"/>
    <s v="Unknown"/>
    <s v="Unknown"/>
    <s v="Unknown"/>
    <m/>
    <s v="Unknown"/>
    <x v="12"/>
    <x v="16"/>
    <s v="1 Season"/>
    <n v="0"/>
    <n v="1"/>
    <x v="10"/>
    <s v="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
    <x v="0"/>
    <n v="2"/>
    <s v=""/>
    <s v=""/>
    <s v="Modern"/>
    <s v="Not Applicable"/>
  </r>
  <r>
    <s v="s4008N"/>
    <x v="0"/>
    <x v="2548"/>
    <s v="Manny Rodriguez"/>
    <s v="Jeff Dunham"/>
    <s v="United States"/>
    <d v="2019-03-15T00:00:00"/>
    <s v="Available"/>
    <x v="24"/>
    <x v="1"/>
    <s v="69 min"/>
    <n v="69"/>
    <n v="0"/>
    <x v="13"/>
    <s v="Playing straight man to partners half his size, ventriloquist Jeff Dunham – one of America's funniest comics – slays audiences across the country."/>
    <x v="1"/>
    <n v="1"/>
    <n v="2019"/>
    <s v="March"/>
    <s v="Older"/>
    <s v="Short"/>
  </r>
  <r>
    <s v="s9661P"/>
    <x v="0"/>
    <x v="2549"/>
    <s v="John-Paul Davidson, Stephen Warbeck"/>
    <s v="Ciaran Hinds, Stephen Dillane, MaÃ¯wenn"/>
    <s v="United States"/>
    <m/>
    <s v="Unknown"/>
    <x v="0"/>
    <x v="3"/>
    <s v="96 min"/>
    <n v="96"/>
    <n v="0"/>
    <x v="4"/>
    <s v="The Man in the Hat journeys through France in a Fiat 500 accompanied by a framed photograph of an unknown woman. He is pursued by five angry men in a Citroen Dyane. Why are they chasing him and how can he shake them off?"/>
    <x v="0"/>
    <n v="2"/>
    <s v=""/>
    <s v=""/>
    <s v="Recent"/>
    <s v="Medium"/>
  </r>
  <r>
    <s v="s6415P"/>
    <x v="0"/>
    <x v="2550"/>
    <s v="Stuart Zicherman"/>
    <s v="Adam Scott, Catherine O'Hara, Richard Jenkins, Amy Poehler, Clark Duke, Jessica Alba, Jane Lynch, Mary Elizabeth Winstead"/>
    <s v="Unknown"/>
    <m/>
    <s v="Unknown"/>
    <x v="30"/>
    <x v="6"/>
    <s v="88 min"/>
    <n v="88"/>
    <n v="0"/>
    <x v="4"/>
    <s v="Meet Carter, a seemingly well-adjusted Adult Child of Divorce. After surviving his parents' divorce, Carter has a successful career and supportive girlfriend. But when his brother gets engaged, Carter must reunite his bitterly divorced parents for the wedding."/>
    <x v="0"/>
    <n v="2"/>
    <s v=""/>
    <s v=""/>
    <s v="Modern"/>
    <s v="Short"/>
  </r>
  <r>
    <s v="s527N"/>
    <x v="1"/>
    <x v="2551"/>
    <s v="Michael Trim, Uta Briesewitz, Jodie Foster, and others"/>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s v="United States"/>
    <d v="2021-07-06T00:00:00"/>
    <s v="Available"/>
    <x v="1"/>
    <x v="1"/>
    <s v="7 Seasons"/>
    <n v="0"/>
    <n v="7"/>
    <x v="4"/>
    <s v="A privileged New Yorker ends up in a women's prison when a past crime catches up with her in this Emmy-winning series from the creator of &quot;Weeds.&quot;"/>
    <x v="1"/>
    <n v="1"/>
    <n v="2021"/>
    <s v="July"/>
    <s v="Modern"/>
    <s v="Not Applicable"/>
  </r>
  <r>
    <s v="s5687N"/>
    <x v="1"/>
    <x v="2552"/>
    <s v="Unknown"/>
    <s v="Unknown"/>
    <s v="France, Germany"/>
    <d v="2016-12-08T00:00:00"/>
    <s v="Available"/>
    <x v="18"/>
    <x v="7"/>
    <s v="1 Season"/>
    <n v="0"/>
    <n v="1"/>
    <x v="5"/>
    <s v="This documentary series recounts the tumultuous history of Cuba, a nation of foreign conquest, freedom fighters and Cold War political machinations."/>
    <x v="1"/>
    <n v="1"/>
    <n v="2016"/>
    <s v="December"/>
    <s v="Modern"/>
    <s v="Not Applicable"/>
  </r>
  <r>
    <s v="s5727P"/>
    <x v="0"/>
    <x v="2553"/>
    <s v="Not Available"/>
    <s v="Stevin John"/>
    <s v="Unknown"/>
    <m/>
    <s v="Unknown"/>
    <x v="3"/>
    <x v="5"/>
    <s v="52 min"/>
    <n v="52"/>
    <n v="0"/>
    <x v="6"/>
    <s v="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
    <x v="0"/>
    <n v="2"/>
    <s v=""/>
    <s v=""/>
    <s v="Recent"/>
    <s v="Short"/>
  </r>
  <r>
    <s v="s2418N"/>
    <x v="1"/>
    <x v="2554"/>
    <s v="Unknown"/>
    <s v="Dylan Minnette, Katherine Langford, Kate Walsh, Derek Luke, Brian d'Arcy James, Alisha Boe, Christian Navarro, Miles Heizer, Ross Butler, Devin Druid, Michele Selene Ang, Steven Silver, Amy Hargreaves"/>
    <s v="United States"/>
    <d v="2020-06-05T00:00:00"/>
    <s v="Available"/>
    <x v="3"/>
    <x v="1"/>
    <s v="4 Seasons"/>
    <n v="0"/>
    <n v="4"/>
    <x v="8"/>
    <s v="After a teenage girl's perplexing suicide, a classmate receives a series of tapes that unravel the mystery of her tragic choice."/>
    <x v="1"/>
    <n v="1"/>
    <n v="2020"/>
    <s v="June"/>
    <s v="Recent"/>
    <s v="Not Applicable"/>
  </r>
  <r>
    <s v="s3840P"/>
    <x v="0"/>
    <x v="2555"/>
    <s v="Jay Chapman"/>
    <s v="Jim Breuer"/>
    <s v="Unknown"/>
    <m/>
    <s v="Unknown"/>
    <x v="30"/>
    <x v="9"/>
    <s v="58 min"/>
    <n v="58"/>
    <n v="0"/>
    <x v="10"/>
    <s v="Die-hard metalhead comedian Jim Breuer talks marriage and parenthood recounting stories of accidental bomb threats and fighting an ostrich in front of his Kids."/>
    <x v="0"/>
    <n v="2"/>
    <s v=""/>
    <s v=""/>
    <s v="Modern"/>
    <s v="Short"/>
  </r>
  <r>
    <s v="s7610N"/>
    <x v="0"/>
    <x v="2556"/>
    <s v="Paula Apsell, Kirk Wolfinger"/>
    <s v="Unknown"/>
    <s v="United States"/>
    <d v="2019-07-01T00:00:00"/>
    <s v="Available"/>
    <x v="12"/>
    <x v="7"/>
    <s v="54 min"/>
    <n v="54"/>
    <n v="0"/>
    <x v="2"/>
    <s v="At a former Nazi execution site in Lithuania, an international team of archaeologists searches for a lost escape tunnel dug by Jewish prisoners."/>
    <x v="1"/>
    <n v="1"/>
    <n v="2019"/>
    <s v="July"/>
    <s v="Modern"/>
    <s v="Short"/>
  </r>
  <r>
    <s v="s7234P"/>
    <x v="1"/>
    <x v="2557"/>
    <s v="Unknown"/>
    <s v="Suzaki Aya, Akesaka Satomi, Mimori Suzuko, Mizuhara Koru, Uesaka  Sumire, Nishi Asuka"/>
    <s v="Unknown"/>
    <m/>
    <s v="Unknown"/>
    <x v="6"/>
    <x v="3"/>
    <s v="1 Season"/>
    <n v="0"/>
    <n v="1"/>
    <x v="18"/>
    <s v="The comedy anime centers on five girls and one cat all living as housemates in Nakano, Tokyo: the three Himote sisters (Tokiyo, Kinami, and Kokoro) whose family manages the &quot;Himote House,&quot; Kokoro's classmates Tae and Minamo, and the cat Enishi. The girls live their daily lives trying to figure out ways to be popular, and they (and the cat) all possess a mysterious secret power..."/>
    <x v="0"/>
    <n v="2"/>
    <s v=""/>
    <s v=""/>
    <s v="Modern"/>
    <s v="Not Applicable"/>
  </r>
  <r>
    <s v="s7374N"/>
    <x v="0"/>
    <x v="2558"/>
    <s v="Ben Patterson"/>
    <s v="Steve Madden"/>
    <s v="United States"/>
    <d v="2018-01-01T00:00:00"/>
    <s v="Available"/>
    <x v="12"/>
    <x v="1"/>
    <s v="78 min"/>
    <n v="78"/>
    <n v="0"/>
    <x v="2"/>
    <s v="This documentary chronicles the rise of the footwear designer behind a billion-dollar empire and his subsequent comeback after a financial scandal."/>
    <x v="1"/>
    <n v="1"/>
    <n v="2018"/>
    <s v="January"/>
    <s v="Modern"/>
    <s v="Short"/>
  </r>
  <r>
    <s v="s2135P"/>
    <x v="0"/>
    <x v="128"/>
    <s v="Brett Harvey"/>
    <s v="Scott Parker, Chris Chelios, Brett Hull, Jay Baruchel, Dave Semenko, Joe Kocur, Dave Schultz, Brian McGrattan, Kelly Chase"/>
    <s v="Unknown"/>
    <m/>
    <s v="Unknown"/>
    <x v="7"/>
    <x v="0"/>
    <s v="108 min"/>
    <n v="108"/>
    <n v="0"/>
    <x v="2"/>
    <s v="Exploring one of the most controversial and provocative positions in the history of sport, Ice Guardians journeys into the lives of those who perform what is undoubtedly the toughest job within the National Hockey League today: the enforcer."/>
    <x v="0"/>
    <n v="2"/>
    <s v=""/>
    <s v=""/>
    <s v="Modern"/>
    <s v="Medium"/>
  </r>
  <r>
    <s v="s4881N"/>
    <x v="0"/>
    <x v="2559"/>
    <s v="Rene Bueno"/>
    <s v="Danna Paola, Marjorie De Sousa, Alosian Vivancos, Daniela Wong, Lalo Brito, Eduardo Tanús, Paulina Matos, Fernando Sarfati, Lorena San Martín, Consuelo Vega"/>
    <s v="Mexico"/>
    <d v="2018-05-04T00:00:00"/>
    <s v="Available"/>
    <x v="6"/>
    <x v="7"/>
    <s v="94 min"/>
    <n v="94"/>
    <n v="0"/>
    <x v="4"/>
    <s v="When a 17-year-old learns the TV news host she pines for is engaged, she and her best friend launch an elaborate plan to prevent his marriage."/>
    <x v="1"/>
    <n v="1"/>
    <n v="2018"/>
    <s v="May"/>
    <s v="Modern"/>
    <s v="Medium"/>
  </r>
  <r>
    <s v="s6515N"/>
    <x v="1"/>
    <x v="2560"/>
    <s v="Unknown"/>
    <s v="Bill Kurtis"/>
    <s v="United States"/>
    <d v="2020-09-15T00:00:00"/>
    <s v="Available"/>
    <x v="20"/>
    <x v="1"/>
    <s v="1 Season"/>
    <n v="0"/>
    <n v="1"/>
    <x v="14"/>
    <s v="Through forensic science and criminal psychology, an elite breed of detectives reexamine long-unsolved crimes to deliver justice and the truth."/>
    <x v="1"/>
    <n v="1"/>
    <n v="2020"/>
    <s v="September"/>
    <s v="Older"/>
    <s v="Not Applicable"/>
  </r>
  <r>
    <s v="s5885N"/>
    <x v="0"/>
    <x v="2561"/>
    <s v="Rhys Thomas"/>
    <s v="John Mulaney"/>
    <s v="United States"/>
    <d v="2015-11-13T00:00:00"/>
    <s v="Available"/>
    <x v="18"/>
    <x v="1"/>
    <s v="62 min"/>
    <n v="62"/>
    <n v="0"/>
    <x v="13"/>
    <s v="Armed with boyish charm and a sharp wit, the former &quot;SNL&quot; writer offers sly takes on marriage, his beef with babies and the time he met Bill Clinton."/>
    <x v="1"/>
    <n v="1"/>
    <n v="2015"/>
    <s v="November"/>
    <s v="Modern"/>
    <s v="Short"/>
  </r>
  <r>
    <s v="s8305N"/>
    <x v="0"/>
    <x v="2562"/>
    <s v="Brian Levant"/>
    <s v="John Goodman, Elizabeth Perkins, Rick Moranis, Rosie O'Donnell, Kyle MacLachlan, Halle Berry, Elizabeth Taylor, Dann Florek, Sam Raimi, Harvey Korman"/>
    <s v="United States"/>
    <d v="2019-10-01T00:00:00"/>
    <s v="Available"/>
    <x v="66"/>
    <x v="8"/>
    <s v="91 min"/>
    <n v="91"/>
    <n v="0"/>
    <x v="11"/>
    <s v="The Flintstones hit the big screen in this live-action comedy that finds Fred and Barney struggling to cope with the pressures of work and family."/>
    <x v="1"/>
    <n v="1"/>
    <n v="2019"/>
    <s v="October"/>
    <s v="Older"/>
    <s v="Medium"/>
  </r>
  <r>
    <s v="s379N"/>
    <x v="0"/>
    <x v="2563"/>
    <s v="Louie Schwartzberg"/>
    <s v="Unknown"/>
    <s v="United States"/>
    <d v="2021-07-28T00:00:00"/>
    <s v="Available"/>
    <x v="1"/>
    <x v="7"/>
    <s v="81 min"/>
    <n v="81"/>
    <n v="0"/>
    <x v="2"/>
    <s v="Delve into the magical world of fungi, from mushrooms that clear oil spills to underground fungal networks that help trees communicate."/>
    <x v="1"/>
    <n v="1"/>
    <n v="2021"/>
    <s v="July"/>
    <s v="Modern"/>
    <s v="Short"/>
  </r>
  <r>
    <s v="s668N"/>
    <x v="1"/>
    <x v="2564"/>
    <s v="Unknown"/>
    <s v="Lea Michele, Chris Colfer, Jane Lynch, Matthew Morrison, Cory Monteith, Naya Rivera, Kevin McHale, Jenna Ushkowitz, Amber Riley, Mark Salling, Heather Morris, Harry Shum Jr., Jayma Mays, Dianna Agron"/>
    <s v="United States"/>
    <d v="2021-06-19T00:00:00"/>
    <s v="Available"/>
    <x v="18"/>
    <x v="7"/>
    <s v="6 Seasons"/>
    <n v="0"/>
    <n v="6"/>
    <x v="16"/>
    <s v="Amid relationship woes and personal attacks from a wicked cheerleading coach, a teacher fights to turn underdog glee club members into winners."/>
    <x v="1"/>
    <n v="1"/>
    <n v="2021"/>
    <s v="June"/>
    <s v="Modern"/>
    <s v="Not Applicable"/>
  </r>
  <r>
    <s v="s2644N"/>
    <x v="1"/>
    <x v="2565"/>
    <s v="Unknown"/>
    <s v="Pınar Deniz, Kubilay Aka, Mert Yazıcıoğlu, Alina Boz, Selahattin Paşalı, İpek Filiz Yazıcı, Kaan Urgancıoğlu, Müfit Kayacan, Bade İşçil, Tuba Ünsal"/>
    <s v="Turkey"/>
    <d v="2020-04-24T00:00:00"/>
    <s v="Available"/>
    <x v="3"/>
    <x v="1"/>
    <s v="1 Season"/>
    <n v="0"/>
    <n v="1"/>
    <x v="30"/>
    <s v="While trying to make their teacher fall for a basketball coach, four misfits and a model student find friendship, love and the courage to be themselves."/>
    <x v="1"/>
    <n v="1"/>
    <n v="2020"/>
    <s v="April"/>
    <s v="Recent"/>
    <s v="Not Applicable"/>
  </r>
  <r>
    <s v="s8611N"/>
    <x v="0"/>
    <x v="844"/>
    <s v="Daniel Benmayor"/>
    <s v="Luciano Acuna Jr., Adam Rayner, Marie Avgeropoulos, Rafi Gavron, Taylor Lautner, Sam Medina, Amirah Vann, Johnny M. Wu, Josh Yadon, Christian Steel"/>
    <s v="United States"/>
    <d v="2019-10-22T00:00:00"/>
    <s v="Available"/>
    <x v="18"/>
    <x v="11"/>
    <s v="94 min"/>
    <n v="94"/>
    <n v="0"/>
    <x v="7"/>
    <s v="When a bike messenger falls into debt with organized criminals, a sexy woman draws him into her high-stakes world of parkour, teaching him new skills."/>
    <x v="1"/>
    <n v="1"/>
    <n v="2019"/>
    <s v="October"/>
    <s v="Modern"/>
    <s v="Medium"/>
  </r>
  <r>
    <s v="s5816N"/>
    <x v="0"/>
    <x v="2566"/>
    <s v="Michael Drumm"/>
    <s v="Jim Gaffigan"/>
    <s v="United States"/>
    <d v="2016-08-11T00:00:00"/>
    <s v="Available"/>
    <x v="41"/>
    <x v="7"/>
    <s v="72 min"/>
    <n v="72"/>
    <n v="0"/>
    <x v="13"/>
    <s v="Comedian Jim Gaffigan cuts loose on a variety of topics, including Hot Pockets, holidays, Catholicism and his favorite activity: doing nothing."/>
    <x v="1"/>
    <n v="1"/>
    <n v="2016"/>
    <s v="August"/>
    <s v="Older"/>
    <s v="Short"/>
  </r>
  <r>
    <s v="s8210P"/>
    <x v="0"/>
    <x v="2567"/>
    <s v="Gregg Bishop"/>
    <s v="Jared Kusnitz, Greyson Chadwick, Chandler Darby, Lucas Till"/>
    <s v="Unknown"/>
    <m/>
    <s v="Unknown"/>
    <x v="19"/>
    <x v="6"/>
    <s v="87 min"/>
    <n v="87"/>
    <n v="0"/>
    <x v="4"/>
    <s v="On the night of the big High School Prom, the dead rise to eat the living, and the only people who can stop them are the losers who couldn't get dates to the dance."/>
    <x v="0"/>
    <n v="2"/>
    <s v=""/>
    <s v=""/>
    <s v="Older"/>
    <s v="Short"/>
  </r>
  <r>
    <s v="s4033P"/>
    <x v="0"/>
    <x v="2568"/>
    <s v="Charlie Fonville"/>
    <s v="Brian Gaar"/>
    <s v="Unknown"/>
    <m/>
    <s v="Unknown"/>
    <x v="18"/>
    <x v="12"/>
    <s v="60 min"/>
    <n v="60"/>
    <n v="0"/>
    <x v="10"/>
    <s v="In his first hour-long comedy special, Twitter sensation Brian Gaar tackles everything from the challenges of fatherhood to trying to keep his gamer cred in his 30s. Filmed live at the Spider House Ballroom in Austin, Texas."/>
    <x v="0"/>
    <n v="2"/>
    <s v=""/>
    <s v=""/>
    <s v="Modern"/>
    <s v="Short"/>
  </r>
  <r>
    <s v="s5478N"/>
    <x v="1"/>
    <x v="2569"/>
    <s v="Unknown"/>
    <s v="Sebastian Perry"/>
    <s v="Thailand"/>
    <d v="2017-05-19T00:00:00"/>
    <s v="Available"/>
    <x v="12"/>
    <x v="1"/>
    <s v="1 Season"/>
    <n v="0"/>
    <n v="1"/>
    <x v="5"/>
    <s v="Thailand's complicated history with marijuana continues to play a role in its policies and laws, as well as the health and security of its citizens."/>
    <x v="1"/>
    <n v="1"/>
    <n v="2017"/>
    <s v="May"/>
    <s v="Modern"/>
    <s v="Not Applicable"/>
  </r>
  <r>
    <s v="s2688P"/>
    <x v="0"/>
    <x v="2570"/>
    <s v="Manny Rodriguez"/>
    <s v="Debra DiGiovanni"/>
    <s v="Unknown"/>
    <m/>
    <s v="Unknown"/>
    <x v="9"/>
    <x v="9"/>
    <s v="52 min"/>
    <n v="52"/>
    <n v="0"/>
    <x v="10"/>
    <s v="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
    <x v="0"/>
    <n v="2"/>
    <s v=""/>
    <s v=""/>
    <s v="Modern"/>
    <s v="Short"/>
  </r>
  <r>
    <s v="s3031N"/>
    <x v="1"/>
    <x v="2571"/>
    <s v="Unknown"/>
    <s v="Jace Chapman, Larisa Oleynik, Tom Everett Scott, Steve Zahn, Mauricio Lara, Sophie Kim, Laurel Emory"/>
    <s v="Unknown"/>
    <d v="2020-01-13T00:00:00"/>
    <s v="Available"/>
    <x v="3"/>
    <x v="4"/>
    <s v="1 Season"/>
    <n v="0"/>
    <n v="1"/>
    <x v="24"/>
    <s v="When an 11-year-old boy with social anxiety disorder starts middle school, he finds strength in a scruffy emotional support dog named Dude."/>
    <x v="1"/>
    <n v="1"/>
    <n v="2020"/>
    <s v="January"/>
    <s v="Recent"/>
    <s v="Not Applicable"/>
  </r>
  <r>
    <s v="s2644P"/>
    <x v="1"/>
    <x v="2572"/>
    <s v="Unknown"/>
    <s v="Sean-Ryan Petersen, Elle Labadie"/>
    <s v="Unknown"/>
    <m/>
    <s v="Unknown"/>
    <x v="9"/>
    <x v="5"/>
    <s v="2 Seasons"/>
    <n v="0"/>
    <n v="2"/>
    <x v="18"/>
    <s v="&quot;Dive Olly Dive!&quot;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
    <x v="0"/>
    <n v="2"/>
    <s v=""/>
    <s v=""/>
    <s v="Modern"/>
    <s v="Not Applicable"/>
  </r>
  <r>
    <s v="s139N"/>
    <x v="0"/>
    <x v="2573"/>
    <s v="Lasse Hallström"/>
    <s v="Channing Tatum, Amanda Seyfried, Richard Jenkins, Henry Thomas, D.J. Cotrona, Cullen Moss, Gavin McCulley, Jose Lucena Jr., Keith Robinson, Scott Porter"/>
    <s v="United States"/>
    <d v="2021-09-01T00:00:00"/>
    <s v="Available"/>
    <x v="22"/>
    <x v="11"/>
    <s v="108 min"/>
    <n v="108"/>
    <n v="0"/>
    <x v="8"/>
    <s v="While on summer leave, a U.S. soldier falls for a college student. But when he's forced to reenlist, their handwritten letters hold the lovers together."/>
    <x v="1"/>
    <n v="1"/>
    <n v="2021"/>
    <s v="September"/>
    <s v="Modern"/>
    <s v="Medium"/>
  </r>
  <r>
    <s v="s7496N"/>
    <x v="0"/>
    <x v="2574"/>
    <s v="William Lau"/>
    <s v="Sue Swan, Kate Higgins, Celeste Henderson, Marcus Griffin, America Young, Karen Strassman, James Horan, Erin Fitzgerald, Laura Bailey, Yeni Alvarez"/>
    <s v="United States"/>
    <d v="2018-01-01T00:00:00"/>
    <s v="Available"/>
    <x v="2"/>
    <x v="15"/>
    <s v="74 min"/>
    <n v="74"/>
    <n v="0"/>
    <x v="11"/>
    <s v="Draculaura is whisked to Transylvania to be crowned vampire queen, but when she learns she's been duped, the search is on for the true royal heir."/>
    <x v="1"/>
    <n v="1"/>
    <n v="2018"/>
    <s v="January"/>
    <s v="Modern"/>
    <s v="Short"/>
  </r>
  <r>
    <s v="s672P"/>
    <x v="1"/>
    <x v="2575"/>
    <s v="Unknown"/>
    <s v="Iain De Caestecker, Daniel Kaluuya, Tom Ellis, Natalie Dormer"/>
    <s v="United States"/>
    <m/>
    <s v="Unknown"/>
    <x v="9"/>
    <x v="7"/>
    <s v="1 Season"/>
    <n v="0"/>
    <n v="1"/>
    <x v="8"/>
    <s v="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
    <x v="0"/>
    <n v="2"/>
    <s v=""/>
    <s v=""/>
    <s v="Modern"/>
    <s v="Not Applicable"/>
  </r>
  <r>
    <s v="s4099P"/>
    <x v="0"/>
    <x v="2576"/>
    <s v="Oksana Karas"/>
    <s v="Chulpan Khamatova, Andrey Burkovsky, Konstantin Khabencky, Philipp Avdeev"/>
    <s v="Unknown"/>
    <m/>
    <s v="Unknown"/>
    <x v="3"/>
    <x v="0"/>
    <s v="120 min"/>
    <n v="120"/>
    <n v="0"/>
    <x v="8"/>
    <s v="Small of stature, but with a big, sunny smile, Elizaveta Glinka wasÂ uniquelyÂ courageous,Â displayed unlimited compassion, tirelesslyÂ supportedÂ andÂ helpedÂ those whomÂ no one else wouldÂ help - the homeless,Â abandoned elderly, the hopelessly ill, thoseÂ dying in pain, Kids atÂ the final stage of cancer,Â veteransÂ of war or natural disasters ignored orÂ abandoned by the state."/>
    <x v="0"/>
    <n v="2"/>
    <s v=""/>
    <s v=""/>
    <s v="Recent"/>
    <s v="Medium"/>
  </r>
  <r>
    <s v="s5101N"/>
    <x v="1"/>
    <x v="2577"/>
    <s v="Stan Lathan"/>
    <s v="Dave Chappelle"/>
    <s v="United States"/>
    <d v="2017-12-31T00:00:00"/>
    <s v="Available"/>
    <x v="12"/>
    <x v="1"/>
    <s v="1 Season"/>
    <n v="0"/>
    <n v="1"/>
    <x v="51"/>
    <s v="Comedy titan Dave Chappelle caps a wild year with two stand-up specials packed with scorching new material, self-reflection and tough love."/>
    <x v="1"/>
    <n v="1"/>
    <n v="2017"/>
    <s v="December"/>
    <s v="Modern"/>
    <s v="Not Applicable"/>
  </r>
  <r>
    <s v="s6951P"/>
    <x v="0"/>
    <x v="2578"/>
    <s v="Darcy Weir"/>
    <s v="Jaime Maussan, Darcy Weir"/>
    <s v="Unknown"/>
    <m/>
    <s v="Unknown"/>
    <x v="0"/>
    <x v="3"/>
    <s v="70 min"/>
    <n v="70"/>
    <n v="0"/>
    <x v="8"/>
    <s v="This film follows the incredible story of Jaime Maussan and his pursuit in the main stream journalism field to uncover the truth about UFOs internationally. Watch his story unfold as we recount his rise as a journalist covering controversial Mexican UFO events."/>
    <x v="0"/>
    <n v="2"/>
    <s v=""/>
    <s v=""/>
    <s v="Recent"/>
    <s v="Short"/>
  </r>
  <r>
    <s v="s4260N"/>
    <x v="0"/>
    <x v="2579"/>
    <s v="Gonzalo Bendala"/>
    <s v="Julián Villagrán, Marian Álvarez, Ester Expósito, Sira Alonso de Alarcón, Asia Ortega, Daniel Jumillas, Christian Mulas"/>
    <s v="Spain"/>
    <d v="2018-12-28T00:00:00"/>
    <s v="Available"/>
    <x v="6"/>
    <x v="1"/>
    <s v="96 min"/>
    <n v="96"/>
    <n v="0"/>
    <x v="8"/>
    <s v="After a businessman falls asleep at the wheel and hits a woman with his car, his interactions with her scared friend unleash a string of dark events."/>
    <x v="1"/>
    <n v="1"/>
    <n v="2018"/>
    <s v="December"/>
    <s v="Modern"/>
    <s v="Medium"/>
  </r>
  <r>
    <s v="s2337N"/>
    <x v="0"/>
    <x v="2580"/>
    <s v="Abhijit Panse"/>
    <s v="Nawazuddin Siddiqui, Amrita Rao, Rajeev Panday, Sanjay Narvekar, Rajesh Khera, Prakash Belawadi, Avantika Akerkar"/>
    <s v="India"/>
    <d v="2020-06-26T00:00:00"/>
    <s v="Available"/>
    <x v="1"/>
    <x v="7"/>
    <s v="135 min"/>
    <n v="135"/>
    <n v="0"/>
    <x v="8"/>
    <s v="From controversial cartoonist to powerful Mumbai politician, this biopic maps the meteoric rise of far-right Shiv Sena party founder, Bal Thackeray."/>
    <x v="1"/>
    <n v="1"/>
    <n v="2020"/>
    <s v="June"/>
    <s v="Modern"/>
    <s v="Long"/>
  </r>
  <r>
    <s v="s116N"/>
    <x v="0"/>
    <x v="2581"/>
    <s v="Jane Campion"/>
    <s v="Abbie Cornish, Ben Whishaw, Paul Schneider, Kerry Fox, Edie Martin, Thomas Brodie-Sangster, Claudie Blakley, Gerard Monaco, Antonia Campbell-Hughes, Samuel Roukin"/>
    <s v="United Kingdom, Australia, France"/>
    <d v="2021-09-02T00:00:00"/>
    <s v="Available"/>
    <x v="14"/>
    <x v="8"/>
    <s v="119 min"/>
    <n v="119"/>
    <n v="0"/>
    <x v="8"/>
    <s v="This drama details the passionate three-year romance between Romantic poet John Keats – who died tragically at age 25 – and his great love and muse."/>
    <x v="1"/>
    <n v="1"/>
    <n v="2021"/>
    <s v="September"/>
    <s v="Older"/>
    <s v="Medium"/>
  </r>
  <r>
    <s v="s3153P"/>
    <x v="1"/>
    <x v="2582"/>
    <s v="Unknown"/>
    <s v="America Young"/>
    <s v="Unknown"/>
    <m/>
    <s v="Unknown"/>
    <x v="3"/>
    <x v="5"/>
    <s v="2 Seasons"/>
    <n v="0"/>
    <n v="2"/>
    <x v="18"/>
    <s v="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
    <x v="0"/>
    <n v="2"/>
    <s v=""/>
    <s v=""/>
    <s v="Recent"/>
    <s v="Not Applicable"/>
  </r>
  <r>
    <s v="s4869P"/>
    <x v="0"/>
    <x v="2583"/>
    <s v="Sandra N. Farrell"/>
    <s v="Stan J. Adams, Angelique Chapman, Emperor Kaioyus"/>
    <s v="Unknown"/>
    <m/>
    <s v="Unknown"/>
    <x v="6"/>
    <x v="11"/>
    <s v="93 min"/>
    <n v="93"/>
    <n v="0"/>
    <x v="8"/>
    <s v="A woman and her son fall under the spell of a seemingly perfect man with a dark side."/>
    <x v="0"/>
    <n v="2"/>
    <s v=""/>
    <s v=""/>
    <s v="Modern"/>
    <s v="Medium"/>
  </r>
  <r>
    <s v="s9003P"/>
    <x v="1"/>
    <x v="2584"/>
    <s v="Unknown"/>
    <s v="Unknown"/>
    <s v="Unknown"/>
    <m/>
    <s v="Unknown"/>
    <x v="3"/>
    <x v="13"/>
    <s v="1 Season"/>
    <n v="0"/>
    <n v="1"/>
    <x v="6"/>
    <s v="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
    <x v="0"/>
    <n v="2"/>
    <s v=""/>
    <s v=""/>
    <s v="Recent"/>
    <s v="Not Applicable"/>
  </r>
  <r>
    <s v="s1412N"/>
    <x v="0"/>
    <x v="2585"/>
    <s v="Ross Kauffman"/>
    <s v="Nancy &quot;Vincenza Careri&quot; Kulik, Sophia Loren"/>
    <s v="United States"/>
    <d v="2021-01-15T00:00:00"/>
    <s v="Available"/>
    <x v="0"/>
    <x v="7"/>
    <s v="32 min"/>
    <n v="32"/>
    <n v="0"/>
    <x v="2"/>
    <s v="In this delightful short documentary, an Italian American grandmother and film buff finds strength and joy in the life of her screen idol, Sophia Loren."/>
    <x v="1"/>
    <n v="1"/>
    <n v="2021"/>
    <s v="January"/>
    <s v="Recent"/>
    <s v="Short"/>
  </r>
  <r>
    <s v="s2548N"/>
    <x v="0"/>
    <x v="2586"/>
    <s v="Donick Cary"/>
    <s v="Nick Offerman, Adam Scott"/>
    <s v="United States"/>
    <d v="2020-05-11T00:00:00"/>
    <s v="Available"/>
    <x v="3"/>
    <x v="1"/>
    <s v="86 min"/>
    <n v="86"/>
    <n v="0"/>
    <x v="2"/>
    <s v="Explore hallucinogenic highs and lows as celebrities share funny, mind-blowing tales via animations, reenactments and more in this documentary."/>
    <x v="1"/>
    <n v="1"/>
    <n v="2020"/>
    <s v="May"/>
    <s v="Recent"/>
    <s v="Short"/>
  </r>
  <r>
    <s v="s8783N"/>
    <x v="0"/>
    <x v="2587"/>
    <s v="Kevin Smith"/>
    <s v="Harley Quinn Smith, Lily-Rose Depp, Johnny Depp, Justin Long, Austin Butler, Tyler Posey, Stan Lee, Jason Mewes, Adam Brody, Haley Joel Osment, Genesis Rodriguez"/>
    <s v="United States"/>
    <d v="2016-12-02T00:00:00"/>
    <s v="Available"/>
    <x v="7"/>
    <x v="11"/>
    <s v="88 min"/>
    <n v="88"/>
    <n v="0"/>
    <x v="4"/>
    <s v="With an all-important high school party at stake, two teen yoga fanatics enlist a man hunter to help fight an army of monsters created by Nazis."/>
    <x v="1"/>
    <n v="1"/>
    <n v="2016"/>
    <s v="December"/>
    <s v="Modern"/>
    <s v="Short"/>
  </r>
  <r>
    <s v="s2546N"/>
    <x v="0"/>
    <x v="2588"/>
    <s v="Rajkumar Santoshi"/>
    <s v="Aamir Khan, Salman Khan, Raveena Tandon, Karisma Kapoor, Paresh Rawal, Mehmood, Deven Verma, Jagdeep, Shakti Kapoor"/>
    <s v="India"/>
    <d v="2020-05-11T00:00:00"/>
    <s v="Available"/>
    <x v="66"/>
    <x v="7"/>
    <s v="160 min"/>
    <n v="160"/>
    <n v="0"/>
    <x v="7"/>
    <s v="Broke and with no concrete plans for the future, two young men discover that a stunning heiress lives nearby and try to charm her into marriage."/>
    <x v="1"/>
    <n v="1"/>
    <n v="2020"/>
    <s v="May"/>
    <s v="Older"/>
    <s v="Long"/>
  </r>
  <r>
    <s v="s8649N"/>
    <x v="0"/>
    <x v="2589"/>
    <s v="Gary Young"/>
    <s v="Cathy Tyson, Katie Jarvis, David Hayman, Josh Herdman, Dave Johns, Danielle Harold, Kedar Williams-Stirling, Neal Ward"/>
    <s v="United Kingdom"/>
    <d v="2019-05-01T00:00:00"/>
    <s v="Available"/>
    <x v="6"/>
    <x v="1"/>
    <s v="80 min"/>
    <n v="80"/>
    <n v="0"/>
    <x v="40"/>
    <s v="A doctor and a drug addict kidnap the son of a local gangster, seeking revenge for the death of a loved one."/>
    <x v="1"/>
    <n v="1"/>
    <n v="2019"/>
    <s v="May"/>
    <s v="Modern"/>
    <s v="Short"/>
  </r>
  <r>
    <s v="s8156N"/>
    <x v="0"/>
    <x v="2590"/>
    <s v="Sonia Lowman"/>
    <s v="Unknown"/>
    <s v="United States"/>
    <d v="2017-09-25T00:00:00"/>
    <s v="Available"/>
    <x v="12"/>
    <x v="7"/>
    <s v="81 min"/>
    <n v="81"/>
    <n v="0"/>
    <x v="2"/>
    <s v="It's been decades since Brown v. Board of Education, yet American schools remain largely segregated. Some leaders are working to change that."/>
    <x v="1"/>
    <n v="1"/>
    <n v="2017"/>
    <s v="September"/>
    <s v="Modern"/>
    <s v="Short"/>
  </r>
  <r>
    <s v="s1893N"/>
    <x v="0"/>
    <x v="2591"/>
    <s v="Alex Woo, Stanley Moore"/>
    <s v="Alan C. Lim, Smith Foreman, Maisie Benson, Ann Kendrick, Kerry Gudjohnsen, Paul Killam, Stanley Moore, Tyler Hendrix, Ella Joy Ballesteros, Jimmy Olea"/>
    <s v="Unknown"/>
    <d v="2020-10-02T00:00:00"/>
    <s v="Available"/>
    <x v="3"/>
    <x v="13"/>
    <s v="22 min"/>
    <n v="22"/>
    <n v="0"/>
    <x v="11"/>
    <s v="Cory, Chrissy and Freddie are on the hunt for king-sized candy bars this Halloween! But are all the treats worth the trek to the spooky side of town?"/>
    <x v="1"/>
    <n v="1"/>
    <n v="2020"/>
    <s v="October"/>
    <s v="Recent"/>
    <s v="Short"/>
  </r>
  <r>
    <s v="s4989N"/>
    <x v="1"/>
    <x v="2592"/>
    <s v="Unknown"/>
    <s v="Natsuki Hanae, Manaka Iwami, Yuuichirou Umehara, Nobunaga Shimazaki, Mikako Komatsu, Daiki Yamashita, Hiroshi Kamiya"/>
    <s v="Japan"/>
    <d v="2018-03-13T00:00:00"/>
    <s v="Available"/>
    <x v="12"/>
    <x v="7"/>
    <s v="1 Season"/>
    <n v="0"/>
    <n v="1"/>
    <x v="20"/>
    <s v="As a magic wielder, young archivist Chakuro knows his time is short, but everything changes when a girl from the outside appears on his island."/>
    <x v="1"/>
    <n v="1"/>
    <n v="2018"/>
    <s v="March"/>
    <s v="Modern"/>
    <s v="Not Applicable"/>
  </r>
  <r>
    <s v="s4411N"/>
    <x v="1"/>
    <x v="2593"/>
    <s v="Unknown"/>
    <s v="Logan Marshall-Green, Killian Scott, Sarah Jones, Chasten Harmon, Christopher Heyerdahl, Melinda Page Hamilton, Joe Adler"/>
    <s v="United States"/>
    <d v="2018-11-07T00:00:00"/>
    <s v="Available"/>
    <x v="12"/>
    <x v="1"/>
    <s v="1 Season"/>
    <n v="0"/>
    <n v="1"/>
    <x v="14"/>
    <s v="During the Great Depression, a stranger with a violent past poses as a preacher and rallies farmers to mount a strike in a rural Iowa community."/>
    <x v="1"/>
    <n v="1"/>
    <n v="2018"/>
    <s v="November"/>
    <s v="Modern"/>
    <s v="Not Applicable"/>
  </r>
  <r>
    <s v="s1027N"/>
    <x v="0"/>
    <x v="2594"/>
    <s v="Cassi Simonds"/>
    <s v="America Young, Cassidy Naber, Kirsten Day, Cassandra Morris, Lisa Fuson, Greg Chun, Benjamin Pronsky, Laila Berzins, Nakia Burrise, Jacob Craner"/>
    <s v="United States"/>
    <d v="2021-04-16T00:00:00"/>
    <s v="Available"/>
    <x v="0"/>
    <x v="13"/>
    <s v="60 min"/>
    <n v="60"/>
    <n v="0"/>
    <x v="11"/>
    <s v="When Barbie’s sister Chelsea thinks her birthday has been skipped, she hunts for a magic gem on a jungle island that will grant her wish to get it back."/>
    <x v="1"/>
    <n v="1"/>
    <n v="2021"/>
    <s v="April"/>
    <s v="Recent"/>
    <s v="Short"/>
  </r>
  <r>
    <s v="s6426P"/>
    <x v="0"/>
    <x v="2595"/>
    <s v="Gregory Hatanaka"/>
    <s v="Nicole D'Angelo, James Duval, Jamie Bernadette, Elana Krausz, Sal Landi, Lisa London, Steve Polites, Christo Dimassis, Rich Mallery"/>
    <s v="Unknown"/>
    <m/>
    <s v="Unknown"/>
    <x v="3"/>
    <x v="9"/>
    <s v="63 min"/>
    <n v="63"/>
    <n v="0"/>
    <x v="8"/>
    <s v="Nikki is a carefree, fun-loving girl, juggling the men in her life, in her quest for the ultimate love. She soon falls into a fantasy world where she is no longer able to distinguish her real life from her secret one."/>
    <x v="0"/>
    <n v="2"/>
    <s v=""/>
    <s v=""/>
    <s v="Recent"/>
    <s v="Short"/>
  </r>
  <r>
    <s v="s253P"/>
    <x v="0"/>
    <x v="2596"/>
    <s v="Bill Bixby, Charles Braverman, Jackie Cooper"/>
    <s v="James Spader, Robert Downey Jr., Kim Richards, Paul Mones"/>
    <s v="United States"/>
    <m/>
    <s v="Unknown"/>
    <x v="38"/>
    <x v="6"/>
    <s v="112 min"/>
    <n v="112"/>
    <n v="0"/>
    <x v="0"/>
    <s v="Morgan Hiller (James Spader), recently transplanted from an East Coast prep school where he was a known troublemaker, hopes to make a fresh start at his new school in Los Angeles."/>
    <x v="0"/>
    <n v="2"/>
    <s v=""/>
    <s v=""/>
    <s v="Older"/>
    <s v="Medium"/>
  </r>
  <r>
    <s v="s1627P"/>
    <x v="0"/>
    <x v="2597"/>
    <s v="Graham Theakston"/>
    <s v="Peter Falk, Lauren Holly, Timothy Hutton, Freddie Prinze Jr."/>
    <s v="Unknown"/>
    <m/>
    <s v="Unknown"/>
    <x v="44"/>
    <x v="0"/>
    <s v="100 min"/>
    <n v="100"/>
    <n v="0"/>
    <x v="8"/>
    <s v="Frankie Peterson (Timothy Hutton) has taken money from the mob. Now they want it back."/>
    <x v="0"/>
    <n v="2"/>
    <s v=""/>
    <s v=""/>
    <s v="Older"/>
    <s v="Medium"/>
  </r>
  <r>
    <s v="s4489N"/>
    <x v="1"/>
    <x v="2598"/>
    <s v="Unknown"/>
    <s v="Shalin Naik, Renee Lim, Sandro Demaio"/>
    <s v="Australia"/>
    <d v="2018-10-19T00:00:00"/>
    <s v="Available"/>
    <x v="12"/>
    <x v="2"/>
    <s v="1 Season"/>
    <n v="0"/>
    <n v="1"/>
    <x v="5"/>
    <s v="From allergies to diet to sleep, three friendly doctors share expert advice, bust medical myths and test the latest treatments."/>
    <x v="1"/>
    <n v="1"/>
    <n v="2018"/>
    <s v="October"/>
    <s v="Modern"/>
    <s v="Not Applicable"/>
  </r>
  <r>
    <s v="s7533N"/>
    <x v="0"/>
    <x v="2599"/>
    <s v="Onir"/>
    <s v="Juhi Chawla, Sanjay Suri, Victor Banerjee, Lillete Dubey, Purab Kohli, Dipannita Sharma, Gautam Kapoor"/>
    <s v="India"/>
    <d v="2018-10-30T00:00:00"/>
    <s v="Available"/>
    <x v="41"/>
    <x v="2"/>
    <s v="116 min"/>
    <n v="116"/>
    <n v="0"/>
    <x v="8"/>
    <s v="After being diagnosed HIV-positive, a champion swimmer is disowned and harassed by all except his loving sister and loyal boyfriend."/>
    <x v="1"/>
    <n v="1"/>
    <n v="2018"/>
    <s v="October"/>
    <s v="Older"/>
    <s v="Medium"/>
  </r>
  <r>
    <s v="s4170N"/>
    <x v="0"/>
    <x v="2600"/>
    <s v="Gastón Duprat"/>
    <s v="Guillermo Francella, Luis Brandoni, Raúl Arévalo, Andrea Frigerio, María Soldi, Mónica Duprat, Mahmoud Azim, Santiago Korovsky, Julio Marticorena, Alejandro Paker"/>
    <s v="Argentina, Spain"/>
    <d v="2019-01-25T00:00:00"/>
    <s v="Available"/>
    <x v="6"/>
    <x v="1"/>
    <s v="105 min"/>
    <n v="105"/>
    <n v="0"/>
    <x v="4"/>
    <s v="A sly art dealer tries to revive the career of his longtime pal, a surly painter, with a risky plan that tests their morals and friendship."/>
    <x v="1"/>
    <n v="1"/>
    <n v="2019"/>
    <s v="January"/>
    <s v="Modern"/>
    <s v="Medium"/>
  </r>
  <r>
    <s v="s354P"/>
    <x v="0"/>
    <x v="2601"/>
    <s v="Gordon Parks Jr."/>
    <s v="Max Julien, Vonetta McGee, George Murdock"/>
    <s v="United States"/>
    <m/>
    <s v="Unknown"/>
    <x v="60"/>
    <x v="8"/>
    <s v="95 min"/>
    <n v="95"/>
    <n v="0"/>
    <x v="0"/>
    <s v="Set in New Mexico during the years 1912-1915, a fictional black &quot;Bonnie and Clyde&quot;-type race through the Southwest in their ancient jalopies, shooting lawmen and sharing the riches with poor blacks, whites, and Native Americans alike. One avenging sheriff, determined to bring the pair in, pursues them relentlessly."/>
    <x v="0"/>
    <n v="2"/>
    <s v=""/>
    <s v=""/>
    <s v="Older"/>
    <s v="Medium"/>
  </r>
  <r>
    <s v="s8419P"/>
    <x v="0"/>
    <x v="2602"/>
    <s v="Wil Lewis III"/>
    <s v="Jamal Woolard, La Love The Boss, 3D Na'tee, Crystal The Doll, Carmen Mi'chelle"/>
    <s v="Unknown"/>
    <m/>
    <s v="Unknown"/>
    <x v="3"/>
    <x v="9"/>
    <s v="93 min"/>
    <n v="93"/>
    <n v="0"/>
    <x v="0"/>
    <s v="When life changes dramatically for Deandrea, she engages three female partners to perform dangerous heists in the corrupt streets of Miami."/>
    <x v="0"/>
    <n v="2"/>
    <s v=""/>
    <s v=""/>
    <s v="Recent"/>
    <s v="Medium"/>
  </r>
  <r>
    <s v="s2849P"/>
    <x v="0"/>
    <x v="2603"/>
    <s v="Jay Chapman"/>
    <s v="Christian Finnegan"/>
    <s v="Unknown"/>
    <m/>
    <s v="Unknown"/>
    <x v="2"/>
    <x v="9"/>
    <s v="61 min"/>
    <n v="61"/>
    <n v="0"/>
    <x v="10"/>
    <s v="Disarmingly honest and brutally charming, Christian Finnegan discusses every aspect of life in this comedy special. From traveling the globe to inconvenient bodily functions."/>
    <x v="0"/>
    <n v="2"/>
    <s v=""/>
    <s v=""/>
    <s v="Modern"/>
    <s v="Short"/>
  </r>
  <r>
    <s v="s3682P"/>
    <x v="0"/>
    <x v="2604"/>
    <s v="Bertrand Tavernier"/>
    <s v="Tommy Lee Jones, John Goodman, Peter Sarsgaard, Kelly Macdonald, Mary Steenburgen"/>
    <s v="Unknown"/>
    <m/>
    <s v="Unknown"/>
    <x v="14"/>
    <x v="6"/>
    <s v="102 min"/>
    <n v="102"/>
    <n v="0"/>
    <x v="8"/>
    <s v="While on an investigation into a series of grisly murders, veteran detective Dave Robicheaux (Jones) navigates his way through the Louisiana bayou and the dark, sultry world of New Orleans mobster &quot;Baby Feet&quot; Balboni (John Goodman). A tangled web of killings, past and present, converges in a shocking showdown with stakes that become deeply personal to Robicheaux and his family."/>
    <x v="0"/>
    <n v="2"/>
    <s v=""/>
    <s v=""/>
    <s v="Older"/>
    <s v="Medium"/>
  </r>
  <r>
    <s v="s7334N"/>
    <x v="1"/>
    <x v="2605"/>
    <s v="Jakob Verbruggen"/>
    <s v="Ben Whishaw, Jim Broadbent, Edward Holcroft, Samantha Spiro, Charlotte Rampling, Lorraine Ashbourne, David Hayman, Clarke Peters, Adrian Lester, Harriet Walter"/>
    <s v="United Kingdom"/>
    <d v="2017-03-31T00:00:00"/>
    <s v="Available"/>
    <x v="18"/>
    <x v="1"/>
    <s v="1 Season"/>
    <n v="0"/>
    <n v="1"/>
    <x v="1"/>
    <s v="When his reclusive-banker lover disappears, a hard-partying young British hedonist plunges into the dangerous world of espionage to find the truth."/>
    <x v="1"/>
    <n v="1"/>
    <n v="2017"/>
    <s v="March"/>
    <s v="Modern"/>
    <s v="Not Applicable"/>
  </r>
  <r>
    <s v="s1135N"/>
    <x v="0"/>
    <x v="2606"/>
    <s v="Shinji Aramaki, Masaru Matsumoto"/>
    <s v="Casper Van Dien, Dina Meyer, DeRay Davis, Justin Doran, Luci Christian, Emily Neves, Scott Gibbs, Juliet Simmons, Chris Gibson, Greg Ayres"/>
    <s v="United States, Japan"/>
    <d v="2021-04-01T00:00:00"/>
    <s v="Available"/>
    <x v="12"/>
    <x v="6"/>
    <s v="88 min"/>
    <n v="88"/>
    <n v="0"/>
    <x v="7"/>
    <s v="When a corrupt official plans to sabotage the planet Mars, it’s up to Rico and a group of fresh recruits to fend off a surprise bug attack on their own."/>
    <x v="1"/>
    <n v="1"/>
    <n v="2021"/>
    <s v="April"/>
    <s v="Modern"/>
    <s v="Short"/>
  </r>
  <r>
    <s v="s1830N"/>
    <x v="0"/>
    <x v="2607"/>
    <s v="Ziad Doueiri"/>
    <s v="Rami Doueiri, Mohamad Chamas, Rola Al Amin, Carmen Lebbos, Joseph Bou Nassar, Liliane Nemri"/>
    <s v="France, Norway, Lebanon, Belgium"/>
    <d v="2020-10-19T00:00:00"/>
    <s v="Available"/>
    <x v="20"/>
    <x v="1"/>
    <s v="106 min"/>
    <n v="106"/>
    <n v="0"/>
    <x v="8"/>
    <s v="Three intrepid teens roam the streets of Beirut in the midst of civil war, filming on a Super 8 camera and reckoning with the pains of growing up."/>
    <x v="1"/>
    <n v="1"/>
    <n v="2020"/>
    <s v="October"/>
    <s v="Older"/>
    <s v="Medium"/>
  </r>
  <r>
    <s v="s3354N"/>
    <x v="0"/>
    <x v="2608"/>
    <s v="Rodrigo Guardiola, Gabriel Cruz Rivas"/>
    <s v="Sergio Acosta, Jesús Báez, Ángel Mosqueda, Rodrigo Guardiola, León Larregui"/>
    <s v="Mexico"/>
    <d v="2019-11-01T00:00:00"/>
    <s v="Available"/>
    <x v="7"/>
    <x v="1"/>
    <s v="89 min"/>
    <n v="89"/>
    <n v="0"/>
    <x v="2"/>
    <s v="This introspective rockumentary follows the career triumphs and intimate moments of legendary Mexican band Zoé as they embark on a global tour."/>
    <x v="1"/>
    <n v="1"/>
    <n v="2019"/>
    <s v="November"/>
    <s v="Modern"/>
    <s v="Short"/>
  </r>
  <r>
    <s v="s6331P"/>
    <x v="0"/>
    <x v="2609"/>
    <s v="Vasily Chiginskiy"/>
    <s v="Fyodor Dobronravov, Alexey Kortnev, Mikhail Khmurov"/>
    <s v="Unknown"/>
    <m/>
    <s v="Unknown"/>
    <x v="0"/>
    <x v="0"/>
    <s v="65 min"/>
    <n v="65"/>
    <n v="0"/>
    <x v="0"/>
    <s v="A documentary-and-feature story about Hero of the Soviet Union Lieutenant General Ivan Rosly - a commander who went from an ordinary Red Army soldier to a military leader, a participant in two wars: the Soviet-Finnish war (1939-1940) and the Great Patriotic War (1941-1945)."/>
    <x v="0"/>
    <n v="2"/>
    <s v=""/>
    <s v=""/>
    <s v="Recent"/>
    <s v="Short"/>
  </r>
  <r>
    <s v="s3860P"/>
    <x v="0"/>
    <x v="2610"/>
    <s v="Eric Abrams"/>
    <s v="Greg Warren"/>
    <s v="Unknown"/>
    <m/>
    <s v="Unknown"/>
    <x v="3"/>
    <x v="3"/>
    <s v="59 min"/>
    <n v="59"/>
    <n v="0"/>
    <x v="10"/>
    <s v="Greg Warren is smart enough to understand what he doesn't know, and it's in his common-sense attempt to understand basic agriculture, home repair, or finances that he harvests the ridiculous and absurd."/>
    <x v="0"/>
    <n v="2"/>
    <s v=""/>
    <s v=""/>
    <s v="Recent"/>
    <s v="Short"/>
  </r>
  <r>
    <s v="s6608N"/>
    <x v="0"/>
    <x v="2611"/>
    <s v="Tom Jennings"/>
    <s v="Unknown"/>
    <s v="United Kingdom"/>
    <d v="2017-12-01T00:00:00"/>
    <s v="Available"/>
    <x v="12"/>
    <x v="2"/>
    <s v="113 min"/>
    <n v="113"/>
    <n v="0"/>
    <x v="2"/>
    <s v="Featuring archival footage and personal recordings, this documentary offers candid insight into the life of the beloved princess."/>
    <x v="1"/>
    <n v="1"/>
    <n v="2017"/>
    <s v="December"/>
    <s v="Modern"/>
    <s v="Medium"/>
  </r>
  <r>
    <s v="s3386N"/>
    <x v="1"/>
    <x v="2612"/>
    <s v="Unknown"/>
    <s v="David Chang, Seth Rogen, Chrissy Teigen, Lena Waithe, Kate McKinnon"/>
    <s v="United States"/>
    <d v="2019-10-23T00:00:00"/>
    <s v="Available"/>
    <x v="1"/>
    <x v="1"/>
    <s v="1 Season"/>
    <n v="0"/>
    <n v="1"/>
    <x v="5"/>
    <s v="Chef David Chang takes his insatiable curiosity about food, culture and identity on the road, in the convivial company of fun-loving celebrity guests."/>
    <x v="1"/>
    <n v="1"/>
    <n v="2019"/>
    <s v="October"/>
    <s v="Modern"/>
    <s v="Not Applicable"/>
  </r>
  <r>
    <s v="s3050N"/>
    <x v="1"/>
    <x v="2613"/>
    <s v="Unknown"/>
    <s v="Janelle Monáe"/>
    <s v="United States"/>
    <d v="2020-01-02T00:00:00"/>
    <s v="Available"/>
    <x v="3"/>
    <x v="1"/>
    <s v="1 Season"/>
    <n v="0"/>
    <n v="1"/>
    <x v="5"/>
    <s v="From the biology of attraction to the history of birth control, explore the ins and outs of sex in this entertaining and enlightening series."/>
    <x v="1"/>
    <n v="1"/>
    <n v="2020"/>
    <s v="January"/>
    <s v="Recent"/>
    <s v="Not Applicable"/>
  </r>
  <r>
    <s v="s3582P"/>
    <x v="0"/>
    <x v="2614"/>
    <s v="John English"/>
    <s v="Gene Autry, Champion Jr., Peggy Stewart"/>
    <s v="Unknown"/>
    <m/>
    <s v="Unknown"/>
    <x v="47"/>
    <x v="3"/>
    <s v="67 min"/>
    <n v="67"/>
    <n v="0"/>
    <x v="25"/>
    <s v="Gene Autry tries to help a young jockey get back on track after an &quot;accident&quot; arranged by a horse trainer ruins his career. Action-packed adventure with fantastic stunts, and Gene Autry's Champion."/>
    <x v="0"/>
    <n v="2"/>
    <s v=""/>
    <s v=""/>
    <s v="Older"/>
    <s v="Short"/>
  </r>
  <r>
    <s v="s8350P"/>
    <x v="0"/>
    <x v="2615"/>
    <s v="Bruce Bilson"/>
    <s v="John McIntire, Jack Elam, Jeanette Nolan, Louise Williams, Renne Jarrett, Rance Howard"/>
    <s v="Unknown"/>
    <m/>
    <s v="Unknown"/>
    <x v="88"/>
    <x v="3"/>
    <s v="70 min"/>
    <n v="70"/>
    <n v="0"/>
    <x v="0"/>
    <s v="Three young women who posed as the daughters of an elderly homesteader find out that he has been falsely accused of murder, convicted, and sentenced to hang. They hatch a plot to smuggle him out of prison."/>
    <x v="0"/>
    <n v="2"/>
    <s v=""/>
    <s v=""/>
    <s v="Older"/>
    <s v="Short"/>
  </r>
  <r>
    <s v="s6371N"/>
    <x v="0"/>
    <x v="2616"/>
    <s v="Sean McNamara"/>
    <s v="Logan Browning, Janel Parrish, Nathalia Ramos, Skyler Shaye, Chelsea Kane"/>
    <s v="United States"/>
    <d v="2020-06-29T00:00:00"/>
    <s v="Available"/>
    <x v="10"/>
    <x v="8"/>
    <s v="102 min"/>
    <n v="102"/>
    <n v="0"/>
    <x v="11"/>
    <s v="When high school hierarchy divides four best friends into different cliques, the girls defy expectations and try to bring their groups together."/>
    <x v="1"/>
    <n v="1"/>
    <n v="2020"/>
    <s v="June"/>
    <s v="Older"/>
    <s v="Medium"/>
  </r>
  <r>
    <s v="s2044N"/>
    <x v="0"/>
    <x v="2617"/>
    <s v="Philip Barantini"/>
    <s v="Craig Fairbrass, George Russo, Robert Glenister, Izuka Hoyle, Mark Monero, Tomi May, Eloise Lovell Anderson, Taz Skylar, Nicholas Aaron"/>
    <s v="United Kingdom"/>
    <d v="2020-09-05T00:00:00"/>
    <s v="Available"/>
    <x v="3"/>
    <x v="6"/>
    <s v="97 min"/>
    <n v="97"/>
    <n v="0"/>
    <x v="8"/>
    <s v="Fresh out of prison, an ex-con tries to save his debt-ridden brother and the family pub until local mobsters draw him back to a criminal underworld."/>
    <x v="1"/>
    <n v="1"/>
    <n v="2020"/>
    <s v="September"/>
    <s v="Recent"/>
    <s v="Medium"/>
  </r>
  <r>
    <s v="s4268P"/>
    <x v="0"/>
    <x v="2618"/>
    <s v="Louis Garrel"/>
    <s v="Golshifteh Farahan, Vincent Macaigne, Louis Garrel, Mahaut Adam"/>
    <s v="Unknown"/>
    <m/>
    <s v="Unknown"/>
    <x v="18"/>
    <x v="9"/>
    <s v="102 min"/>
    <n v="102"/>
    <n v="0"/>
    <x v="4"/>
    <s v="Two best friends have their relationship tested when Abel tries to help his friend Clement with the latter's love interest Mona."/>
    <x v="0"/>
    <n v="2"/>
    <s v=""/>
    <s v=""/>
    <s v="Modern"/>
    <s v="Medium"/>
  </r>
  <r>
    <s v="s4326P"/>
    <x v="0"/>
    <x v="2619"/>
    <s v="Don McGlynn"/>
    <s v="Unknown"/>
    <s v="Unknown"/>
    <m/>
    <s v="Unknown"/>
    <x v="0"/>
    <x v="3"/>
    <s v="88 min"/>
    <n v="88"/>
    <n v="0"/>
    <x v="2"/>
    <s v="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
    <x v="0"/>
    <n v="2"/>
    <s v=""/>
    <s v=""/>
    <s v="Recent"/>
    <s v="Short"/>
  </r>
  <r>
    <s v="s7068N"/>
    <x v="0"/>
    <x v="2620"/>
    <s v="Brad Bird"/>
    <s v="Víctor Trujillo, Consuelo Duval, Darío T. Pie, Leyla Rangel, Oliver Díaz Barba, Dulce Guerrero, Eli Fucile, Martin Hernandez"/>
    <s v="United States"/>
    <d v="2019-02-08T00:00:00"/>
    <s v="Available"/>
    <x v="6"/>
    <x v="8"/>
    <s v="118 min"/>
    <n v="118"/>
    <n v="0"/>
    <x v="11"/>
    <s v="When Elastigirl gets recruited for a high-profile crime-fighting mission, Mr. Incredible takes on his toughest assignment ever: full-time parenting."/>
    <x v="1"/>
    <n v="1"/>
    <n v="2019"/>
    <s v="February"/>
    <s v="Modern"/>
    <s v="Medium"/>
  </r>
  <r>
    <s v="s6128N"/>
    <x v="0"/>
    <x v="2621"/>
    <s v="Greg Kohs"/>
    <s v="Unknown"/>
    <s v="United States"/>
    <d v="2018-01-01T00:00:00"/>
    <s v="Available"/>
    <x v="12"/>
    <x v="4"/>
    <s v="90 min"/>
    <n v="90"/>
    <n v="0"/>
    <x v="2"/>
    <s v="Seemingly simple but deceptively complex, the game of &quot;Go&quot; serves as the backdrop for this battle between artificial intelligence and man."/>
    <x v="1"/>
    <n v="1"/>
    <n v="2018"/>
    <s v="January"/>
    <s v="Modern"/>
    <s v="Medium"/>
  </r>
  <r>
    <s v="s4011N"/>
    <x v="0"/>
    <x v="2622"/>
    <s v="Michael Simon"/>
    <s v="Jeff Dunham, Brian Haner"/>
    <s v="United States"/>
    <d v="2019-03-15T00:00:00"/>
    <s v="Available"/>
    <x v="19"/>
    <x v="1"/>
    <s v="85 min"/>
    <n v="85"/>
    <n v="0"/>
    <x v="13"/>
    <s v="Politically incorrect, sometimes raunchy ventriloquist Jeff Dunham is joined by his irreverent cast of characters in this hilarious Christmas special."/>
    <x v="1"/>
    <n v="1"/>
    <n v="2019"/>
    <s v="March"/>
    <s v="Older"/>
    <s v="Short"/>
  </r>
  <r>
    <s v="s909P"/>
    <x v="1"/>
    <x v="2623"/>
    <s v="Unknown"/>
    <s v="Avery Brooks, Nana Visitor, Colm Meany, Rene Auberjonoi, Armin Shimerman, Cirroc Lofton, Michael Dorn, Alexander Siddig"/>
    <s v="Unknown"/>
    <m/>
    <s v="Unknown"/>
    <x v="20"/>
    <x v="2"/>
    <s v="7 Seasons"/>
    <n v="0"/>
    <n v="7"/>
    <x v="8"/>
    <s v="The mixed Deep Space Nine crew of Federation and Bajoran officers winds up the seventh and final season of the show with suspenseful episodes that try to pull together all the plot threads (or at least the biggest ones)."/>
    <x v="0"/>
    <n v="2"/>
    <s v=""/>
    <s v=""/>
    <s v="Older"/>
    <s v="Not Applicable"/>
  </r>
  <r>
    <s v="s6728N"/>
    <x v="0"/>
    <x v="2624"/>
    <s v="Hakan Algül"/>
    <s v="Demet Akbağ, Ata Demirer, Özge Borak, Salih Kalyon, Tanju Tuncel, Serra Yılmaz, Tarık Ünlüoğlu, Ayşenil Şamlıoğlu"/>
    <s v="Turkey"/>
    <d v="2017-03-10T00:00:00"/>
    <s v="Available"/>
    <x v="2"/>
    <x v="2"/>
    <s v="103 min"/>
    <n v="103"/>
    <n v="0"/>
    <x v="4"/>
    <s v="Life is tough for Hüseyin after marrying his true love. He works day and night to support his growing family, while singer Firuzan copes with fame."/>
    <x v="1"/>
    <n v="1"/>
    <n v="2017"/>
    <s v="March"/>
    <s v="Modern"/>
    <s v="Medium"/>
  </r>
  <r>
    <s v="s2547P"/>
    <x v="0"/>
    <x v="2625"/>
    <s v="T.C. Christensen"/>
    <s v="Darin Southam, Richard Benedict, James Gaisford, Katherine Nelson"/>
    <s v="Unknown"/>
    <m/>
    <s v="Unknown"/>
    <x v="30"/>
    <x v="8"/>
    <s v="98 min"/>
    <n v="98"/>
    <n v="0"/>
    <x v="32"/>
    <s v="By listening to and following his heart, Ephraim Hanks finds his way in life and eventually provides relief and rescue to the suffering Martin Handcart Company. Based on a true story."/>
    <x v="0"/>
    <n v="2"/>
    <s v=""/>
    <s v=""/>
    <s v="Modern"/>
    <s v="Medium"/>
  </r>
  <r>
    <s v="s5537N"/>
    <x v="0"/>
    <x v="2626"/>
    <s v="Grant S. Johnson, Ippsie Jones"/>
    <s v="Connor Lawrence, Justin Mark, Cathryn Dylan, Chris Elliott, Tyler Weaks, Max Sheldon, Austin Ramsey, Peter O'Connor, Nicole Balsam, Kaitlin Mesh"/>
    <s v="United States"/>
    <d v="2017-04-10T00:00:00"/>
    <s v="Available"/>
    <x v="12"/>
    <x v="1"/>
    <s v="85 min"/>
    <n v="85"/>
    <n v="0"/>
    <x v="4"/>
    <s v="A freshman uninterested in joining a fraternity is convinced to pledge by a rich roommate who introduces him to a world darker than he ever dreamed."/>
    <x v="1"/>
    <n v="1"/>
    <n v="2017"/>
    <s v="April"/>
    <s v="Modern"/>
    <s v="Short"/>
  </r>
  <r>
    <s v="s7212P"/>
    <x v="0"/>
    <x v="2627"/>
    <s v="K. Raghavendra Rao"/>
    <s v="Jeetendra, Sridevi, Jaya Prada, Kader Khan, Shakti Kapoor, Aruna Irani, Jagdeep, Leela Mishra, Urmila Bhatt, Mohan Choti, Jayshree T., Rahul Singh"/>
    <s v="Unknown"/>
    <m/>
    <s v="Unknown"/>
    <x v="69"/>
    <x v="3"/>
    <s v="159 min"/>
    <n v="159"/>
    <n v="0"/>
    <x v="8"/>
    <s v="Two sisters fall for the same man. One of them sacrifices her love but she is carrying a secret."/>
    <x v="0"/>
    <n v="2"/>
    <s v=""/>
    <s v=""/>
    <s v="Older"/>
    <s v="Long"/>
  </r>
  <r>
    <s v="s2677P"/>
    <x v="0"/>
    <x v="2628"/>
    <s v="Adam Ripp"/>
    <s v="Luca Oriel, Alison Fernandez, Tessie Santiago, Rick Ravanello, Marcos Ferraez, Coy Stewart, Jasper Polish"/>
    <s v="Unknown"/>
    <m/>
    <s v="Unknown"/>
    <x v="12"/>
    <x v="0"/>
    <s v="85 min"/>
    <n v="85"/>
    <n v="0"/>
    <x v="15"/>
    <s v="A teenage boy aspires to be a priest. But he's tormented by a demon bent on possessing him. Will his faith be enough to save his soul?"/>
    <x v="0"/>
    <n v="2"/>
    <s v=""/>
    <s v=""/>
    <s v="Modern"/>
    <s v="Short"/>
  </r>
  <r>
    <s v="s5172N"/>
    <x v="0"/>
    <x v="2629"/>
    <s v="Marcus Raboy"/>
    <s v="DeRay Davis"/>
    <s v="United States"/>
    <d v="2017-11-14T00:00:00"/>
    <s v="Available"/>
    <x v="12"/>
    <x v="1"/>
    <s v="66 min"/>
    <n v="66"/>
    <n v="0"/>
    <x v="13"/>
    <s v="Dynamic comic DeRay Davis hits the stage like a ball of fire, nailing the finer points of living, dating and handling show business as a black man."/>
    <x v="1"/>
    <n v="1"/>
    <n v="2017"/>
    <s v="November"/>
    <s v="Modern"/>
    <s v="Short"/>
  </r>
  <r>
    <s v="s5368P"/>
    <x v="0"/>
    <x v="2630"/>
    <s v="Aaron Michael"/>
    <s v="Unknown"/>
    <s v="Unknown"/>
    <m/>
    <s v="Unknown"/>
    <x v="0"/>
    <x v="5"/>
    <s v="37 min"/>
    <n v="37"/>
    <n v="0"/>
    <x v="6"/>
    <s v="T-Rex Ranch brings you another awesome fun-packed collection of Jurassic dinosaur videos! Watch your favourite park rangers get into all sorts of epic adventures, coming across lots of scary dinosaurs, awesome gadgets and much more!"/>
    <x v="0"/>
    <n v="2"/>
    <s v=""/>
    <s v=""/>
    <s v="Recent"/>
    <s v="Short"/>
  </r>
  <r>
    <s v="s231P"/>
    <x v="1"/>
    <x v="2631"/>
    <s v="Unknown"/>
    <s v="Peter Miller"/>
    <s v="United States"/>
    <m/>
    <s v="Unknown"/>
    <x v="3"/>
    <x v="2"/>
    <s v="2 Seasons"/>
    <n v="0"/>
    <n v="2"/>
    <x v="33"/>
    <s v="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
    <x v="0"/>
    <n v="2"/>
    <s v=""/>
    <s v=""/>
    <s v="Recent"/>
    <s v="Not Applicable"/>
  </r>
  <r>
    <s v="s7921N"/>
    <x v="0"/>
    <x v="2632"/>
    <s v="Colin Trevorrow"/>
    <s v="Aubrey Plaza, Mark Duplass, Jake Johnson, Mary Lynn Rajskub, Jeff Garlin, Kristen Bell, Jenica Bergere, Karan Soni"/>
    <s v="United States"/>
    <d v="2020-08-13T00:00:00"/>
    <s v="Available"/>
    <x v="5"/>
    <x v="6"/>
    <s v="86 min"/>
    <n v="86"/>
    <n v="0"/>
    <x v="4"/>
    <s v="A team of journalists are sent to find out who's behind a classified ad seeking a companion for time travel, then must decide how to approach him."/>
    <x v="1"/>
    <n v="1"/>
    <n v="2020"/>
    <s v="August"/>
    <s v="Modern"/>
    <s v="Short"/>
  </r>
  <r>
    <s v="s7000N"/>
    <x v="0"/>
    <x v="2633"/>
    <s v="Ayush Raina"/>
    <s v="Karan Kundra, Nishant Malkani, Hassan Zaidi, Ravish Desai, Radhika Menon, Aparna Bajpai, Nandini Vaid, Sheetal Singh, Bikramjeet Singh, Masood Akhtar"/>
    <s v="India"/>
    <d v="2019-04-12T00:00:00"/>
    <s v="Available"/>
    <x v="30"/>
    <x v="7"/>
    <s v="85 min"/>
    <n v="85"/>
    <n v="0"/>
    <x v="15"/>
    <s v="On a dare, seven college friends spend a night at an abandoned hotel rumored to be haunted and find themselves trapped in a nightmare."/>
    <x v="1"/>
    <n v="1"/>
    <n v="2019"/>
    <s v="April"/>
    <s v="Modern"/>
    <s v="Short"/>
  </r>
  <r>
    <s v="s4551N"/>
    <x v="1"/>
    <x v="2634"/>
    <s v="Unknown"/>
    <s v="Graham Chapman, John Cleese, Eric Idle, Terry Jones, Michael Palin, Connie Booth"/>
    <s v="United Kingdom, West Germany"/>
    <d v="2018-10-02T00:00:00"/>
    <s v="Available"/>
    <x v="35"/>
    <x v="1"/>
    <s v="1 Season"/>
    <n v="0"/>
    <n v="1"/>
    <x v="9"/>
    <s v="The Pythons elevate the absurd to new heights and bring their sketches to German TV, working in phonetic German, at times with an Australian accent."/>
    <x v="1"/>
    <n v="1"/>
    <n v="2018"/>
    <s v="October"/>
    <s v="Older"/>
    <s v="Not Applicable"/>
  </r>
  <r>
    <s v="s2743P"/>
    <x v="0"/>
    <x v="2635"/>
    <s v="Charles BinamÃ©"/>
    <s v="Emily Osment, Kay Panabaker, Meaghan Rath, Kelly Rowan"/>
    <s v="Unknown"/>
    <m/>
    <s v="Unknown"/>
    <x v="9"/>
    <x v="12"/>
    <s v="87 min"/>
    <n v="87"/>
    <n v="0"/>
    <x v="8"/>
    <s v="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
    <x v="0"/>
    <n v="2"/>
    <s v=""/>
    <s v=""/>
    <s v="Modern"/>
    <s v="Short"/>
  </r>
  <r>
    <s v="s64N"/>
    <x v="0"/>
    <x v="2636"/>
    <s v="Tensai Okamura"/>
    <s v="Junko Takeuchi, Noriaki Sugiyama, Chie Nakamura, Kazuhiko Inoue, Yuhko Kaida, Tsutomu Isobe, Hirotaka Suzuoki, Jun Karasawa, Harii Kaneko, Ikuo Nishikawa"/>
    <s v="Japan"/>
    <d v="2021-09-15T00:00:00"/>
    <s v="Available"/>
    <x v="4"/>
    <x v="2"/>
    <s v="83 min"/>
    <n v="83"/>
    <n v="0"/>
    <x v="7"/>
    <s v="Naruto, Sasuke and Sakura learn they'll be protecting an actress from being hurt while making her next film, but it turns out she's a princess."/>
    <x v="1"/>
    <n v="1"/>
    <n v="2021"/>
    <s v="September"/>
    <s v="Older"/>
    <s v="Short"/>
  </r>
  <r>
    <s v="s8888P"/>
    <x v="0"/>
    <x v="2637"/>
    <s v="Shiva Nirvana"/>
    <s v="Nani, Ritu Varma, Aishwarya Rajesh, Jagapathi Babu, Daniel Balaji, Parvathi T, Rohini, Rao Ramesh, Naresh, Nasser"/>
    <s v="Unknown"/>
    <m/>
    <s v="Unknown"/>
    <x v="0"/>
    <x v="3"/>
    <s v="145 min"/>
    <n v="145"/>
    <n v="0"/>
    <x v="8"/>
    <s v="When a doting elder brother has a dispute with the younger one over the inheritance, the latter tries to establish peace and keep the family together."/>
    <x v="0"/>
    <n v="2"/>
    <s v=""/>
    <s v=""/>
    <s v="Recent"/>
    <s v="Long"/>
  </r>
  <r>
    <s v="s4963N"/>
    <x v="0"/>
    <x v="2638"/>
    <s v="Raúl Campos, Jan Suter"/>
    <s v="Sofía Niño de Rivera"/>
    <s v="Mexico"/>
    <d v="2018-03-30T00:00:00"/>
    <s v="Available"/>
    <x v="6"/>
    <x v="1"/>
    <s v="62 min"/>
    <n v="62"/>
    <n v="0"/>
    <x v="13"/>
    <s v="Mexico's Sofía Niño de Rivera brings her dark humor to the stage with jokes about marriage traps, sexually attractive leopards and funny funerals."/>
    <x v="1"/>
    <n v="1"/>
    <n v="2018"/>
    <s v="March"/>
    <s v="Modern"/>
    <s v="Short"/>
  </r>
  <r>
    <s v="s1380P"/>
    <x v="1"/>
    <x v="2226"/>
    <s v="Unknown"/>
    <s v="Tamzin Outhwaite, Emun Elliott"/>
    <s v="Unknown"/>
    <m/>
    <s v="Unknown"/>
    <x v="14"/>
    <x v="2"/>
    <s v="1 Season"/>
    <n v="0"/>
    <n v="1"/>
    <x v="19"/>
    <s v="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
    <x v="0"/>
    <n v="2"/>
    <s v=""/>
    <s v=""/>
    <s v="Older"/>
    <s v="Not Applicable"/>
  </r>
  <r>
    <s v="s5668N"/>
    <x v="1"/>
    <x v="2639"/>
    <s v="Unknown"/>
    <s v="Soo-hyun Hong, Si Won Ryu, Ji-yoon Park, Min-soo Kim, Julien Kang, Joo-eun Oh, Seong-mo Jeong"/>
    <s v="South Korea"/>
    <d v="2016-12-15T00:00:00"/>
    <s v="Available"/>
    <x v="5"/>
    <x v="7"/>
    <s v="1 Season"/>
    <n v="0"/>
    <n v="1"/>
    <x v="9"/>
    <s v="A couple’s five-year marriage is put on the line when each of their first loves comes back hoping for another shot at romance."/>
    <x v="1"/>
    <n v="1"/>
    <n v="2016"/>
    <s v="December"/>
    <s v="Modern"/>
    <s v="Not Applicable"/>
  </r>
  <r>
    <s v="s4107N"/>
    <x v="0"/>
    <x v="2640"/>
    <s v="Hari Nath"/>
    <s v="Aadhi, Tapsee Pannu, Ritika Singh, Vennela Kishore, Sapthagiri"/>
    <s v="India"/>
    <d v="2019-02-15T00:00:00"/>
    <s v="Available"/>
    <x v="6"/>
    <x v="7"/>
    <s v="132 min"/>
    <n v="132"/>
    <n v="0"/>
    <x v="8"/>
    <s v="When a blind chef’s girlfriend goes missing, his unnerving search for her leads him to find there's more to her disappearance than what meets the eye."/>
    <x v="1"/>
    <n v="1"/>
    <n v="2019"/>
    <s v="February"/>
    <s v="Modern"/>
    <s v="Long"/>
  </r>
  <r>
    <s v="s7037P"/>
    <x v="1"/>
    <x v="2641"/>
    <s v="Unknown"/>
    <s v="Tyler Labine, Cat Deeley, Brandon T. Jackson, Lucy DeVito"/>
    <s v="Unknown"/>
    <d v="2021-08-01T00:00:00"/>
    <s v="Available"/>
    <x v="18"/>
    <x v="7"/>
    <s v="2 Seasons"/>
    <n v="0"/>
    <n v="2"/>
    <x v="4"/>
    <s v="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
    <x v="0"/>
    <n v="2"/>
    <n v="2021"/>
    <s v="August"/>
    <s v="Modern"/>
    <s v="Not Applicable"/>
  </r>
  <r>
    <s v="s3475P"/>
    <x v="0"/>
    <x v="2642"/>
    <s v="Mark Knight"/>
    <s v="Unknown"/>
    <s v="Unknown"/>
    <m/>
    <s v="Unknown"/>
    <x v="5"/>
    <x v="5"/>
    <s v="30 min"/>
    <n v="30"/>
    <n v="0"/>
    <x v="33"/>
    <s v="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
    <x v="0"/>
    <n v="2"/>
    <s v=""/>
    <s v=""/>
    <s v="Modern"/>
    <s v="Short"/>
  </r>
  <r>
    <s v="s4532P"/>
    <x v="0"/>
    <x v="2643"/>
    <s v="Muraliappas"/>
    <s v="Ajith Kumar, Rambha, Prakash Raj, Vadivelu"/>
    <s v="Unknown"/>
    <m/>
    <s v="Unknown"/>
    <x v="64"/>
    <x v="5"/>
    <s v="143 min"/>
    <n v="143"/>
    <n v="0"/>
    <x v="8"/>
    <s v="Kumar, a young man, falls in love with Meena, his uncle's daughter. Complications come to light when he is unable to shell out enough money for an important occasion."/>
    <x v="0"/>
    <n v="2"/>
    <s v=""/>
    <s v=""/>
    <s v="Older"/>
    <s v="Long"/>
  </r>
  <r>
    <s v="s8380P"/>
    <x v="0"/>
    <x v="2644"/>
    <s v="Felix Chong"/>
    <s v="Yun-Fat Chow, Aaron Kwok, Jingchu Zhang, Catherine Chau, Wenjuan Feng"/>
    <s v="Unknown"/>
    <m/>
    <s v="Unknown"/>
    <x v="6"/>
    <x v="3"/>
    <s v="126 min"/>
    <n v="126"/>
    <n v="0"/>
    <x v="0"/>
    <s v="The Hong Kong police are hunting a counterfeiting gang led by a mastermind code-named &quot;Painter&quot;. In order to crack the true identity of him, the police recruits gang member Lee Man to unmask &quot;Painter's&quot; secret identity."/>
    <x v="0"/>
    <n v="2"/>
    <s v=""/>
    <s v=""/>
    <s v="Modern"/>
    <s v="Long"/>
  </r>
  <r>
    <s v="s6237N"/>
    <x v="0"/>
    <x v="2645"/>
    <s v="Zeke Norton"/>
    <s v="Kelly Sheridan, Britt Irvin, Michael Kopsa, Rebecca Husain, Kira Tozer"/>
    <s v="United States"/>
    <d v="2017-10-01T00:00:00"/>
    <s v="Available"/>
    <x v="18"/>
    <x v="13"/>
    <s v="74 min"/>
    <n v="74"/>
    <n v="0"/>
    <x v="11"/>
    <s v="A princess with a predictable life finds herself transformed by a magical butterfly's kiss into Super Sparkle, a crime-fighting superhero."/>
    <x v="1"/>
    <n v="1"/>
    <n v="2017"/>
    <s v="October"/>
    <s v="Modern"/>
    <s v="Short"/>
  </r>
  <r>
    <s v="s6057P"/>
    <x v="1"/>
    <x v="2646"/>
    <s v="Unknown"/>
    <s v="Billy Rosemberg, Dwayne Hill, Jeff Berg, Harvey Atkin"/>
    <s v="Unknown"/>
    <d v="2021-06-24T00:00:00"/>
    <s v="Available"/>
    <x v="24"/>
    <x v="15"/>
    <s v="3 Seasons"/>
    <n v="0"/>
    <n v="3"/>
    <x v="18"/>
    <s v="The adventures of a precocious young boy in Montreal who has a habit of repeating himself."/>
    <x v="0"/>
    <n v="2"/>
    <n v="2021"/>
    <s v="June"/>
    <s v="Older"/>
    <s v="Not Applicable"/>
  </r>
  <r>
    <s v="s2667P"/>
    <x v="0"/>
    <x v="2647"/>
    <s v="Tim Gray"/>
    <s v="Damian Lewis"/>
    <s v="Unknown"/>
    <m/>
    <s v="Unknown"/>
    <x v="30"/>
    <x v="12"/>
    <s v="56 min"/>
    <n v="56"/>
    <n v="0"/>
    <x v="2"/>
    <s v="Dick Winters: &quot;Hang Tough&quot;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
    <x v="0"/>
    <n v="2"/>
    <s v=""/>
    <s v=""/>
    <s v="Modern"/>
    <s v="Short"/>
  </r>
  <r>
    <s v="s7225N"/>
    <x v="0"/>
    <x v="2648"/>
    <s v="Gulzar"/>
    <s v="Sanjeev Kumar, Jaya Bhaduri, Asrani, Seema, Om Shivpuri, Dina Pathak"/>
    <s v="India"/>
    <d v="2019-12-31T00:00:00"/>
    <s v="Available"/>
    <x v="35"/>
    <x v="7"/>
    <s v="115 min"/>
    <n v="115"/>
    <n v="0"/>
    <x v="3"/>
    <s v="A speech and hearing-impaired couple persists through unforgiving obstacles to be accepted by society and live a life of dignity."/>
    <x v="1"/>
    <n v="1"/>
    <n v="2019"/>
    <s v="December"/>
    <s v="Older"/>
    <s v="Medium"/>
  </r>
  <r>
    <s v="s3189P"/>
    <x v="1"/>
    <x v="2649"/>
    <s v="Unknown"/>
    <s v="Heidi Lynch, Perrie Voss, Faye Marsay, Brenda Robins, Mag Ruffman, Nelu Handa, Andrew Moodie, Jefferson Mappin, Scott Cavalheiro, Alexander Nunez"/>
    <s v="Unknown"/>
    <m/>
    <s v="Unknown"/>
    <x v="3"/>
    <x v="7"/>
    <s v="1 Season"/>
    <n v="0"/>
    <n v="1"/>
    <x v="19"/>
    <s v="Avocado Toast is an intergenerational sex comedy exploring the comforts and awkwardness of sex from age 25 to 69. When it comes to millennials and baby boomers, these nuts haven't fallen so far from the family tree."/>
    <x v="0"/>
    <n v="2"/>
    <s v=""/>
    <s v=""/>
    <s v="Recent"/>
    <s v="Not Applicable"/>
  </r>
  <r>
    <s v="s5840N"/>
    <x v="0"/>
    <x v="2650"/>
    <s v="Raúl Campos, Jan Suter"/>
    <s v="Sofía Niño de Rivera"/>
    <s v="Mexico"/>
    <d v="2016-06-24T00:00:00"/>
    <s v="Available"/>
    <x v="7"/>
    <x v="1"/>
    <s v="80 min"/>
    <n v="80"/>
    <n v="0"/>
    <x v="13"/>
    <s v="Self-deprecating comic Sofía Niño de Rivera puts her sarcasm on full display in this stand-up special filmed live at Guadalajara's Degollado Theater."/>
    <x v="1"/>
    <n v="1"/>
    <n v="2016"/>
    <s v="June"/>
    <s v="Modern"/>
    <s v="Short"/>
  </r>
  <r>
    <s v="s1640N"/>
    <x v="1"/>
    <x v="2651"/>
    <s v="Unknown"/>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s v="Australia"/>
    <d v="2020-11-27T00:00:00"/>
    <s v="Available"/>
    <x v="20"/>
    <x v="7"/>
    <s v="7 Seasons"/>
    <n v="0"/>
    <n v="7"/>
    <x v="8"/>
    <s v="A crash course on the turbulence of being a teen is always on the schedule for the students at Hartley High School in this 1990s series set in Sydney."/>
    <x v="1"/>
    <n v="1"/>
    <n v="2020"/>
    <s v="November"/>
    <s v="Older"/>
    <s v="Not Applicable"/>
  </r>
  <r>
    <s v="s8613N"/>
    <x v="0"/>
    <x v="2652"/>
    <s v="Sukum Maetawanitch"/>
    <s v="Kett Thantup, Savika Chaiyadej, Sura Theerakon, Chaleumpol Tikumpornteerawong, Yarichada Wattanawongsri, Phoomjai Tangsanga, Warot Pitakanonda, Saowaluck Siriaran"/>
    <s v="Thailand"/>
    <d v="2018-07-25T00:00:00"/>
    <s v="Available"/>
    <x v="10"/>
    <x v="1"/>
    <s v="88 min"/>
    <n v="88"/>
    <n v="0"/>
    <x v="15"/>
    <s v="Five teenagers on the lam hide out in an empty train. Little do they realize that the train is inhabited by ghosts on their way to final judgment."/>
    <x v="1"/>
    <n v="1"/>
    <n v="2018"/>
    <s v="July"/>
    <s v="Older"/>
    <s v="Short"/>
  </r>
  <r>
    <s v="s5944N"/>
    <x v="0"/>
    <x v="2653"/>
    <s v="Robert Markowitz"/>
    <s v="Daniel J. Travanti, JoBeth Williams, Richard Masur, Martha Scott, Paul Regina"/>
    <s v="United States"/>
    <d v="2011-10-01T00:00:00"/>
    <s v="Available"/>
    <x v="68"/>
    <x v="1"/>
    <s v="96 min"/>
    <n v="96"/>
    <n v="0"/>
    <x v="8"/>
    <s v="After their child was abducted and murdered, John and Reve Walsh fought to raise national awareness of the problem of missing Kids."/>
    <x v="1"/>
    <n v="1"/>
    <n v="2011"/>
    <s v="October"/>
    <s v="Older"/>
    <s v="Medium"/>
  </r>
  <r>
    <s v="s8240N"/>
    <x v="0"/>
    <x v="2654"/>
    <s v="Jon Gunn"/>
    <s v="Mike Vogel, Erika Christensen, Faye Dunaway, Robert Forster, Frankie Faison, Mike Pniewski"/>
    <s v="United States"/>
    <d v="2017-11-21T00:00:00"/>
    <s v="Available"/>
    <x v="12"/>
    <x v="2"/>
    <s v="113 min"/>
    <n v="113"/>
    <n v="0"/>
    <x v="8"/>
    <s v="Bothered by his wife's unyielding belief in Christianity, an investigative reporter sets out to use verifiable facts to poke holes in her faith."/>
    <x v="1"/>
    <n v="1"/>
    <n v="2017"/>
    <s v="November"/>
    <s v="Modern"/>
    <s v="Medium"/>
  </r>
  <r>
    <s v="s4680N"/>
    <x v="0"/>
    <x v="2655"/>
    <s v="Shivam Nair"/>
    <s v="Tapsee Pannu, Akshay Kumar, Manoj Bajpayee, Prithviraj Sukumaran, Danny Denzongpa, Anupam Kher, Zakir Hussain, Virendra Saxenda"/>
    <s v="India"/>
    <d v="2018-08-28T00:00:00"/>
    <s v="Available"/>
    <x v="12"/>
    <x v="7"/>
    <s v="141 min"/>
    <n v="141"/>
    <n v="0"/>
    <x v="7"/>
    <s v="A fiery young woman accepts help from a spy agency to avenge her lover's murder. In return, she must prove herself as one of their top recruits."/>
    <x v="1"/>
    <n v="1"/>
    <n v="2018"/>
    <s v="August"/>
    <s v="Modern"/>
    <s v="Long"/>
  </r>
  <r>
    <s v="s6600N"/>
    <x v="0"/>
    <x v="2656"/>
    <s v="Saara Cantell"/>
    <s v="Tuulia Eloranta, Magnus Krepper, Elin Petersdottir, Claes Malmberg, Kaija Pakarinen, Antti Reini, Lauri Tanskanen, Johanna af Schultén, Maria Sid, Pirkko Hämäläinen, Sonja Halla-aho"/>
    <s v="Finland, Sweden, Norway, Latvia, Germany"/>
    <d v="2017-06-01T00:00:00"/>
    <s v="Available"/>
    <x v="7"/>
    <x v="1"/>
    <s v="108 min"/>
    <n v="108"/>
    <n v="0"/>
    <x v="8"/>
    <s v="On a small Finnish island in 1666, a teenage girl in love with a married fisherman becomes the center of a tragic witch hunt and power struggle."/>
    <x v="1"/>
    <n v="1"/>
    <n v="2017"/>
    <s v="June"/>
    <s v="Modern"/>
    <s v="Medium"/>
  </r>
  <r>
    <s v="s3207P"/>
    <x v="0"/>
    <x v="2657"/>
    <s v="Aditya Vikram Sengupta"/>
    <s v="Ritwick Chakraborty, Basabdutta Chatterjee"/>
    <s v="Unknown"/>
    <m/>
    <s v="Unknown"/>
    <x v="18"/>
    <x v="12"/>
    <s v="82 min"/>
    <n v="82"/>
    <n v="0"/>
    <x v="8"/>
    <s v="Labour Of Love is a lyrical unfolding of two ordinary lives suspended in the duress of a spiraling recession. They are married to a cycle of work and domestic routine, and long stretches of waiting in the silence of an empty house."/>
    <x v="0"/>
    <n v="2"/>
    <s v=""/>
    <s v=""/>
    <s v="Modern"/>
    <s v="Short"/>
  </r>
  <r>
    <s v="s1766P"/>
    <x v="1"/>
    <x v="2658"/>
    <s v="Unknown"/>
    <s v="YÅ«ko ÅŒno, Himika Akaneya, Aina Suzuki, YÅ« Serizawa, Haruka Yamazaki"/>
    <s v="Unknown"/>
    <m/>
    <s v="Unknown"/>
    <x v="6"/>
    <x v="12"/>
    <s v="1 Season"/>
    <n v="0"/>
    <n v="1"/>
    <x v="19"/>
    <s v="It seems only the unfortunate can stumble across this site.That is why they were chosen.Without any place to call her own, Aya only thinks about dying.Bullied at school and abused by her own brother at home."/>
    <x v="0"/>
    <n v="2"/>
    <s v=""/>
    <s v=""/>
    <s v="Modern"/>
    <s v="Not Applicable"/>
  </r>
  <r>
    <s v="s2100N"/>
    <x v="1"/>
    <x v="2659"/>
    <s v="Unknown"/>
    <s v="Brianna Hildebrand, Kiana Madeira, Quintessa Swindell, Brandon Butler, Odiseas Georgiadis, Henry Zaga, Larry Sullivan, Larisa Oleynik"/>
    <s v="United States"/>
    <d v="2020-08-25T00:00:00"/>
    <s v="Available"/>
    <x v="3"/>
    <x v="1"/>
    <s v="2 Seasons"/>
    <n v="0"/>
    <n v="2"/>
    <x v="8"/>
    <s v="A grieving teen finds an unexpected connection with two classmates at her new high school after they all land in the same Shoplifters Anonymous group."/>
    <x v="1"/>
    <n v="1"/>
    <n v="2020"/>
    <s v="August"/>
    <s v="Recent"/>
    <s v="Not Applicable"/>
  </r>
  <r>
    <s v="s7439P"/>
    <x v="1"/>
    <x v="2660"/>
    <s v="Unknown"/>
    <s v="Unknown"/>
    <s v="Unknown"/>
    <d v="2021-08-15T00:00:00"/>
    <s v="Available"/>
    <x v="0"/>
    <x v="5"/>
    <s v="4 Seasons"/>
    <n v="0"/>
    <n v="4"/>
    <x v="18"/>
    <s v="If you want to sing and dance join Pinkfong and Hogi in their newest collection of the most upbeat songs to twist and twirl! Come sing-along Pinkfong and Hogi!"/>
    <x v="0"/>
    <n v="2"/>
    <n v="2021"/>
    <s v="August"/>
    <s v="Recent"/>
    <s v="Not Applicable"/>
  </r>
  <r>
    <s v="s88P"/>
    <x v="1"/>
    <x v="2661"/>
    <s v="Unknown"/>
    <s v="James Brayshaw, Josh Lawson, Kelly Landry"/>
    <s v="Australia"/>
    <m/>
    <s v="Unknown"/>
    <x v="14"/>
    <x v="10"/>
    <s v="1 Season"/>
    <n v="0"/>
    <n v="1"/>
    <x v="4"/>
    <s v="Based on the US game show of the same name, the Australian Wipeout is filmed in Argentina, where Aussie contestants battle &quot;the world's biggest obstacle course in order to win AUD $20,000.&quot; Hosted by actor Josh Lawson and sports presenter James Brayshaw, the series will also feature Kelly Landry as an on-location reporter."/>
    <x v="0"/>
    <n v="2"/>
    <s v=""/>
    <s v=""/>
    <s v="Older"/>
    <s v="Not Applicable"/>
  </r>
  <r>
    <s v="s2419P"/>
    <x v="0"/>
    <x v="2662"/>
    <s v="Sam Newfield"/>
    <s v="Buster Crabbe, Al St. John, Frances Gladwin, Marin Sais, Charles King, Jack Ingram, Kermit Maynard, Ed Cassidy, Emmett Lynn, Budd Buster, Frank Ellis"/>
    <s v="Unknown"/>
    <m/>
    <s v="Unknown"/>
    <x v="91"/>
    <x v="9"/>
    <s v="57 min"/>
    <n v="57"/>
    <n v="0"/>
    <x v="25"/>
    <s v="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
    <x v="0"/>
    <n v="2"/>
    <s v=""/>
    <s v=""/>
    <s v="Older"/>
    <s v="Short"/>
  </r>
  <r>
    <s v="s5760N"/>
    <x v="1"/>
    <x v="2663"/>
    <s v="Unknown"/>
    <s v="Judy Greer, Jeff Gill, Erin Fitzgerald, Fred Tatasciore, Gregg Spiridellis"/>
    <s v="United States"/>
    <d v="2016-10-07T00:00:00"/>
    <s v="Available"/>
    <x v="7"/>
    <x v="13"/>
    <s v="1 Season"/>
    <n v="0"/>
    <n v="1"/>
    <x v="24"/>
    <s v="Characters from the popular StoryBots apps for early childhood education give musical lessons on math, science, history, behaviors, emotions and more."/>
    <x v="1"/>
    <n v="1"/>
    <n v="2016"/>
    <s v="October"/>
    <s v="Modern"/>
    <s v="Not Applicable"/>
  </r>
  <r>
    <s v="s5055P"/>
    <x v="0"/>
    <x v="2664"/>
    <s v="Brandon Rhiness"/>
    <s v="Skylar Radzion, Elizabeth Chamberlain, Madison Nyenhuis, Griffin Cork, Alex Gallant"/>
    <s v="Unknown"/>
    <m/>
    <s v="Unknown"/>
    <x v="0"/>
    <x v="9"/>
    <s v="95 min"/>
    <n v="95"/>
    <n v="0"/>
    <x v="15"/>
    <s v="A young woman, kidnapped and held in a basement, must use all her wits to control the situation from the confines of her cell and get out alive."/>
    <x v="0"/>
    <n v="2"/>
    <s v=""/>
    <s v=""/>
    <s v="Recent"/>
    <s v="Medium"/>
  </r>
  <r>
    <s v="s5289P"/>
    <x v="0"/>
    <x v="2665"/>
    <s v="Maneesh Sharma"/>
    <s v="Shah Rukh Khan, Sayani Gupta, Shriya Pilgaonkar, Waluscha de Sousa, Deepika Amin, Yogendra Tiku"/>
    <s v="India"/>
    <m/>
    <s v="Unknown"/>
    <x v="7"/>
    <x v="3"/>
    <s v="138 min"/>
    <n v="138"/>
    <n v="0"/>
    <x v="8"/>
    <s v="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
    <x v="0"/>
    <n v="2"/>
    <s v=""/>
    <s v=""/>
    <s v="Modern"/>
    <s v="Long"/>
  </r>
  <r>
    <s v="s3944N"/>
    <x v="1"/>
    <x v="2666"/>
    <s v="Unknown"/>
    <s v="Amber Frank, Sydney Park, Bailey Gambertoglio, Darcy Rose Byrnes, Nolan North, Kari Wahlgren, Andy Pessoa, Tiya Sircar, Jonathan Craig WIlliams, Robert Knepper"/>
    <s v="United States"/>
    <d v="2019-04-05T00:00:00"/>
    <s v="Available"/>
    <x v="1"/>
    <x v="15"/>
    <s v="8 Seasons"/>
    <n v="0"/>
    <n v="8"/>
    <x v="24"/>
    <s v="In a small Western town, spunky ex-city girl Lucky forms a tight bond with wild horse Spirit while having adventures with best pals Pru and Abigail."/>
    <x v="1"/>
    <n v="1"/>
    <n v="2019"/>
    <s v="April"/>
    <s v="Modern"/>
    <s v="Not Applicable"/>
  </r>
  <r>
    <s v="s2686N"/>
    <x v="0"/>
    <x v="2667"/>
    <s v="Kranthi Madhav"/>
    <s v="Vijay Deverakonda, Raashi Khanna, Aishwarya Rajesh, Catherine Tresa, Izabelle Leite"/>
    <s v="India"/>
    <d v="2020-04-15T00:00:00"/>
    <s v="Available"/>
    <x v="3"/>
    <x v="1"/>
    <s v="147 min"/>
    <n v="147"/>
    <n v="0"/>
    <x v="8"/>
    <s v="When his frustrated girlfriend decides to leave him, a struggling writer gets down to work on stories of romance he hopes will win her back."/>
    <x v="1"/>
    <n v="1"/>
    <n v="2020"/>
    <s v="April"/>
    <s v="Recent"/>
    <s v="Long"/>
  </r>
  <r>
    <s v="s3044P"/>
    <x v="1"/>
    <x v="2668"/>
    <s v="Unknown"/>
    <s v="Kenjiro Tsuda, Ayane Sakura, Nozomu Sasaki, Tatsuhisa Suzuki, Eiji Hanawa"/>
    <s v="Unknown"/>
    <m/>
    <s v="Unknown"/>
    <x v="3"/>
    <x v="16"/>
    <s v="1 Season"/>
    <n v="0"/>
    <n v="1"/>
    <x v="48"/>
    <s v="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
    <x v="0"/>
    <n v="2"/>
    <s v=""/>
    <s v=""/>
    <s v="Recent"/>
    <s v="Not Applicable"/>
  </r>
  <r>
    <s v="s6542N"/>
    <x v="0"/>
    <x v="2669"/>
    <s v="Kranti Kanade"/>
    <s v="Mrinmayee Godbole, Vinay Sharma, Saurabh Saraswat, Isha Keskar, Abhay Mahajan, Geetika Tyagi"/>
    <s v="India"/>
    <d v="2019-04-29T00:00:00"/>
    <s v="Available"/>
    <x v="7"/>
    <x v="1"/>
    <s v="110 min"/>
    <n v="110"/>
    <n v="0"/>
    <x v="4"/>
    <s v="At odds with his radical instructor's ruthless methods, a drama student assembles his own troupe of misfit actors ahead of a prestigious competition."/>
    <x v="1"/>
    <n v="1"/>
    <n v="2019"/>
    <s v="April"/>
    <s v="Modern"/>
    <s v="Medium"/>
  </r>
  <r>
    <s v="s4770N"/>
    <x v="0"/>
    <x v="2670"/>
    <s v="Kobun Shizuno, Hiroyuki Seshita"/>
    <s v="Mamoru Miyano, Takahiro Sakurai, Kana Hanazawa, Tomokazu Sugita, Yuki Kaji, Junichi Suwabe, Reina Ueda, Ari Ozawa, Daisuke Ono, Kenta Miyake, Kenyu Horiuchi, Kazuya Nakai, Kazuhiro Yamaji"/>
    <s v="Japan"/>
    <d v="2018-07-18T00:00:00"/>
    <s v="Available"/>
    <x v="6"/>
    <x v="7"/>
    <s v="101 min"/>
    <n v="101"/>
    <n v="0"/>
    <x v="7"/>
    <s v="On Earth, Haruo and his companions make contact with the indigenous Houtua tribe. To defeat Godzilla, they set out for the old Mechagodzilla facility."/>
    <x v="1"/>
    <n v="1"/>
    <n v="2018"/>
    <s v="July"/>
    <s v="Modern"/>
    <s v="Medium"/>
  </r>
  <r>
    <s v="s5203P"/>
    <x v="1"/>
    <x v="2671"/>
    <s v="Unknown"/>
    <s v="Unknown"/>
    <s v="Unknown"/>
    <m/>
    <s v="Unknown"/>
    <x v="0"/>
    <x v="5"/>
    <s v="1 Season"/>
    <n v="0"/>
    <n v="1"/>
    <x v="18"/>
    <s v="Muffin socks features educational songs for kids. Sing along with Chloe as she learns new things, and makes up games for you to play at home."/>
    <x v="0"/>
    <n v="2"/>
    <s v=""/>
    <s v=""/>
    <s v="Recent"/>
    <s v="Not Applicable"/>
  </r>
  <r>
    <s v="s9016P"/>
    <x v="1"/>
    <x v="2672"/>
    <s v="Unknown"/>
    <s v="Unknown"/>
    <s v="Unknown"/>
    <m/>
    <s v="Unknown"/>
    <x v="30"/>
    <x v="7"/>
    <s v="1 Season"/>
    <n v="0"/>
    <n v="1"/>
    <x v="26"/>
    <s v="Killer Kids provides an in-depth examination of kids who kill. What were the warning signs? What drives a young person to commit criminal acts and even murder?"/>
    <x v="0"/>
    <n v="2"/>
    <s v=""/>
    <s v=""/>
    <s v="Modern"/>
    <s v="Not Applicable"/>
  </r>
  <r>
    <s v="s3585P"/>
    <x v="0"/>
    <x v="2673"/>
    <s v="Min Sook Lee"/>
    <s v="Robert Nolan, Patrick O'Donnell, Fred Mayer, Gerald Schwab, John Billings, Ani Weber, Manfred Weber, Steve Shand, Erik Markewich, Sean Connolly Affleck, Shawn Devlin, Owen Bevan, Maarik Pinkney, Ben Davidson, Linzee Barclay"/>
    <s v="Canada"/>
    <m/>
    <s v="Unknown"/>
    <x v="5"/>
    <x v="3"/>
    <s v="52 min"/>
    <n v="52"/>
    <n v="0"/>
    <x v="2"/>
    <s v="Go to the front lines of World War II in this war documentary, chronicling a group of Jewish agents for the American OSS who infiltrated Nazi territories, many of them German Jews returning to avenge Hitler's sinister acts."/>
    <x v="0"/>
    <n v="2"/>
    <s v=""/>
    <s v=""/>
    <s v="Modern"/>
    <s v="Short"/>
  </r>
  <r>
    <s v="s4483N"/>
    <x v="0"/>
    <x v="2674"/>
    <s v="Steve Brill"/>
    <s v="Adam Sandler"/>
    <s v="United States"/>
    <d v="2018-10-23T00:00:00"/>
    <s v="Available"/>
    <x v="6"/>
    <x v="1"/>
    <s v="74 min"/>
    <n v="74"/>
    <n v="0"/>
    <x v="13"/>
    <s v="From &quot;Heroes&quot; to &quot;Ice Cream Ladies&quot; – Adam Sandler's comedy special hits you with new songs and jokes in an unexpected, groundbreaking way."/>
    <x v="1"/>
    <n v="1"/>
    <n v="2018"/>
    <s v="October"/>
    <s v="Modern"/>
    <s v="Short"/>
  </r>
  <r>
    <s v="s4843P"/>
    <x v="0"/>
    <x v="2675"/>
    <s v="Gray Hofmeyr"/>
    <s v="Leon, Themba"/>
    <s v="Unknown"/>
    <m/>
    <s v="Unknown"/>
    <x v="6"/>
    <x v="0"/>
    <s v="100 min"/>
    <n v="100"/>
    <n v="0"/>
    <x v="4"/>
    <s v="A rural boy, a large dog, an orphaned baby rhino and an aging reprobate set out to stop the rhino slaughter. Their quest buffets them between high comedy and searing tragedy, until they end up an inspiration and a conscience to a world in need of heroes."/>
    <x v="0"/>
    <n v="2"/>
    <s v=""/>
    <s v=""/>
    <s v="Modern"/>
    <s v="Medium"/>
  </r>
  <r>
    <s v="s5929N"/>
    <x v="0"/>
    <x v="2676"/>
    <s v="James Yukich"/>
    <s v="Chelsea Handler"/>
    <s v="United States"/>
    <d v="2014-10-10T00:00:00"/>
    <s v="Available"/>
    <x v="2"/>
    <x v="1"/>
    <s v="71 min"/>
    <n v="71"/>
    <n v="0"/>
    <x v="13"/>
    <s v="In her first Netflix stand-up comedy special, Chelsea Handler recounts her African adventures (and provides hilarious photographic evidence)."/>
    <x v="1"/>
    <n v="1"/>
    <n v="2014"/>
    <s v="October"/>
    <s v="Modern"/>
    <s v="Short"/>
  </r>
  <r>
    <s v="s5430N"/>
    <x v="0"/>
    <x v="2677"/>
    <s v="Arun Chidambaram"/>
    <s v="Jiya Anil Manne, Arun Chidambaram, T.P. Gajendran, Gnanasambandam, M. Ilavarasu, Yog Japee, Mayilsamy, Black Pandi"/>
    <s v="India"/>
    <d v="2017-06-15T00:00:00"/>
    <s v="Available"/>
    <x v="12"/>
    <x v="2"/>
    <s v="104 min"/>
    <n v="104"/>
    <n v="0"/>
    <x v="4"/>
    <s v="Despite doubts from fellow villagers who think he’s crazy, an ambitious dropout commits himself to solving a persistent local electricity crisis."/>
    <x v="1"/>
    <n v="1"/>
    <n v="2017"/>
    <s v="June"/>
    <s v="Modern"/>
    <s v="Medium"/>
  </r>
  <r>
    <s v="s5786P"/>
    <x v="0"/>
    <x v="2678"/>
    <s v="Matt Russell"/>
    <s v="Robert Duvall, Lucas Black, Melissa Leo, Deborah Ann Woll, Madison Burge"/>
    <s v="Unknown"/>
    <m/>
    <s v="Unknown"/>
    <x v="9"/>
    <x v="10"/>
    <s v="99 min"/>
    <n v="99"/>
    <n v="0"/>
    <x v="8"/>
    <s v="After a disastrous debut on the pro circuit, a young golfer finds himself unexpectedly stranded in Utopia, Texas and welcomed by an eccentric rancher."/>
    <x v="0"/>
    <n v="2"/>
    <s v=""/>
    <s v=""/>
    <s v="Modern"/>
    <s v="Medium"/>
  </r>
  <r>
    <s v="s9132P"/>
    <x v="0"/>
    <x v="2679"/>
    <s v="Jeffrey Brown"/>
    <s v="StreetLord Rook, Mena Monroe, Sada Baby, Tonya Hawkins, Elizbeth Foxx, Tristin Fazekas, Christopher Collins, Kaamel Hasaun, Dariss Bass, Kristin Clarke"/>
    <s v="Unknown"/>
    <m/>
    <s v="Unknown"/>
    <x v="0"/>
    <x v="9"/>
    <s v="91 min"/>
    <n v="91"/>
    <n v="0"/>
    <x v="8"/>
    <s v="A final drug deal go wrong landing Demarco Beasley in jail with no one else to turn so he turns to his girlfriend Taji adds dealing drugs already full plate."/>
    <x v="0"/>
    <n v="2"/>
    <s v=""/>
    <s v=""/>
    <s v="Recent"/>
    <s v="Medium"/>
  </r>
  <r>
    <s v="s4299P"/>
    <x v="0"/>
    <x v="2680"/>
    <s v="Vic Sarin"/>
    <s v="Jennifer Beals, Dylan Neal, Spencer List"/>
    <s v="Unknown"/>
    <m/>
    <s v="Unknown"/>
    <x v="18"/>
    <x v="3"/>
    <s v="88 min"/>
    <n v="88"/>
    <n v="0"/>
    <x v="8"/>
    <s v="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
    <x v="0"/>
    <n v="2"/>
    <s v=""/>
    <s v=""/>
    <s v="Modern"/>
    <s v="Short"/>
  </r>
  <r>
    <s v="s2633P"/>
    <x v="1"/>
    <x v="2681"/>
    <s v="Unknown"/>
    <s v="Unknown"/>
    <s v="Unknown"/>
    <m/>
    <s v="Unknown"/>
    <x v="8"/>
    <x v="5"/>
    <s v="2 Seasons"/>
    <n v="0"/>
    <n v="2"/>
    <x v="26"/>
    <s v="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
    <x v="0"/>
    <n v="2"/>
    <s v=""/>
    <s v=""/>
    <s v="Older"/>
    <s v="Not Applicable"/>
  </r>
  <r>
    <s v="s8134P"/>
    <x v="0"/>
    <x v="2682"/>
    <s v="Steve Antin"/>
    <s v="Angie Harmon, Joel Gretsch, Jordan Hinson, Bobby Coleman, Jason London"/>
    <s v="Unknown"/>
    <m/>
    <s v="Unknown"/>
    <x v="24"/>
    <x v="6"/>
    <s v="94 min"/>
    <n v="94"/>
    <n v="0"/>
    <x v="15"/>
    <s v="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
    <x v="0"/>
    <n v="2"/>
    <s v=""/>
    <s v=""/>
    <s v="Older"/>
    <s v="Medium"/>
  </r>
  <r>
    <s v="s7365P"/>
    <x v="0"/>
    <x v="2683"/>
    <s v="Steven C. Miller"/>
    <s v="Nicolas Cage, John Cusack, Adrian Grenier, Johnathon Schaech, Lydia Hull, Abbie Gayle"/>
    <s v="Unknown"/>
    <m/>
    <s v="Unknown"/>
    <x v="12"/>
    <x v="6"/>
    <s v="92 min"/>
    <n v="92"/>
    <n v="0"/>
    <x v="0"/>
    <s v="Family loyalty is tested in this ferocious thriller about a successful businessman willing to do anything for his deadbeat - brother including tracking down the vicious mobster holding him hostage."/>
    <x v="0"/>
    <n v="2"/>
    <s v=""/>
    <s v=""/>
    <s v="Modern"/>
    <s v="Medium"/>
  </r>
  <r>
    <s v="s4162P"/>
    <x v="0"/>
    <x v="2684"/>
    <s v="Allan Dwan"/>
    <s v="Jane Frazee, William Marshall, Gail Patrick, Kenny Baker, Victor McLaglen"/>
    <s v="Unknown"/>
    <m/>
    <s v="Unknown"/>
    <x v="47"/>
    <x v="5"/>
    <s v="84 min"/>
    <n v="84"/>
    <n v="0"/>
    <x v="10"/>
    <s v="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
    <x v="0"/>
    <n v="2"/>
    <s v=""/>
    <s v=""/>
    <s v="Older"/>
    <s v="Short"/>
  </r>
  <r>
    <s v="s75N"/>
    <x v="1"/>
    <x v="2685"/>
    <s v="No single director listed"/>
    <s v="Unknown"/>
    <s v="Unknown"/>
    <d v="2021-09-14T00:00:00"/>
    <s v="Available"/>
    <x v="0"/>
    <x v="2"/>
    <s v="2 Seasons"/>
    <n v="0"/>
    <n v="2"/>
    <x v="17"/>
    <s v="With an eye for every budget, three travelers visit vacation rentals around the globe and share their expert tips and tricks in this reality series."/>
    <x v="1"/>
    <n v="1"/>
    <n v="2021"/>
    <s v="September"/>
    <s v="Recent"/>
    <s v="Not Applicable"/>
  </r>
  <r>
    <s v="s3009N"/>
    <x v="0"/>
    <x v="2686"/>
    <s v="Sofia Coppola"/>
    <s v="Emma Watson, Leslie Mann, Carlos Miranda, Israel Broussard, Taissa Farmiga, Katie Chang, Georgia Rock, Claire Julien"/>
    <s v="United States, United Kingdom, France, Germany, Japan"/>
    <d v="2020-01-18T00:00:00"/>
    <s v="Available"/>
    <x v="30"/>
    <x v="6"/>
    <s v="91 min"/>
    <n v="91"/>
    <n v="0"/>
    <x v="8"/>
    <s v="Based on fact, this comic thriller tracks the saga of the Hollywood Hills Burglar Bunch, who used the Web to time their robberies of stars' homes."/>
    <x v="1"/>
    <n v="1"/>
    <n v="2020"/>
    <s v="January"/>
    <s v="Modern"/>
    <s v="Medium"/>
  </r>
  <r>
    <s v="s6453N"/>
    <x v="0"/>
    <x v="2687"/>
    <s v="Wong Jing, Jason Kwan"/>
    <s v="Donnie Yen, Andy Lau, Philip Keung, Kent Cheng, Wilfred Lau, Ken Tong, Yu Kang"/>
    <s v="Hong Kong, China"/>
    <d v="2018-04-19T00:00:00"/>
    <s v="Available"/>
    <x v="12"/>
    <x v="1"/>
    <s v="129 min"/>
    <n v="129"/>
    <n v="0"/>
    <x v="7"/>
    <s v="In corrupt, British-colonized Hong Kong, a mainland Chinese immigrant rises to the top of the city's drug underworld with the help of a notorious cop."/>
    <x v="1"/>
    <n v="1"/>
    <n v="2018"/>
    <s v="April"/>
    <s v="Modern"/>
    <s v="Long"/>
  </r>
  <r>
    <s v="s2026P"/>
    <x v="1"/>
    <x v="2688"/>
    <s v="Unknown"/>
    <s v="Jim Gaffigan"/>
    <s v="United States"/>
    <m/>
    <s v="Unknown"/>
    <x v="3"/>
    <x v="3"/>
    <s v="1 Season"/>
    <n v="0"/>
    <n v="1"/>
    <x v="10"/>
    <s v="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
    <x v="0"/>
    <n v="2"/>
    <s v=""/>
    <s v=""/>
    <s v="Recent"/>
    <s v="Not Applicable"/>
  </r>
  <r>
    <s v="s860N"/>
    <x v="0"/>
    <x v="2689"/>
    <s v="Amr Salama"/>
    <s v="Hend Sabry, Maged El-Kidwani, Hany Adel, Sayed Rajab, Ahmed Kamal, Boutros Ghaly, Laila Ezz El Arab, Samia Asaad, Fatmah Adel, Mohamad Yones, Mohamed Abd El Azim"/>
    <s v="Egypt"/>
    <d v="2021-05-20T00:00:00"/>
    <s v="Available"/>
    <x v="9"/>
    <x v="7"/>
    <s v="92 min"/>
    <n v="92"/>
    <n v="0"/>
    <x v="8"/>
    <s v="Constantly denied medical treatment, an HIV positive woman confronts societal stigma with unexpected courage. Inspired by true events."/>
    <x v="1"/>
    <n v="1"/>
    <n v="2021"/>
    <s v="May"/>
    <s v="Modern"/>
    <s v="Medium"/>
  </r>
  <r>
    <s v="s1319P"/>
    <x v="1"/>
    <x v="2690"/>
    <s v="Unknown"/>
    <s v="Unknown"/>
    <s v="Unknown"/>
    <m/>
    <s v="Unknown"/>
    <x v="7"/>
    <x v="5"/>
    <s v="2 Seasons"/>
    <n v="0"/>
    <n v="2"/>
    <x v="18"/>
    <s v="Sing along to fun Kids's songs and learn the names of various vehicles. Meet Pinkfong's fun, educational videos that captured the hearts of millions of Kids around the world. Enjoy hundreds of kids' favorite songs and stories created by Pinkfong, the official creator of global hit Baby Shark behind #BabySharkChallenge."/>
    <x v="0"/>
    <n v="2"/>
    <s v=""/>
    <s v=""/>
    <s v="Modern"/>
    <s v="Not Applicable"/>
  </r>
  <r>
    <s v="s6362N"/>
    <x v="1"/>
    <x v="2691"/>
    <s v="Unknown"/>
    <s v="David Avery, Jackie Clune, David Elms, Liz Kingsman, Jamie Michie"/>
    <s v="United Kingdom"/>
    <d v="2017-12-02T00:00:00"/>
    <s v="Available"/>
    <x v="12"/>
    <x v="7"/>
    <s v="2 Seasons"/>
    <n v="0"/>
    <n v="2"/>
    <x v="1"/>
    <s v="A team of inept border agents tackles immigration issues at the fictional Northend Airport in this improvised mockumentary series."/>
    <x v="1"/>
    <n v="1"/>
    <n v="2017"/>
    <s v="December"/>
    <s v="Modern"/>
    <s v="Not Applicable"/>
  </r>
  <r>
    <s v="s3233N"/>
    <x v="1"/>
    <x v="2692"/>
    <s v="Unknown"/>
    <s v="Manu NNa, Ana Julia Yeyé, Ray Contreras, Pablo Morán"/>
    <s v="Mexico"/>
    <d v="2019-11-26T00:00:00"/>
    <s v="Available"/>
    <x v="1"/>
    <x v="1"/>
    <s v="1 Season"/>
    <n v="0"/>
    <n v="1"/>
    <x v="9"/>
    <s v="An assortment of talent takes the stage for a night of honest stand-up featuring four of Mexico's funniest LGBTQ comedians."/>
    <x v="1"/>
    <n v="1"/>
    <n v="2019"/>
    <s v="November"/>
    <s v="Modern"/>
    <s v="Not Applicable"/>
  </r>
  <r>
    <s v="s7879N"/>
    <x v="1"/>
    <x v="2693"/>
    <s v="Unknown"/>
    <s v="Jean-Claude Ballard, Gregory Snegoff, Cam Clarke, Melissa Newman, Tony Oliver, Larry Abraham, Robert Axelrod, Robert V. Barron"/>
    <s v="United States, Japan"/>
    <d v="2016-10-01T00:00:00"/>
    <s v="Available"/>
    <x v="38"/>
    <x v="1"/>
    <s v="1 Season"/>
    <n v="0"/>
    <n v="1"/>
    <x v="20"/>
    <s v="When a mysterious spaceship crashes in the Pacific, the people of Earth work to master the science of robotechnology and rebuild the giant fortress."/>
    <x v="1"/>
    <n v="1"/>
    <n v="2016"/>
    <s v="October"/>
    <s v="Older"/>
    <s v="Not Applicable"/>
  </r>
  <r>
    <s v="s2879P"/>
    <x v="1"/>
    <x v="2694"/>
    <s v="Unknown"/>
    <s v="Bill Winke, Jared Mills"/>
    <s v="Unknown"/>
    <m/>
    <s v="Unknown"/>
    <x v="12"/>
    <x v="3"/>
    <s v="1 Season"/>
    <n v="0"/>
    <n v="1"/>
    <x v="26"/>
    <s v="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
    <x v="0"/>
    <n v="2"/>
    <s v=""/>
    <s v=""/>
    <s v="Modern"/>
    <s v="Not Applicable"/>
  </r>
  <r>
    <s v="s5963P"/>
    <x v="0"/>
    <x v="2695"/>
    <s v="Jay Chapman"/>
    <s v="Craig Ferguson"/>
    <s v="Unknown"/>
    <m/>
    <s v="Unknown"/>
    <x v="30"/>
    <x v="9"/>
    <s v="81 min"/>
    <n v="81"/>
    <n v="0"/>
    <x v="10"/>
    <s v="Craig Ferguson unleashes his trademark stream-of-consciousness comedy before a sold-out crowd, riffing on fatherhood, Helen of Troy and shark penises. His show's not safe for kids - or the easily offended!"/>
    <x v="0"/>
    <n v="2"/>
    <s v=""/>
    <s v=""/>
    <s v="Modern"/>
    <s v="Short"/>
  </r>
  <r>
    <s v="s9319P"/>
    <x v="1"/>
    <x v="2696"/>
    <s v="Unknown"/>
    <s v="Joan Bakewell, Frank Skinner, Kate Bryan, Tai Shan Schierenberg, Katleen Soriano"/>
    <s v="Unknown"/>
    <m/>
    <s v="Unknown"/>
    <x v="18"/>
    <x v="5"/>
    <s v="1 Season"/>
    <n v="0"/>
    <n v="1"/>
    <x v="26"/>
    <s v="Joan Bakewell and Frank Skinner welcome the artists of the series that aims to unearth a new star of the arts world. Portrait artist Tai Shan Schierenberg, curator Kathleen Soriano and art dealer Kate Bryan will circulate among the contestants, assessing their talents and skill"/>
    <x v="0"/>
    <n v="2"/>
    <s v=""/>
    <s v=""/>
    <s v="Modern"/>
    <s v="Not Applicable"/>
  </r>
  <r>
    <s v="s4044N"/>
    <x v="1"/>
    <x v="2697"/>
    <s v="Unknown"/>
    <s v="Anna Torv, Jacki Weaver, Dan Wyllie, Alex Dimitriades, Damon Herriman, Mekhi Phifer, Eugenia Yuan, Matt Zeremes, Alan Dale"/>
    <s v="Australia"/>
    <d v="2019-03-06T00:00:00"/>
    <s v="Available"/>
    <x v="7"/>
    <x v="1"/>
    <s v="2 Seasons"/>
    <n v="0"/>
    <n v="2"/>
    <x v="9"/>
    <s v="A student's protest leads to a government scandal that has personal and professional repercussions for one of Australia's toughest journalists."/>
    <x v="1"/>
    <n v="1"/>
    <n v="2019"/>
    <s v="March"/>
    <s v="Modern"/>
    <s v="Not Applicable"/>
  </r>
  <r>
    <s v="s7837P"/>
    <x v="1"/>
    <x v="2698"/>
    <s v="Unknown"/>
    <s v="Rupi Kaur"/>
    <s v="Unknown"/>
    <m/>
    <s v="Unknown"/>
    <x v="0"/>
    <x v="16"/>
    <s v="1 Season"/>
    <n v="0"/>
    <n v="1"/>
    <x v="10"/>
    <s v="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
    <x v="0"/>
    <n v="2"/>
    <s v=""/>
    <s v=""/>
    <s v="Recent"/>
    <s v="Not Applicable"/>
  </r>
  <r>
    <s v="s4443P"/>
    <x v="0"/>
    <x v="2699"/>
    <s v="William Friedkin"/>
    <s v="David Caruso, Linda Fiorentino, Chazz Palminteri, Richard Crenna, Kevin Tighe, Michael Biehn"/>
    <s v="United States"/>
    <m/>
    <s v="Unknown"/>
    <x v="42"/>
    <x v="6"/>
    <s v="95 min"/>
    <n v="95"/>
    <n v="0"/>
    <x v="8"/>
    <s v="Corelli is up to his neck in a case that may lead where he doesn't want to go. Chazz Palminteri portrays Matt, an attorney and Corelli's longtime pal. Linda Fiorentino is Matt's wife Trina: a pyschologist who's capable of anything, even murder."/>
    <x v="0"/>
    <n v="2"/>
    <s v=""/>
    <s v=""/>
    <s v="Older"/>
    <s v="Medium"/>
  </r>
  <r>
    <s v="s7179N"/>
    <x v="0"/>
    <x v="2700"/>
    <s v="Leslie Small, Tim Story"/>
    <s v="Kevin Hart"/>
    <s v="United States"/>
    <d v="2018-10-01T00:00:00"/>
    <s v="Available"/>
    <x v="9"/>
    <x v="6"/>
    <s v="89 min"/>
    <n v="89"/>
    <n v="0"/>
    <x v="13"/>
    <s v="Sometimes edgy and always hilarious, comedian Kevin Hart shines in this theatrical version of his record-breaking 2011 live tour."/>
    <x v="1"/>
    <n v="1"/>
    <n v="2018"/>
    <s v="October"/>
    <s v="Modern"/>
    <s v="Short"/>
  </r>
  <r>
    <s v="s7723P"/>
    <x v="0"/>
    <x v="2701"/>
    <s v="Martin Pfeil"/>
    <s v="Ana Dordevic, Guido Drell, Tom von der Isar, Frederik Lenke, Gordana Heyden, Giulio Avise Caselli"/>
    <s v="Unknown"/>
    <m/>
    <s v="Unknown"/>
    <x v="3"/>
    <x v="0"/>
    <s v="102 min"/>
    <n v="102"/>
    <n v="0"/>
    <x v="28"/>
    <s v="Mia, a young, attractive woman and mother starts to question the meaning of life due to external circumstances. She tries to escape into the virtual world of chats, where she meets â€žMorgenrot&quot; for the first time. It is the beginning of a journey through the unknown, where feelings don't emerge through physical contact, but through words. However, Mia's husband discovers her secret."/>
    <x v="0"/>
    <n v="2"/>
    <s v=""/>
    <s v=""/>
    <s v="Recent"/>
    <s v="Medium"/>
  </r>
  <r>
    <s v="s694N"/>
    <x v="0"/>
    <x v="2702"/>
    <s v="Lucky Kuswandi"/>
    <s v="Iqbaal Ramadhan, Nirina Zubir, Asri Welas, Tika Panggabean, Happy Salma, Aurora Ribero, Marissa Anita, Bayu Skak, Cut Mini Theo, Ibnu Jamil"/>
    <s v="Unknown"/>
    <d v="2021-06-17T00:00:00"/>
    <s v="Available"/>
    <x v="0"/>
    <x v="7"/>
    <s v="101 min"/>
    <n v="101"/>
    <n v="0"/>
    <x v="4"/>
    <s v="After his father's passing, a teenager sets out for New York in search of his estranged mother and soon finds love and connection in unexpected places."/>
    <x v="1"/>
    <n v="1"/>
    <n v="2021"/>
    <s v="June"/>
    <s v="Recent"/>
    <s v="Medium"/>
  </r>
  <r>
    <s v="s8710P"/>
    <x v="1"/>
    <x v="2703"/>
    <s v="Unknown"/>
    <s v="Marc Thompson, Rebecca Soler"/>
    <s v="Unknown"/>
    <m/>
    <s v="Unknown"/>
    <x v="19"/>
    <x v="10"/>
    <s v="1 Season"/>
    <n v="0"/>
    <n v="1"/>
    <x v="18"/>
    <s v="A group of friends find a portal to Perim, another worldly dimension, where Chaotic, a popular card game, is real."/>
    <x v="0"/>
    <n v="2"/>
    <s v=""/>
    <s v=""/>
    <s v="Older"/>
    <s v="Not Applicable"/>
  </r>
  <r>
    <s v="s713N"/>
    <x v="0"/>
    <x v="2704"/>
    <s v="Michael Lockshin"/>
    <s v="Fedor Fedotov, Sonya Priss, Yury Borisov, Kirill Zaitsev, Aleksey Guskov, Severija Janusauskaite, Cathy Belton"/>
    <s v="Unknown"/>
    <d v="2021-06-16T00:00:00"/>
    <s v="Available"/>
    <x v="3"/>
    <x v="1"/>
    <s v="138 min"/>
    <n v="138"/>
    <n v="0"/>
    <x v="7"/>
    <s v="On the frozen rivers and canals of St. Petersburg, a petty thief on skates warms the heart of an aristocrat’s daughter as forces try to keep them apart."/>
    <x v="1"/>
    <n v="1"/>
    <n v="2021"/>
    <s v="June"/>
    <s v="Recent"/>
    <s v="Long"/>
  </r>
  <r>
    <s v="s7727P"/>
    <x v="0"/>
    <x v="2705"/>
    <s v="Vinod Bharathan"/>
    <s v="Vinay Forrt, Sabumon Abdusamad, Jinu Joseph, Tony Luke, Shani Shaki, Franko Manjilla, Ahamed Shaheen, Rohini Idiccula"/>
    <s v="India, Denmark"/>
    <m/>
    <s v="Unknown"/>
    <x v="2"/>
    <x v="3"/>
    <s v="101 min"/>
    <n v="101"/>
    <n v="0"/>
    <x v="8"/>
    <s v="A multi-award-winning, avant-garde film set In a southern city of India, following a reporter's search for a missing actor that leads to the revelation of multiple lives connected to it through greed and bad choices."/>
    <x v="0"/>
    <n v="2"/>
    <s v=""/>
    <s v=""/>
    <s v="Modern"/>
    <s v="Medium"/>
  </r>
  <r>
    <s v="s4034P"/>
    <x v="0"/>
    <x v="2706"/>
    <s v="Howard Hall Productions"/>
    <s v="Unknown"/>
    <s v="Unknown"/>
    <m/>
    <s v="Unknown"/>
    <x v="6"/>
    <x v="5"/>
    <s v="56 min"/>
    <n v="56"/>
    <n v="0"/>
    <x v="2"/>
    <s v="Bejeweled Fishes captures the spectacular beauty of fishes inhabiting the coral reefs of the Tropical Pacific."/>
    <x v="0"/>
    <n v="2"/>
    <s v=""/>
    <s v=""/>
    <s v="Modern"/>
    <s v="Short"/>
  </r>
  <r>
    <s v="s1760P"/>
    <x v="0"/>
    <x v="2707"/>
    <s v="Not Available"/>
    <s v="Unknown"/>
    <s v="Unknown"/>
    <m/>
    <s v="Unknown"/>
    <x v="9"/>
    <x v="12"/>
    <s v="36 min"/>
    <n v="36"/>
    <n v="0"/>
    <x v="34"/>
    <s v="Make Believe, the musicians behind Joan of Arc, challenge their audience with rhythmic, off-kilter rock."/>
    <x v="0"/>
    <n v="2"/>
    <s v=""/>
    <s v=""/>
    <s v="Modern"/>
    <s v="Short"/>
  </r>
  <r>
    <s v="s8714N"/>
    <x v="0"/>
    <x v="2708"/>
    <s v="Ashish R. Mohan"/>
    <s v="Arshad Warsi, Jacky Bhagnani, Lauren Gottlieb, Dalip Tahil, Pavan Malhotra, Ayub Khoso, Adnan Shah"/>
    <s v="India"/>
    <d v="2018-03-01T00:00:00"/>
    <s v="Available"/>
    <x v="18"/>
    <x v="1"/>
    <s v="124 min"/>
    <n v="124"/>
    <n v="0"/>
    <x v="4"/>
    <s v="Denied a U.S. visa, two dim Indian men decide to sneak into America on a boat. Fate, however, leaves them stranded on a beach – in Karachi, Pakistan."/>
    <x v="1"/>
    <n v="1"/>
    <n v="2018"/>
    <s v="March"/>
    <s v="Modern"/>
    <s v="Long"/>
  </r>
  <r>
    <s v="s8764P"/>
    <x v="1"/>
    <x v="2709"/>
    <s v="Unknown"/>
    <n v="1"/>
    <s v="Unknown"/>
    <m/>
    <s v="Unknown"/>
    <x v="0"/>
    <x v="5"/>
    <s v="1 Season"/>
    <n v="0"/>
    <n v="1"/>
    <x v="19"/>
    <n v="1"/>
    <x v="0"/>
    <n v="2"/>
    <s v=""/>
    <s v=""/>
    <s v="Recent"/>
    <s v="Not Applicable"/>
  </r>
  <r>
    <s v="s7266P"/>
    <x v="0"/>
    <x v="2710"/>
    <s v="Peter Care"/>
    <s v="Emile Hirsch, Kieran Culkin, Vincent D'Onofrio, Jena Malone, Jake Richardson"/>
    <s v="United States"/>
    <m/>
    <s v="Unknown"/>
    <x v="15"/>
    <x v="6"/>
    <s v="105 min"/>
    <n v="105"/>
    <n v="0"/>
    <x v="4"/>
    <s v="A group of Catholic school friends, after being caught drawing an obscene comic book, plan a heist that will outdo their previous prank and make them local legends."/>
    <x v="0"/>
    <n v="2"/>
    <s v=""/>
    <s v=""/>
    <s v="Older"/>
    <s v="Medium"/>
  </r>
  <r>
    <s v="s1608N"/>
    <x v="0"/>
    <x v="2711"/>
    <s v="J. Patrick Arbeiter"/>
    <s v="Hazel Brugger"/>
    <s v="Germany"/>
    <d v="2020-12-02T00:00:00"/>
    <s v="Available"/>
    <x v="3"/>
    <x v="1"/>
    <s v="58 min"/>
    <n v="58"/>
    <n v="0"/>
    <x v="13"/>
    <s v="In this stand-up special, comedian Hazel Brugger offers her breezy takes on unruly geese, chatty gynecologists, German bank loans and more."/>
    <x v="1"/>
    <n v="1"/>
    <n v="2020"/>
    <s v="December"/>
    <s v="Recent"/>
    <s v="Short"/>
  </r>
  <r>
    <s v="s1859N"/>
    <x v="0"/>
    <x v="2712"/>
    <s v="Ken Ghosh"/>
    <s v="Fardeen Khan, Kareena Kapoor, Shahid Kapoor, Kim Sharma, Akhilendra Mishra"/>
    <s v="India"/>
    <d v="2020-10-13T00:00:00"/>
    <s v="Available"/>
    <x v="4"/>
    <x v="7"/>
    <s v="117 min"/>
    <n v="117"/>
    <n v="0"/>
    <x v="3"/>
    <s v="An all-around nice guy finds himself in a dangerous situation after he makes the ultimate sacrifice for the woman he loves in this drama."/>
    <x v="1"/>
    <n v="1"/>
    <n v="2020"/>
    <s v="October"/>
    <s v="Older"/>
    <s v="Medium"/>
  </r>
  <r>
    <s v="s8102P"/>
    <x v="0"/>
    <x v="2713"/>
    <s v="Michelle MacLaren"/>
    <s v="Jeremy Sisto, Charlotte Sullivan, Peter Outerbridge, R.H. Thomson, Fred Durst, Christian Potenza"/>
    <s v="Unknown"/>
    <m/>
    <s v="Unknown"/>
    <x v="24"/>
    <x v="6"/>
    <s v="92 min"/>
    <n v="92"/>
    <n v="0"/>
    <x v="15"/>
    <s v="A census taker (Jeremy Sisto) sent to find out why the population of a small, puritanical town has remained fixed at 436 for the last century finds out that even the most idyllic small towns can harbor deadly secrets."/>
    <x v="0"/>
    <n v="2"/>
    <s v=""/>
    <s v=""/>
    <s v="Older"/>
    <s v="Medium"/>
  </r>
  <r>
    <s v="s384P"/>
    <x v="0"/>
    <x v="2714"/>
    <s v="Russell Holt"/>
    <s v="Sam Hennings, Brenda Strong, Eric Johnson, Alexander Carroll, Tiffany Dupont, Brighton Hertford, Kimberly Varadi, Colin Ford, Kathryn Firago, Jim Grimshaw, Jonathan Scarfe, Sarah Darling, Edward Albert, Ryan Wood, Jordan Rose Tarter, Anne Sward, Levi Larsen"/>
    <s v="United States"/>
    <m/>
    <s v="Unknown"/>
    <x v="4"/>
    <x v="8"/>
    <s v="110 min"/>
    <n v="110"/>
    <n v="0"/>
    <x v="8"/>
    <s v="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
    <x v="0"/>
    <n v="2"/>
    <s v=""/>
    <s v=""/>
    <s v="Older"/>
    <s v="Medium"/>
  </r>
  <r>
    <s v="s7240P"/>
    <x v="0"/>
    <x v="2715"/>
    <s v="Unknown"/>
    <n v="1"/>
    <s v="Unknown"/>
    <m/>
    <s v="Unknown"/>
    <x v="0"/>
    <x v="5"/>
    <s v="61 min"/>
    <n v="61"/>
    <n v="0"/>
    <x v="0"/>
    <s v="ACT 4 - Title after removing 1C - 2 a"/>
    <x v="0"/>
    <n v="2"/>
    <s v=""/>
    <s v=""/>
    <s v="Recent"/>
    <s v="Short"/>
  </r>
  <r>
    <s v="s7595N"/>
    <x v="0"/>
    <x v="2716"/>
    <s v="Anthony Bell"/>
    <s v="Andrew Toth, Lisa Durupt, Jonathan Holmes, Paul Dobson, Cole Howard, Brian Drummond, Jennifer Cameron"/>
    <s v="United States"/>
    <d v="2020-05-25T00:00:00"/>
    <s v="Available"/>
    <x v="3"/>
    <x v="15"/>
    <s v="89 min"/>
    <n v="89"/>
    <n v="0"/>
    <x v="11"/>
    <s v="Stressed by his duties as king and father, Norm must secretly find his stolen crown while taking his family on a much-needed vacation."/>
    <x v="1"/>
    <n v="1"/>
    <n v="2020"/>
    <s v="May"/>
    <s v="Recent"/>
    <s v="Short"/>
  </r>
  <r>
    <s v="s914N"/>
    <x v="0"/>
    <x v="2717"/>
    <s v="Stanley Menino D'Costa"/>
    <s v="Sooraj Pancholi, Isabelle Kaif, Rajpal Yadav, Waluscha D'Souza, Natasha Powell, Martin Rycroft, Amrit Maghera, Saqib Saleem"/>
    <s v="India"/>
    <d v="2021-05-07T00:00:00"/>
    <s v="Available"/>
    <x v="3"/>
    <x v="2"/>
    <s v="107 min"/>
    <n v="107"/>
    <n v="0"/>
    <x v="8"/>
    <s v="When a ballroom dancer’s shot at a crucial tournament is jeopardized, a street dancer must face his own painful past and step up as her new partner."/>
    <x v="1"/>
    <n v="1"/>
    <n v="2021"/>
    <s v="May"/>
    <s v="Recent"/>
    <s v="Medium"/>
  </r>
  <r>
    <s v="s8181P"/>
    <x v="0"/>
    <x v="2718"/>
    <s v="William Tannen"/>
    <s v="Chuck Norris, Joanna Pacula, Marshall Teague, Todd Jensen, Daniel Bernhardt, Tracy Scoggins, Bernie Kopell, Aaron Norris"/>
    <s v="Unknown"/>
    <m/>
    <s v="Unknown"/>
    <x v="24"/>
    <x v="6"/>
    <s v="91 min"/>
    <n v="91"/>
    <n v="0"/>
    <x v="0"/>
    <s v="In the aftermath of a daring rescue mission gone bad, a guilt-ridden detective vows to rescue a diamond cutter from the clutches of a murderous thief in this pulse-pounding action thriller starring silver screen icon Chuck Norris."/>
    <x v="0"/>
    <n v="2"/>
    <s v=""/>
    <s v=""/>
    <s v="Older"/>
    <s v="Medium"/>
  </r>
  <r>
    <s v="s6675P"/>
    <x v="0"/>
    <x v="2719"/>
    <s v="Adam Oldroyd"/>
    <s v="Les Dennis, April Pearson, Nathan Clarke, Anthony Head"/>
    <s v="Unknown"/>
    <m/>
    <s v="Unknown"/>
    <x v="0"/>
    <x v="0"/>
    <s v="99 min"/>
    <n v="99"/>
    <n v="0"/>
    <x v="22"/>
    <s v="When two inept young criminals break into the home of a washed-up psychic, they get a lot more than they bargained for... because 'The All-Seeing Stupendo' is a genuine master of the dark mystic arts."/>
    <x v="0"/>
    <n v="2"/>
    <s v=""/>
    <s v=""/>
    <s v="Recent"/>
    <s v="Medium"/>
  </r>
  <r>
    <s v="s157P"/>
    <x v="0"/>
    <x v="2720"/>
    <s v="Anna Mastro"/>
    <s v="Andrew J. West, Peter Facinelli, Virginia Madsen, William H. Macy"/>
    <s v="United States"/>
    <m/>
    <s v="Unknown"/>
    <x v="18"/>
    <x v="12"/>
    <s v="86 min"/>
    <n v="86"/>
    <n v="0"/>
    <x v="4"/>
    <s v="A ticket-taker at the local cinema believes he is the son of God. He has agreed to decide the eternal fate of everyone he comes in to contact with."/>
    <x v="0"/>
    <n v="2"/>
    <s v=""/>
    <s v=""/>
    <s v="Modern"/>
    <s v="Short"/>
  </r>
  <r>
    <s v="s1475N"/>
    <x v="0"/>
    <x v="2721"/>
    <s v="Archie Hekagery"/>
    <s v="Panji Zoni, Yayan Ruhian, Maizura, Cemal Farukh, Imelda Therinne, Surya Saputra, Jarot Superdj, Doyok Superdj, Hajra Romessa, Annette Edoarda"/>
    <s v="Indonesia"/>
    <d v="2020-12-31T00:00:00"/>
    <s v="Available"/>
    <x v="3"/>
    <x v="2"/>
    <s v="116 min"/>
    <n v="116"/>
    <n v="0"/>
    <x v="7"/>
    <s v="Wealthy and spoiled, a young man finds something to fight for when he falls in love with an environmental activist protesting his family's business."/>
    <x v="1"/>
    <n v="1"/>
    <n v="2020"/>
    <s v="December"/>
    <s v="Recent"/>
    <s v="Medium"/>
  </r>
  <r>
    <s v="s504N"/>
    <x v="1"/>
    <x v="2722"/>
    <s v="Jan Holoubek"/>
    <s v="Andrzej Seweryn, Dawid Ogrodnik, Zofia Wichłacz, Magdalena Walach, Piotr Fronczewski, Agnieszka Żulewska, Ireneusz Czop, Zbigniew Waleryś, Jacek Beler, Nel Kaczmarek"/>
    <s v="Poland"/>
    <d v="2021-07-07T00:00:00"/>
    <s v="Available"/>
    <x v="0"/>
    <x v="1"/>
    <s v="2 Seasons"/>
    <n v="0"/>
    <n v="2"/>
    <x v="14"/>
    <s v="In an early-'80s Polish town, a prostitute and a youth leader are found killed, but the police's handling of the case makes two journalists suspicious."/>
    <x v="1"/>
    <n v="1"/>
    <n v="2021"/>
    <s v="July"/>
    <s v="Recent"/>
    <s v="Not Applicable"/>
  </r>
  <r>
    <s v="s6924P"/>
    <x v="0"/>
    <x v="2723"/>
    <s v="Dominic Brunt"/>
    <s v="Joanne Mitchell, Dominic Brunt, Nicky Evans"/>
    <s v="Unknown"/>
    <m/>
    <s v="Unknown"/>
    <x v="7"/>
    <x v="9"/>
    <s v="82 min"/>
    <n v="82"/>
    <n v="0"/>
    <x v="15"/>
    <s v="Alex and Meg, an estranged couple, agree to one last weekend together in a remote cottage, to try to save their failing marriage. The biggest test of their love for each other comes when they are attacked by the undead."/>
    <x v="0"/>
    <n v="2"/>
    <s v=""/>
    <s v=""/>
    <s v="Modern"/>
    <s v="Short"/>
  </r>
  <r>
    <s v="s1526P"/>
    <x v="0"/>
    <x v="2724"/>
    <s v="Joe Cacaci"/>
    <s v="Jonathan Silverman, Andrew McCarthy, Ernest Borgnine, Kate Vernon"/>
    <s v="Unknown"/>
    <m/>
    <s v="Unknown"/>
    <x v="7"/>
    <x v="12"/>
    <s v="80 min"/>
    <n v="80"/>
    <n v="0"/>
    <x v="4"/>
    <s v="A nice guy goes into the hospital for surgery and through a series of mishaps suffers every man's worst nightmare."/>
    <x v="0"/>
    <n v="2"/>
    <s v=""/>
    <s v=""/>
    <s v="Modern"/>
    <s v="Short"/>
  </r>
  <r>
    <s v="s3506P"/>
    <x v="0"/>
    <x v="2725"/>
    <s v="Jim Podhoretz"/>
    <s v="Shaquille O'Neal, Kobe Bryant, Phil Jackson"/>
    <s v="Unknown"/>
    <m/>
    <s v="Unknown"/>
    <x v="8"/>
    <x v="5"/>
    <s v="55 min"/>
    <n v="55"/>
    <n v="0"/>
    <x v="2"/>
    <s v="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
    <x v="0"/>
    <n v="2"/>
    <s v=""/>
    <s v=""/>
    <s v="Older"/>
    <s v="Short"/>
  </r>
  <r>
    <s v="s7489P"/>
    <x v="1"/>
    <x v="2726"/>
    <s v="Unknown"/>
    <s v="Unknown"/>
    <s v="Unknown"/>
    <m/>
    <s v="Unknown"/>
    <x v="0"/>
    <x v="7"/>
    <s v="1 Season"/>
    <n v="0"/>
    <n v="1"/>
    <x v="26"/>
    <s v="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
    <x v="0"/>
    <n v="2"/>
    <s v=""/>
    <s v=""/>
    <s v="Recent"/>
    <s v="Not Applicable"/>
  </r>
  <r>
    <s v="s7379N"/>
    <x v="0"/>
    <x v="2727"/>
    <s v="Thierry Donard"/>
    <s v="Tom Barrer, Liam Whaley, Wille Lindberg, Sam Favret, Fabian Bodet, Jamie Lee, Lorenzo Avvenenti, Ross Clarke-Jones"/>
    <s v="France"/>
    <d v="2020-06-12T00:00:00"/>
    <s v="Available"/>
    <x v="6"/>
    <x v="7"/>
    <s v="110 min"/>
    <n v="110"/>
    <n v="0"/>
    <x v="7"/>
    <s v="Attracted to thrills across the globe, intrepid athletes venture to remote locations in pursuit of their extreme form of bliss."/>
    <x v="1"/>
    <n v="1"/>
    <n v="2020"/>
    <s v="June"/>
    <s v="Modern"/>
    <s v="Medium"/>
  </r>
  <r>
    <s v="s8666P"/>
    <x v="0"/>
    <x v="2728"/>
    <s v="Antonia Bird"/>
    <s v="Linus Roach, Tom Wilkinson, Cathy Tyson, Robert Carlyle"/>
    <s v="Unknown"/>
    <m/>
    <s v="Unknown"/>
    <x v="42"/>
    <x v="9"/>
    <s v="105 min"/>
    <n v="105"/>
    <n v="0"/>
    <x v="8"/>
    <s v="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
    <x v="0"/>
    <n v="2"/>
    <s v=""/>
    <s v=""/>
    <s v="Older"/>
    <s v="Medium"/>
  </r>
  <r>
    <s v="s5708N"/>
    <x v="1"/>
    <x v="2729"/>
    <s v="Unknown"/>
    <s v="Lauren Graham, Alexis Bledel, Kelly Bishop, Scott Patterson, Yanic Truesdale, Matt Czuchry, Liza Weil, Milo Ventimiglia, Sean Gunn, Keiko Agena, Rose Abdoo, Melissa McCarthy"/>
    <s v="United States"/>
    <d v="2016-11-25T00:00:00"/>
    <s v="Available"/>
    <x v="7"/>
    <x v="7"/>
    <s v="1 Season"/>
    <n v="0"/>
    <n v="1"/>
    <x v="4"/>
    <s v="Set nearly a decade after the finale of the original series, this revival follows Lorelai, Rory and Emily Gilmore through four seasons of change."/>
    <x v="1"/>
    <n v="1"/>
    <n v="2016"/>
    <s v="November"/>
    <s v="Modern"/>
    <s v="Not Applicable"/>
  </r>
  <r>
    <s v="s2501P"/>
    <x v="0"/>
    <x v="2730"/>
    <s v="John Huston"/>
    <s v="Stacy Keach, Jeff Bridges, Susan Tyrrell, Candy Clark, Nicholas Colasanto"/>
    <s v="Unknown"/>
    <m/>
    <s v="Unknown"/>
    <x v="35"/>
    <x v="8"/>
    <s v="97 min"/>
    <n v="97"/>
    <n v="0"/>
    <x v="8"/>
    <s v="Two men, working as professional boxers, come to blows when their careers each begin to take opposite momentum."/>
    <x v="0"/>
    <n v="2"/>
    <s v=""/>
    <s v=""/>
    <s v="Older"/>
    <s v="Medium"/>
  </r>
  <r>
    <s v="s3339N"/>
    <x v="0"/>
    <x v="2731"/>
    <s v="Michael A. Nickles"/>
    <s v="Katlyn Carlson, Brian Muller, Teya Patt, Pamela Chabora"/>
    <s v="United States"/>
    <d v="2019-11-01T00:00:00"/>
    <s v="Available"/>
    <x v="6"/>
    <x v="8"/>
    <s v="92 min"/>
    <n v="92"/>
    <n v="0"/>
    <x v="11"/>
    <s v="Home for the holidays, a broke puppeteer knows there’s treasure buried somewhere under her town. To find it, all she has to do is die – almost."/>
    <x v="1"/>
    <n v="1"/>
    <n v="2019"/>
    <s v="November"/>
    <s v="Modern"/>
    <s v="Medium"/>
  </r>
  <r>
    <s v="s734P"/>
    <x v="1"/>
    <x v="2732"/>
    <s v="Unknown"/>
    <s v="Scott Cam, Shelley Craft"/>
    <s v="Unknown"/>
    <m/>
    <s v="Unknown"/>
    <x v="6"/>
    <x v="3"/>
    <s v="7 Seasons"/>
    <n v="0"/>
    <n v="7"/>
    <x v="33"/>
    <s v="The Block introduces four couples who are taking on one of the potentially most rewarding challenges they will ever face."/>
    <x v="0"/>
    <n v="2"/>
    <s v=""/>
    <s v=""/>
    <s v="Modern"/>
    <s v="Not Applicable"/>
  </r>
  <r>
    <s v="s2507N"/>
    <x v="0"/>
    <x v="2733"/>
    <s v="Ahmad El-Badri"/>
    <s v="Tamer Hosny, Mai Ezz El-Din, Ezzat Abou Aouf, Marwa Abdel Monem, Hussien Elgohary, Mirhan, Maysara"/>
    <s v="Egypt"/>
    <d v="2020-05-19T00:00:00"/>
    <s v="Available"/>
    <x v="14"/>
    <x v="7"/>
    <s v="101 min"/>
    <n v="101"/>
    <n v="0"/>
    <x v="4"/>
    <s v="Now parents, Omar and Salma hit some obstacles while raising their two Kids and staying in love after the honeymoon ends."/>
    <x v="1"/>
    <n v="1"/>
    <n v="2020"/>
    <s v="May"/>
    <s v="Older"/>
    <s v="Medium"/>
  </r>
  <r>
    <s v="s4202P"/>
    <x v="0"/>
    <x v="2734"/>
    <s v="James Marquand"/>
    <s v="Paul Barber, Samantha Janus, Spencer Wilding"/>
    <s v="Unknown"/>
    <m/>
    <s v="Unknown"/>
    <x v="24"/>
    <x v="12"/>
    <s v="88 min"/>
    <n v="88"/>
    <n v="0"/>
    <x v="0"/>
    <s v="When Tom's boxing career ends abruptly, he's offered a job as a door man at a rundown night club. There he meets Paul, a volatile man with a history of bloodshed. Paul tries mentoring Tom on living a &quot;clean&quot; life, but the two men are soon unavoidably at odds with vicious local gangsters, and the violence running through their veins is about to erupt."/>
    <x v="0"/>
    <n v="2"/>
    <s v=""/>
    <s v=""/>
    <s v="Older"/>
    <s v="Short"/>
  </r>
  <r>
    <s v="s1866P"/>
    <x v="1"/>
    <x v="2735"/>
    <s v="Unknown"/>
    <s v="Colin Hanks, Betsy Brandt, Thomas Sadoski"/>
    <s v="Unknown"/>
    <m/>
    <s v="Unknown"/>
    <x v="1"/>
    <x v="7"/>
    <s v="4 Seasons"/>
    <n v="0"/>
    <n v="4"/>
    <x v="19"/>
    <s v="In the hilarious fourth season of Life In Pieces, the Short/Hughes family prepares for one (or two) new members, and we follow three generations through ups, downs, milestones and mishaps!"/>
    <x v="0"/>
    <n v="2"/>
    <s v=""/>
    <s v=""/>
    <s v="Modern"/>
    <s v="Not Applicable"/>
  </r>
  <r>
    <s v="s1569P"/>
    <x v="0"/>
    <x v="2736"/>
    <s v="George P. Quigley"/>
    <s v="Bob Howard, Milton Williams"/>
    <s v="Unknown"/>
    <m/>
    <s v="Unknown"/>
    <x v="51"/>
    <x v="12"/>
    <s v="57 min"/>
    <n v="57"/>
    <n v="0"/>
    <x v="8"/>
    <s v="The beautiful Nellie Hill has many admirers but when one of them gets killed all the others are suspected."/>
    <x v="0"/>
    <n v="2"/>
    <s v=""/>
    <s v=""/>
    <s v="Older"/>
    <s v="Short"/>
  </r>
  <r>
    <s v="s118N"/>
    <x v="0"/>
    <x v="2737"/>
    <s v="Luke Holland"/>
    <s v="Unknown"/>
    <s v="United Kingdom, United States"/>
    <d v="2021-09-02T00:00:00"/>
    <s v="Available"/>
    <x v="0"/>
    <x v="11"/>
    <s v="94 min"/>
    <n v="94"/>
    <n v="0"/>
    <x v="2"/>
    <s v="This documentary stitches together never-before-seen interviews with the last living generation of people who participated in Hitler's Third Reich."/>
    <x v="1"/>
    <n v="1"/>
    <n v="2021"/>
    <s v="September"/>
    <s v="Recent"/>
    <s v="Medium"/>
  </r>
  <r>
    <s v="s6130P"/>
    <x v="0"/>
    <x v="2738"/>
    <s v="Richard Parry"/>
    <s v="Sam Hazendline, Julie Dray, Navid Negahban, T'Nia Miller"/>
    <s v="Unknown"/>
    <m/>
    <s v="Unknown"/>
    <x v="0"/>
    <x v="0"/>
    <s v="98 min"/>
    <n v="98"/>
    <n v="0"/>
    <x v="22"/>
    <s v="A corrupt sports star hides out in a remote village in Norway, in the aftermath of a brutal crime. When a mysterious woman arrives and triggers memories of his wife's murder, he must face the consequences of a betrayal that he cannot outrun."/>
    <x v="0"/>
    <n v="2"/>
    <s v=""/>
    <s v=""/>
    <s v="Recent"/>
    <s v="Medium"/>
  </r>
  <r>
    <s v="s1649P"/>
    <x v="0"/>
    <x v="2739"/>
    <s v="Michael DeGrazier"/>
    <s v="David Paulides, Cuz Strickland, Bruce Maccabee, Alan Ronneburg"/>
    <s v="Unknown"/>
    <m/>
    <s v="Unknown"/>
    <x v="1"/>
    <x v="3"/>
    <s v="97 min"/>
    <n v="97"/>
    <n v="0"/>
    <x v="2"/>
    <s v="Hunters have disappeared from wildlands without a trace for hundreds of years. David Paulides presents the haunting true stories of hunters experiencing the unexplainable in the woods of North America."/>
    <x v="0"/>
    <n v="2"/>
    <s v=""/>
    <s v=""/>
    <s v="Modern"/>
    <s v="Medium"/>
  </r>
  <r>
    <s v="s5146P"/>
    <x v="0"/>
    <x v="2740"/>
    <s v="Christian Schidlowski, Peter Bardehle"/>
    <s v="Unknown"/>
    <s v="Unknown"/>
    <m/>
    <s v="Unknown"/>
    <x v="12"/>
    <x v="14"/>
    <s v="58 min"/>
    <n v="58"/>
    <n v="0"/>
    <x v="2"/>
    <s v="Victoria gave birth to nine Kids, and survived seven assassination attempts. (ROYAL HISTORY)"/>
    <x v="0"/>
    <n v="2"/>
    <s v=""/>
    <s v=""/>
    <s v="Modern"/>
    <s v="Short"/>
  </r>
  <r>
    <s v="s8329P"/>
    <x v="0"/>
    <x v="2741"/>
    <s v="Brett Kelly"/>
    <s v="Robin Hodge, Joel Elliott, Peter Whittaker, Andrew Galligan, Trevor Payer"/>
    <s v="Unknown"/>
    <m/>
    <s v="Unknown"/>
    <x v="0"/>
    <x v="9"/>
    <s v="69 min"/>
    <n v="69"/>
    <n v="0"/>
    <x v="15"/>
    <s v="While on a road trip to a wedding, a young couple is forced to camp out for the night - and become prey to the wilderness, and something even more sinister."/>
    <x v="0"/>
    <n v="2"/>
    <s v=""/>
    <s v=""/>
    <s v="Recent"/>
    <s v="Short"/>
  </r>
  <r>
    <s v="s694P"/>
    <x v="0"/>
    <x v="2742"/>
    <s v="Michael McCaffrey"/>
    <s v="Jeff Reich, Doug Batchelor, Stephen Bohr, Art Chadwick,  Ph.D., H. Allen Davis,  Jr.,  Ph.D., Dave Fiedler, Clayton Leinneweber, Ivor Myers, Walter Veith,  Ph.D., Clyde L. Webster,  Ph.D."/>
    <s v="Unknown"/>
    <m/>
    <s v="Unknown"/>
    <x v="1"/>
    <x v="3"/>
    <s v="107 min"/>
    <n v="107"/>
    <n v="0"/>
    <x v="2"/>
    <s v="The final crisis is about to break upon the world and the prophecies concerning the Antichrist and the mark of the beast reveal how all upon the Earth will be forced to choose whether or not they will enter the refuge of the Ark. Everyone will soon find themselves in &quot;The Valley of Decision,&quot; just as it was in the days of Noah."/>
    <x v="0"/>
    <n v="2"/>
    <s v=""/>
    <s v=""/>
    <s v="Modern"/>
    <s v="Medium"/>
  </r>
  <r>
    <s v="s7678P"/>
    <x v="0"/>
    <x v="2743"/>
    <s v="Justin Price"/>
    <s v="Franziska Schissler, Justin Price, Bianca Stein, Alex Ryan Brown"/>
    <s v="Unknown"/>
    <m/>
    <s v="Unknown"/>
    <x v="0"/>
    <x v="0"/>
    <s v="85 min"/>
    <n v="85"/>
    <n v="0"/>
    <x v="0"/>
    <s v="An elite team of vigilantes plot to steal 14 billion dollars of laundered money from a notorious mob boss. After being double-crossed, they find refuge in the middle of nowhere with a mysterious family carrying an unsettling secret."/>
    <x v="0"/>
    <n v="2"/>
    <s v=""/>
    <s v=""/>
    <s v="Recent"/>
    <s v="Short"/>
  </r>
  <r>
    <s v="s2359N"/>
    <x v="0"/>
    <x v="2744"/>
    <s v="Guillaume Pierret"/>
    <s v="Alban Lenoir, Nicolas Duvauchelle, Ramzy Bedia, Stéfi Celma, Rod Paradot, Sébastien Lalanne, Pascale Arbillot, Arthur Aspaturian, Patrick Médioni"/>
    <s v="France"/>
    <d v="2020-06-19T00:00:00"/>
    <s v="Available"/>
    <x v="3"/>
    <x v="1"/>
    <s v="93 min"/>
    <n v="93"/>
    <n v="0"/>
    <x v="7"/>
    <s v="Facing a murder charge, a genius mechanic with a criminal past must track down a missing car containing the proof of his innocence: a single bullet."/>
    <x v="1"/>
    <n v="1"/>
    <n v="2020"/>
    <s v="June"/>
    <s v="Recent"/>
    <s v="Medium"/>
  </r>
  <r>
    <s v="s9516P"/>
    <x v="0"/>
    <x v="2745"/>
    <s v="Cameron Crowe"/>
    <s v="Unknown"/>
    <s v="Unknown"/>
    <m/>
    <s v="Unknown"/>
    <x v="9"/>
    <x v="8"/>
    <s v="5 min"/>
    <n v="5"/>
    <n v="0"/>
    <x v="8"/>
    <s v="We Bought a Zoo is now available for download! Go behind the scenes with Scarlett Johansson as she reveals what it took to &quot;get into character&quot; for her role in We Bought a Zoo."/>
    <x v="0"/>
    <n v="2"/>
    <s v=""/>
    <s v=""/>
    <s v="Modern"/>
    <s v="Short"/>
  </r>
  <r>
    <s v="s2052P"/>
    <x v="0"/>
    <x v="2746"/>
    <s v="Sam Macaroni"/>
    <s v="Jay Mohr"/>
    <s v="Unknown"/>
    <m/>
    <s v="Unknown"/>
    <x v="3"/>
    <x v="9"/>
    <s v="64 min"/>
    <n v="64"/>
    <n v="0"/>
    <x v="10"/>
    <s v="Comedian Jay Mohr tells stories from his life and gives us a wall of his famous celebrity impressions. This extremely personal look into his interesting life is full of great stories and hilarious observations."/>
    <x v="0"/>
    <n v="2"/>
    <s v=""/>
    <s v=""/>
    <s v="Recent"/>
    <s v="Short"/>
  </r>
  <r>
    <s v="s1670P"/>
    <x v="1"/>
    <x v="2747"/>
    <s v="Unknown"/>
    <s v="Mike E. Winfield"/>
    <s v="Unknown"/>
    <m/>
    <s v="Unknown"/>
    <x v="1"/>
    <x v="0"/>
    <s v="1 Season"/>
    <n v="0"/>
    <n v="1"/>
    <x v="19"/>
    <s v="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
    <x v="0"/>
    <n v="2"/>
    <s v=""/>
    <s v=""/>
    <s v="Modern"/>
    <s v="Not Applicable"/>
  </r>
  <r>
    <s v="s7284P"/>
    <x v="0"/>
    <x v="2748"/>
    <s v="Seymour Friedman"/>
    <s v="Unknown"/>
    <s v="Unknown"/>
    <m/>
    <s v="Unknown"/>
    <x v="0"/>
    <x v="3"/>
    <s v="80 min"/>
    <n v="80"/>
    <n v="0"/>
    <x v="22"/>
    <s v="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
    <x v="0"/>
    <n v="2"/>
    <s v=""/>
    <s v=""/>
    <s v="Recent"/>
    <s v="Short"/>
  </r>
  <r>
    <s v="s4885N"/>
    <x v="0"/>
    <x v="2749"/>
    <s v="Jimmy Henderson"/>
    <s v="Jean-Paul Ly, Dara Our, Tharoth Sam, Dara Phang, Celine Tran, Savin Phillip, Sok Visal"/>
    <s v="Cambodia"/>
    <d v="2018-05-02T00:00:00"/>
    <s v="Available"/>
    <x v="12"/>
    <x v="1"/>
    <s v="92 min"/>
    <n v="92"/>
    <n v="0"/>
    <x v="7"/>
    <s v="Four cops escorting a mobster to a high-security prison fight for survival when a gang boss orchestrates a riot from outside to silence their charge."/>
    <x v="1"/>
    <n v="1"/>
    <n v="2018"/>
    <s v="May"/>
    <s v="Modern"/>
    <s v="Medium"/>
  </r>
  <r>
    <s v="s8581P"/>
    <x v="0"/>
    <x v="2750"/>
    <s v="Brock Riebe"/>
    <s v="Brock Riebe, Ben Muller, Lillian Lamour, David Whitman, Jonny Blackstone, Gerald O. Heller, Nicholas Taylor, Frank Ondorf, Collin Bullock, Paul Russel"/>
    <s v="Unknown"/>
    <m/>
    <s v="Unknown"/>
    <x v="6"/>
    <x v="9"/>
    <s v="140 min"/>
    <n v="140"/>
    <n v="0"/>
    <x v="8"/>
    <s v="After the accidental death of a massage client, a young masseur and a seductive cat burglar become serial killers for profit. They race against time to raise funds to leave the country before they are caught by the police, the landlord, or an obnoxious lovesick woman."/>
    <x v="0"/>
    <n v="2"/>
    <s v=""/>
    <s v=""/>
    <s v="Modern"/>
    <s v="Long"/>
  </r>
  <r>
    <s v="s1966P"/>
    <x v="0"/>
    <x v="2751"/>
    <s v="Pradeep Krishnamoorthy"/>
    <s v="Sumanth, Nanditha Swetha, Nasser, JP"/>
    <s v="India"/>
    <m/>
    <s v="Unknown"/>
    <x v="0"/>
    <x v="3"/>
    <s v="137 min"/>
    <n v="137"/>
    <n v="0"/>
    <x v="22"/>
    <s v="A passionate traffic police who is bored of his routine job stumbles across some skeletons which ignite his soulless life. When he probes into the case he comes across a cop who had investigated the case in the past."/>
    <x v="0"/>
    <n v="2"/>
    <s v=""/>
    <s v=""/>
    <s v="Recent"/>
    <s v="Long"/>
  </r>
  <r>
    <s v="s3461N"/>
    <x v="0"/>
    <x v="2752"/>
    <s v="Anand Kamalakar"/>
    <s v="Unknown"/>
    <s v="United States"/>
    <d v="2019-10-02T00:00:00"/>
    <s v="Available"/>
    <x v="6"/>
    <x v="2"/>
    <s v="76 min"/>
    <n v="76"/>
    <n v="0"/>
    <x v="2"/>
    <s v="Shunned by his country due to religion, Abdus Salam strives for an achievement that would define modern physics and redefine his place back home."/>
    <x v="1"/>
    <n v="1"/>
    <n v="2019"/>
    <s v="October"/>
    <s v="Modern"/>
    <s v="Short"/>
  </r>
  <r>
    <s v="s2978P"/>
    <x v="0"/>
    <x v="2753"/>
    <s v="Quentin Lee"/>
    <s v="Owen Alabado, Dash Kwiatkowski, Brad Loekle"/>
    <s v="Unknown"/>
    <m/>
    <s v="Unknown"/>
    <x v="3"/>
    <x v="9"/>
    <s v="82 min"/>
    <n v="82"/>
    <n v="0"/>
    <x v="10"/>
    <s v="Brash Boys Club, one-night of stand-up, gay comedy featuring three diverse comedians each doing a half-hour set."/>
    <x v="0"/>
    <n v="2"/>
    <s v=""/>
    <s v=""/>
    <s v="Recent"/>
    <s v="Short"/>
  </r>
  <r>
    <s v="s3449P"/>
    <x v="0"/>
    <x v="2754"/>
    <s v="Mark Knight"/>
    <s v="Unknown"/>
    <s v="Unknown"/>
    <m/>
    <s v="Unknown"/>
    <x v="7"/>
    <x v="5"/>
    <s v="480 min"/>
    <n v="480"/>
    <n v="0"/>
    <x v="33"/>
    <s v="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
    <x v="0"/>
    <n v="2"/>
    <s v=""/>
    <s v=""/>
    <s v="Modern"/>
    <s v="Long"/>
  </r>
  <r>
    <s v="s1353N"/>
    <x v="1"/>
    <x v="2755"/>
    <s v="Unknown"/>
    <s v="Tracey Ashley, Flame Monroe, Aida Rodriguez, Marlo Williams, April Macie, Chaunté Wayans, Tiffany Haddish"/>
    <s v="United States"/>
    <d v="2021-02-02T00:00:00"/>
    <s v="Available"/>
    <x v="0"/>
    <x v="1"/>
    <s v="2 Seasons"/>
    <n v="0"/>
    <n v="2"/>
    <x v="51"/>
    <s v="Hand-picked by Tiffany Haddish, six diverse comedians showcase their raw humor in a series of specials oozing with energy."/>
    <x v="1"/>
    <n v="1"/>
    <n v="2021"/>
    <s v="February"/>
    <s v="Recent"/>
    <s v="Not Applicable"/>
  </r>
  <r>
    <s v="s8669P"/>
    <x v="0"/>
    <x v="2756"/>
    <s v="Harry Bradbeer"/>
    <s v="Claire Goose, Tom Goodman-Hill, Aidan McArdle, Clare Keelan, Bruce MacKinnan"/>
    <s v="Unknown"/>
    <m/>
    <s v="Unknown"/>
    <x v="24"/>
    <x v="0"/>
    <s v="95 min"/>
    <n v="95"/>
    <n v="0"/>
    <x v="8"/>
    <s v="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
    <x v="0"/>
    <n v="2"/>
    <s v=""/>
    <s v=""/>
    <s v="Older"/>
    <s v="Medium"/>
  </r>
  <r>
    <s v="s1180P"/>
    <x v="1"/>
    <x v="2757"/>
    <s v="Unknown"/>
    <s v="Daniel Amalm, Gigi Edgley, Katherine Hicks, Les Hill, Andrew Lees, Peter Phelps, Libby Tanner"/>
    <s v="Unknown"/>
    <m/>
    <s v="Unknown"/>
    <x v="22"/>
    <x v="0"/>
    <s v="3 Seasons"/>
    <n v="0"/>
    <n v="3"/>
    <x v="0"/>
    <s v="Dean Gallagher and Chase are brothers. Competitive alpha males, they argue over everything, agree on nothing, but defend each other from outsiders no matter what. They're also members of the elite Rescue Special Operations Unit."/>
    <x v="0"/>
    <n v="2"/>
    <s v=""/>
    <s v=""/>
    <s v="Modern"/>
    <s v="Not Applicable"/>
  </r>
  <r>
    <s v="s3710N"/>
    <x v="0"/>
    <x v="2758"/>
    <s v="Paul Thomas Anderson"/>
    <s v="Thom Yorke"/>
    <s v="United Kingdom"/>
    <d v="2019-06-27T00:00:00"/>
    <s v="Available"/>
    <x v="1"/>
    <x v="2"/>
    <s v="15 min"/>
    <n v="15"/>
    <n v="0"/>
    <x v="8"/>
    <s v="In a short musical film directed by Paul Thomas Anderson, Thom Yorke of Radiohead stars in a mind-bending visual piece. Best played loud."/>
    <x v="1"/>
    <n v="1"/>
    <n v="2019"/>
    <s v="June"/>
    <s v="Modern"/>
    <s v="Short"/>
  </r>
  <r>
    <s v="s9600P"/>
    <x v="0"/>
    <x v="2759"/>
    <s v="Gary Nelson"/>
    <s v="Sam Elliott, Teri Garr, Thomas Haden Church"/>
    <s v="United Kingdom"/>
    <m/>
    <s v="Unknown"/>
    <x v="57"/>
    <x v="9"/>
    <s v="94 min"/>
    <n v="94"/>
    <n v="0"/>
    <x v="0"/>
    <s v="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
    <x v="0"/>
    <n v="2"/>
    <s v=""/>
    <s v=""/>
    <s v="Older"/>
    <s v="Medium"/>
  </r>
  <r>
    <s v="s1405P"/>
    <x v="0"/>
    <x v="2760"/>
    <s v="Paul Krizan"/>
    <s v="John Diehl, Jean Louisa Kelly, Benjamin Ashbrook, Kevin McCorkle, John Saint Ryan, Paul Schackman"/>
    <s v="Unknown"/>
    <m/>
    <s v="Unknown"/>
    <x v="12"/>
    <x v="12"/>
    <s v="91 min"/>
    <n v="91"/>
    <n v="0"/>
    <x v="25"/>
    <s v="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
    <x v="0"/>
    <n v="2"/>
    <s v=""/>
    <s v=""/>
    <s v="Modern"/>
    <s v="Medium"/>
  </r>
  <r>
    <s v="s143N"/>
    <x v="0"/>
    <x v="2761"/>
    <s v="Richard LaGravenese"/>
    <s v="Hilary Swank, Patrick Dempsey, Scott Glenn, Imelda Staunton, April L. Hernandez, Mario, Kristin Herrera, Jaclyn Ngan, Sergio Montalvo, Jason Finn, Deance Wyatt, Vanetta Smith"/>
    <s v="Germany, United States"/>
    <d v="2021-09-01T00:00:00"/>
    <s v="Available"/>
    <x v="10"/>
    <x v="11"/>
    <s v="124 min"/>
    <n v="124"/>
    <n v="0"/>
    <x v="8"/>
    <s v="While her at-risk students are reading classics such as &quot;The Diary of Anne Frank,&quot; a teacher asks them to keep journals about their troubled lives."/>
    <x v="1"/>
    <n v="1"/>
    <n v="2021"/>
    <s v="September"/>
    <s v="Older"/>
    <s v="Long"/>
  </r>
  <r>
    <s v="s3446N"/>
    <x v="1"/>
    <x v="2762"/>
    <s v="Unknown"/>
    <s v="Yang Se-Jong, Woo Do‑hwan, Seolhyun, Jang Hyuk, Kim Young-chul, In Gyo-jin, Yu Oh-seong, Ahn Nae-sang"/>
    <s v="South Korea"/>
    <d v="2019-10-05T00:00:00"/>
    <s v="Available"/>
    <x v="1"/>
    <x v="7"/>
    <s v="1 Season"/>
    <n v="0"/>
    <n v="1"/>
    <x v="9"/>
    <s v="At the end of the Goryeo period, there were those who led the charge to proclaim a new age – and the ordinary individuals who risked everything."/>
    <x v="1"/>
    <n v="1"/>
    <n v="2019"/>
    <s v="October"/>
    <s v="Modern"/>
    <s v="Not Applicable"/>
  </r>
  <r>
    <s v="s2930N"/>
    <x v="0"/>
    <x v="2763"/>
    <s v="Andres Clariond"/>
    <s v="Unknown"/>
    <s v="Mexico"/>
    <d v="2020-02-11T00:00:00"/>
    <s v="Available"/>
    <x v="3"/>
    <x v="2"/>
    <s v="73 min"/>
    <n v="73"/>
    <n v="0"/>
    <x v="2"/>
    <s v="Director Alfonso Cuarón reflects on the childhood memories, period details and creative choices that shaped his Academy Award-winning film &quot;ROMA.&quot;"/>
    <x v="1"/>
    <n v="1"/>
    <n v="2020"/>
    <s v="February"/>
    <s v="Recent"/>
    <s v="Short"/>
  </r>
  <r>
    <s v="s1520P"/>
    <x v="0"/>
    <x v="2764"/>
    <s v="James Prosek"/>
    <s v="James Prosek"/>
    <s v="Unknown"/>
    <m/>
    <s v="Unknown"/>
    <x v="30"/>
    <x v="12"/>
    <s v="53 min"/>
    <n v="53"/>
    <n v="0"/>
    <x v="2"/>
    <s v="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
    <x v="0"/>
    <n v="2"/>
    <s v=""/>
    <s v=""/>
    <s v="Modern"/>
    <s v="Short"/>
  </r>
  <r>
    <s v="s2174P"/>
    <x v="0"/>
    <x v="2765"/>
    <s v="Not Available"/>
    <s v="Dr. Michael Greger, Dr. John McDougall"/>
    <s v="Unknown"/>
    <m/>
    <s v="Unknown"/>
    <x v="7"/>
    <x v="9"/>
    <s v="82 min"/>
    <n v="82"/>
    <n v="0"/>
    <x v="2"/>
    <s v="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
    <x v="0"/>
    <n v="2"/>
    <s v=""/>
    <s v=""/>
    <s v="Modern"/>
    <s v="Short"/>
  </r>
  <r>
    <s v="s6885N"/>
    <x v="0"/>
    <x v="2766"/>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s v="United States, United Kingdom, Italy"/>
    <d v="2019-11-01T00:00:00"/>
    <s v="Available"/>
    <x v="8"/>
    <x v="6"/>
    <s v="137 min"/>
    <n v="137"/>
    <n v="0"/>
    <x v="4"/>
    <s v="In this witty whodunit, wealthy guests and their servants gather for a weekend stay at the home of Sir William McCordle, who is soon found murdered."/>
    <x v="1"/>
    <n v="1"/>
    <n v="2019"/>
    <s v="November"/>
    <s v="Older"/>
    <s v="Long"/>
  </r>
  <r>
    <s v="s9343P"/>
    <x v="0"/>
    <x v="2767"/>
    <s v="David Winters"/>
    <s v="David Winters, Gary Daniels, Ava Fabian, Whitney Carson, Jordan Clark"/>
    <s v="United Kingdom"/>
    <m/>
    <s v="Unknown"/>
    <x v="18"/>
    <x v="8"/>
    <s v="90 min"/>
    <n v="90"/>
    <n v="0"/>
    <x v="10"/>
    <s v="When Beverly Hills teen, Jennifer (Witney Carson), visits her distant father at his hotel in Panama City Beach, she encounters much more than she bargained for."/>
    <x v="0"/>
    <n v="2"/>
    <s v=""/>
    <s v=""/>
    <s v="Modern"/>
    <s v="Medium"/>
  </r>
  <r>
    <s v="s4544N"/>
    <x v="0"/>
    <x v="2768"/>
    <s v="Will Yapp"/>
    <s v="Graham Chapman, Eric Idle, Terry Jones, Michael Palin, Terry Gilliam, John Cleese"/>
    <s v="Unknown"/>
    <d v="2018-10-02T00:00:00"/>
    <s v="Available"/>
    <x v="19"/>
    <x v="1"/>
    <s v="55 min"/>
    <n v="55"/>
    <n v="0"/>
    <x v="2"/>
    <s v="Follow the evolution of the British sketch comedy troupe that redefined humor and shaped an entire generation of American comics."/>
    <x v="1"/>
    <n v="1"/>
    <n v="2018"/>
    <s v="October"/>
    <s v="Older"/>
    <s v="Short"/>
  </r>
  <r>
    <s v="s1525N"/>
    <x v="0"/>
    <x v="2769"/>
    <s v="Lin Oeding"/>
    <s v="Jason Momoa, Garret Dillahunt, Jill Wagner, Stephen Lang, Sasha Rosoff, Sala Baker, Fraser Aitcheson, Teach Grant, Glenn Ennis, Todd Scott, Zahn McClarnon, Brendan Fletcher"/>
    <s v="Canada"/>
    <d v="2020-12-17T00:00:00"/>
    <s v="Available"/>
    <x v="6"/>
    <x v="6"/>
    <s v="94 min"/>
    <n v="94"/>
    <n v="0"/>
    <x v="7"/>
    <s v="A logger defends himself and his family from a group of murderous drug traffickers who have hidden a stash of heroin in his hunting cabin."/>
    <x v="1"/>
    <n v="1"/>
    <n v="2020"/>
    <s v="December"/>
    <s v="Modern"/>
    <s v="Medium"/>
  </r>
  <r>
    <s v="s4224N"/>
    <x v="0"/>
    <x v="2770"/>
    <s v="Kunihiko Yuyama"/>
    <s v="Ikue Otani, Sarah Natochenny, David Oliver Nelson, Mike Pollock, Kate Bristol, Suzy Myers, Rodger Parsons"/>
    <s v="Japan"/>
    <d v="2019-01-01T00:00:00"/>
    <s v="Available"/>
    <x v="12"/>
    <x v="15"/>
    <s v="97 min"/>
    <n v="97"/>
    <n v="0"/>
    <x v="48"/>
    <s v="When Ash tries to pick his first Pokémon on his birthday, he ends up with a stubborn Pikachu and they embark on a journey to find the legendary Ho-Oh."/>
    <x v="1"/>
    <n v="1"/>
    <n v="2019"/>
    <s v="January"/>
    <s v="Modern"/>
    <s v="Medium"/>
  </r>
  <r>
    <s v="s8327N"/>
    <x v="0"/>
    <x v="2412"/>
    <s v="David Batty"/>
    <s v="Selva Rasalingam, Mourad Zaoui, El Mahmoudi M'Barek, Abdelilah Wahbi, Abdelaziz N'Mila, Ait Youssef Youssef, David Harewood"/>
    <s v="United Kingdom, United States, Morocco"/>
    <d v="2018-10-20T00:00:00"/>
    <s v="Available"/>
    <x v="2"/>
    <x v="7"/>
    <s v="161 min"/>
    <n v="161"/>
    <n v="0"/>
    <x v="8"/>
    <s v="In the first of four word-for-word film adaptations, Aramaic-speaking actors re-create the stories of Jesus' life from the fourth gospel."/>
    <x v="1"/>
    <n v="1"/>
    <n v="2018"/>
    <s v="October"/>
    <s v="Modern"/>
    <s v="Long"/>
  </r>
  <r>
    <s v="s7432N"/>
    <x v="0"/>
    <x v="2771"/>
    <s v="Martin Scorsese"/>
    <s v="Robert De Niro, Harvey Keitel, David Proval, Amy Robinson, Richard Romanus, Cesare Danova, Victor Argo, George Memmoli"/>
    <s v="United States"/>
    <d v="2019-07-01T00:00:00"/>
    <s v="Available"/>
    <x v="48"/>
    <x v="6"/>
    <s v="112 min"/>
    <n v="112"/>
    <n v="0"/>
    <x v="37"/>
    <s v="In New York's Little Italy, a low-level hoodlum wrestles with loyalty to his mobster uncle, his faith and his friendship with an inveterate gambler."/>
    <x v="1"/>
    <n v="1"/>
    <n v="2019"/>
    <s v="July"/>
    <s v="Older"/>
    <s v="Medium"/>
  </r>
  <r>
    <s v="s1863N"/>
    <x v="0"/>
    <x v="2772"/>
    <s v="B. Subhash"/>
    <s v="Mithun Chakraborty, Kim, Kalpana Iyer, Om Puri, Gita Siddharth, Yusuf Khan, Bob Christo, Om Shivpuri, Karan Razdan"/>
    <s v="India"/>
    <d v="2020-10-12T00:00:00"/>
    <s v="Available"/>
    <x v="52"/>
    <x v="7"/>
    <s v="134 min"/>
    <n v="134"/>
    <n v="0"/>
    <x v="45"/>
    <s v="A poor boy grows up to be a famous disco dancer, hoping to use his art to exact revenge on the millionaire who once framed him and his mother for theft."/>
    <x v="1"/>
    <n v="1"/>
    <n v="2020"/>
    <s v="October"/>
    <s v="Older"/>
    <s v="Long"/>
  </r>
  <r>
    <s v="s9407P"/>
    <x v="0"/>
    <x v="2773"/>
    <s v="Elle Callahan"/>
    <s v="Isaac W. Jay, Ashleigh Morghan, Bevin Bru, Billy Meade, Hunter Peterson, Chelcie May, Tory Freeth, Michael Herman, Amaka Obiechie, Sam Marra, Cooper Rowe"/>
    <s v="Dubai"/>
    <m/>
    <s v="Unknown"/>
    <x v="1"/>
    <x v="0"/>
    <s v="90 min"/>
    <n v="90"/>
    <n v="0"/>
    <x v="15"/>
    <s v="During a weekend getaway to Joshua Tree, a group of teenagers find themselves falling prey to a supernatural creature that targets them to complete a vicious ancient ritual."/>
    <x v="0"/>
    <n v="2"/>
    <s v=""/>
    <s v=""/>
    <s v="Modern"/>
    <s v="Medium"/>
  </r>
  <r>
    <s v="s8705P"/>
    <x v="0"/>
    <x v="2774"/>
    <s v="Robbie Lopez, Jayleen Perez, Bron Theron, Wade Hampton"/>
    <s v="Bryan Slusher, Chris Stimac, Amy Stacy, John Riggs, Adam Fletcher, Adriana Ruiz, Matt Boulton, Robbie Lopez, Melesa Murphy, Paul Stacy, Alexandra faye Sadeghian, Dan Gregory, Ryan Johnson, Ernie Yates, andy matlock"/>
    <s v="Unknown"/>
    <m/>
    <s v="Unknown"/>
    <x v="0"/>
    <x v="9"/>
    <s v="85 min"/>
    <n v="85"/>
    <n v="0"/>
    <x v="15"/>
    <s v="a collection from 2019-2021 of black comedy horror shorts and creature flicks from crude cinema and friends white ninja,bron theron,jayleen perez,robbie lopez and Art Brute."/>
    <x v="0"/>
    <n v="2"/>
    <s v=""/>
    <s v=""/>
    <s v="Recent"/>
    <s v="Short"/>
  </r>
  <r>
    <s v="s4215P"/>
    <x v="0"/>
    <x v="2775"/>
    <s v="Robert Duvall"/>
    <s v="Robert Duvall, James Franco, Josh Hartnett"/>
    <s v="Unknown"/>
    <m/>
    <s v="Unknown"/>
    <x v="18"/>
    <x v="6"/>
    <s v="104 min"/>
    <n v="104"/>
    <n v="0"/>
    <x v="8"/>
    <s v="A detective opens up a fifteen-year-old missing persons case, and begins to suspect that the missing boy was murdered, and that a local rancher was involved."/>
    <x v="0"/>
    <n v="2"/>
    <s v=""/>
    <s v=""/>
    <s v="Modern"/>
    <s v="Medium"/>
  </r>
  <r>
    <s v="s3822P"/>
    <x v="0"/>
    <x v="2776"/>
    <s v="Callie Khouri"/>
    <s v="Diane Keaton, Katie Holmes, Queen Latifah, Ted Danson"/>
    <s v="Unknown"/>
    <m/>
    <s v="Unknown"/>
    <x v="19"/>
    <x v="11"/>
    <s v="104 min"/>
    <n v="104"/>
    <n v="0"/>
    <x v="0"/>
    <s v="Deep inside the most secure bank in America, three desperate women from very different worlds cook up the most unlikely heist of the century: Smuggle out millions of dollars in worn-out currency headed for a Federal Reserve shredder every day."/>
    <x v="0"/>
    <n v="2"/>
    <s v=""/>
    <s v=""/>
    <s v="Older"/>
    <s v="Medium"/>
  </r>
  <r>
    <s v="s1070P"/>
    <x v="1"/>
    <x v="2777"/>
    <s v="Unknown"/>
    <s v="Joe Duttine"/>
    <s v="Unknown"/>
    <m/>
    <s v="Unknown"/>
    <x v="12"/>
    <x v="0"/>
    <s v="1 Season"/>
    <n v="0"/>
    <n v="1"/>
    <x v="26"/>
    <s v="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
    <x v="0"/>
    <n v="2"/>
    <s v=""/>
    <s v=""/>
    <s v="Modern"/>
    <s v="Not Applicable"/>
  </r>
  <r>
    <s v="s5952P"/>
    <x v="0"/>
    <x v="2778"/>
    <s v="Punit Malhotra"/>
    <s v="Imran Khan, Kareena Kapoor, Shraddha Kapoor, Anupam Kher, Esha Gupta"/>
    <s v="Unknown"/>
    <m/>
    <s v="Unknown"/>
    <x v="30"/>
    <x v="3"/>
    <s v="144 min"/>
    <n v="144"/>
    <n v="0"/>
    <x v="4"/>
    <s v="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
    <x v="0"/>
    <n v="2"/>
    <s v=""/>
    <s v=""/>
    <s v="Modern"/>
    <s v="Long"/>
  </r>
  <r>
    <s v="s212P"/>
    <x v="1"/>
    <x v="2779"/>
    <s v="Unknown"/>
    <s v="Unknown"/>
    <s v="Japan"/>
    <m/>
    <s v="Unknown"/>
    <x v="12"/>
    <x v="7"/>
    <s v="1 Season"/>
    <n v="0"/>
    <n v="1"/>
    <x v="0"/>
    <s v="With his powers awakened,Tota's life gets more interesting when he joins a secret society fellow immortals: UQ Holder."/>
    <x v="0"/>
    <n v="2"/>
    <s v=""/>
    <s v=""/>
    <s v="Modern"/>
    <s v="Not Applicable"/>
  </r>
  <r>
    <s v="s7767N"/>
    <x v="1"/>
    <x v="2780"/>
    <s v="Unknown"/>
    <s v="Michael Chaturantabut, Sean CW Johnson, Alison MacInnis, Keith Robinson, Sasha Craig, Monica Louwerens, Rhett Fisher, Ron Roggé, Jennifer L. Yen, Kim Strauss"/>
    <s v="France, Japan, United States"/>
    <d v="2016-01-01T00:00:00"/>
    <s v="Available"/>
    <x v="29"/>
    <x v="15"/>
    <s v="1 Season"/>
    <n v="0"/>
    <n v="1"/>
    <x v="24"/>
    <s v="As demons rumble from their graves beneath Mariner Bay, a government organization called Lightspeed recruits five civilians to defend the city."/>
    <x v="1"/>
    <n v="1"/>
    <n v="2016"/>
    <s v="January"/>
    <s v="Older"/>
    <s v="Not Applicable"/>
  </r>
  <r>
    <s v="s6743P"/>
    <x v="0"/>
    <x v="2781"/>
    <s v="Esham &amp; Haseen Khan"/>
    <s v="Nagabhushana, Bhoomi Shetty, Sundar, RJ Vikki, Anand Ninasam, Naveen Chethana"/>
    <s v="Unknown"/>
    <m/>
    <s v="Unknown"/>
    <x v="0"/>
    <x v="3"/>
    <s v="125 min"/>
    <n v="125"/>
    <n v="0"/>
    <x v="4"/>
    <s v="A couple on the verge of divorce have to stay together during lockdown as a nasty surprise awaits them."/>
    <x v="0"/>
    <n v="2"/>
    <s v=""/>
    <s v=""/>
    <s v="Recent"/>
    <s v="Long"/>
  </r>
  <r>
    <s v="s6103P"/>
    <x v="0"/>
    <x v="2782"/>
    <s v="Marcus Dreeke"/>
    <s v="Nino Cimino, Frank Stallone, Robert Miano, Marco Arras, Elizabeth Mae"/>
    <s v="Unknown"/>
    <m/>
    <s v="Unknown"/>
    <x v="22"/>
    <x v="9"/>
    <s v="83 min"/>
    <n v="83"/>
    <n v="0"/>
    <x v="0"/>
    <s v="Nick Romano is a young Italian American fighting his own personal demons. Teamed with his crazy but always loyal partner Carlo, the two small time hoods are on the streets trying to hustle and make a living."/>
    <x v="0"/>
    <n v="2"/>
    <s v=""/>
    <s v=""/>
    <s v="Modern"/>
    <s v="Short"/>
  </r>
  <r>
    <s v="s3926P"/>
    <x v="0"/>
    <x v="2783"/>
    <s v="Castille Landon"/>
    <s v="Amy Smart, Burt Reynolds, Liam McIntyre, AJ Michalka, Charlie Barnett, Nick Bateman, Jack Griffo"/>
    <s v="Unknown"/>
    <m/>
    <s v="Unknown"/>
    <x v="49"/>
    <x v="8"/>
    <s v="84 min"/>
    <n v="84"/>
    <n v="0"/>
    <x v="8"/>
    <s v="A young girl struggles after a traumatic horse riding accident causes her to lose her eyesight. Charles, the head trainer of Southeastern Guide Dogs, trains Apple, a miniature horse, to be her companion and surrogate eyes."/>
    <x v="0"/>
    <n v="2"/>
    <s v=""/>
    <s v=""/>
    <s v="Older"/>
    <s v="Short"/>
  </r>
  <r>
    <s v="s4806N"/>
    <x v="0"/>
    <x v="2784"/>
    <s v="Yayo Herrero"/>
    <s v="Alma Terzic, August Wittgenstein, Aleksandar Seksan, Sanin Milavic, Diana Fernández Pérez, Ella Jazz"/>
    <s v="Spain"/>
    <d v="2018-06-30T00:00:00"/>
    <s v="Available"/>
    <x v="12"/>
    <x v="1"/>
    <s v="90 min"/>
    <n v="90"/>
    <n v="0"/>
    <x v="15"/>
    <s v="While traveling with her German boyfriend, Selma is confronted by the violent remnants of the Bosnian War and the ethnic cleansing her family faced."/>
    <x v="1"/>
    <n v="1"/>
    <n v="2018"/>
    <s v="June"/>
    <s v="Modern"/>
    <s v="Medium"/>
  </r>
  <r>
    <s v="s2002P"/>
    <x v="0"/>
    <x v="2785"/>
    <s v="Jeff Baena"/>
    <s v="Thomas Middleditch, Adam Pally, Alex Ross Perry, Nick Kroll, Brett Gelman, Jenny Slate, Lauren Graham, Aubrey Plaza, Alison Brie"/>
    <s v="Unknown"/>
    <m/>
    <s v="Unknown"/>
    <x v="7"/>
    <x v="6"/>
    <s v="93 min"/>
    <n v="93"/>
    <n v="0"/>
    <x v="4"/>
    <s v="Joshy and his friends turn a getaway into a weekend of debauchery in this wickedly amusing portrayal of male bonding and emotional incompetence."/>
    <x v="0"/>
    <n v="2"/>
    <s v=""/>
    <s v=""/>
    <s v="Modern"/>
    <s v="Medium"/>
  </r>
  <r>
    <s v="s3172P"/>
    <x v="0"/>
    <x v="2786"/>
    <s v="Craig Moss"/>
    <s v="Danny Trejo, Charles S. Dutton, Patrick Fabian, Joyful Drake, John Duffy, Harrison Page"/>
    <s v="Unknown"/>
    <m/>
    <s v="Unknown"/>
    <x v="5"/>
    <x v="6"/>
    <s v="90 min"/>
    <n v="90"/>
    <n v="0"/>
    <x v="0"/>
    <s v="A Vietnam veteran who becomes a local hero after saving a man from attackers on a city bus decides to take action when his best friend is murdered and the police show little interest in solving the crime."/>
    <x v="0"/>
    <n v="2"/>
    <s v=""/>
    <s v=""/>
    <s v="Modern"/>
    <s v="Medium"/>
  </r>
  <r>
    <s v="s3017N"/>
    <x v="0"/>
    <x v="2787"/>
    <s v="Tim Hill"/>
    <s v="James Marsden, Russell Brand, Kaley Cuoco, Hank Azaria, Gary Cole, Elizabeth Perkins, Hugh Laurie, Tiffany Espensen, David Hasselhoff, Chelsea Handler"/>
    <s v="United States, France, Japan"/>
    <d v="2020-01-16T00:00:00"/>
    <s v="Available"/>
    <x v="9"/>
    <x v="8"/>
    <s v="95 min"/>
    <n v="95"/>
    <n v="0"/>
    <x v="11"/>
    <s v="A jobless slacker finds himself beyond busy after he runs over the Easter Bunny and has to take over the rabbit's duties so the holiday can continue."/>
    <x v="1"/>
    <n v="1"/>
    <n v="2020"/>
    <s v="January"/>
    <s v="Modern"/>
    <s v="Medium"/>
  </r>
  <r>
    <s v="s1837N"/>
    <x v="0"/>
    <x v="2788"/>
    <s v="David 'Tosh' Gitonga, Michael Jones"/>
    <s v="Brenda Wairimu, Nick Mutuma, Catherine Kamau, Pascal Tokodi, Patricia Kihoro, Pierra Makena, Bridget Shighadi, Brian Ogola, Illya Frank, Aseem Sharma, Arthur Sanya, Justin Mirichii, Maqbul Mohammed"/>
    <s v="Kenya"/>
    <d v="2020-10-16T00:00:00"/>
    <s v="Available"/>
    <x v="6"/>
    <x v="1"/>
    <s v="107 min"/>
    <n v="107"/>
    <n v="0"/>
    <x v="4"/>
    <s v="A group of singletons stumbles through the wild dating scene in Nairobi as two friends wonder if their relationship is more than platonic."/>
    <x v="1"/>
    <n v="1"/>
    <n v="2020"/>
    <s v="October"/>
    <s v="Modern"/>
    <s v="Medium"/>
  </r>
  <r>
    <s v="s5533P"/>
    <x v="0"/>
    <x v="2789"/>
    <s v="Michael J. Nelson"/>
    <s v="Michael J. Nelson, Kevin Murphy, Bill Corbett, Matthew Bruch, Bonnie Pritchard, Peter Harrington, George Woodard, Jim Rohn, Mystery Science Theater 3000 Guys"/>
    <s v="Unknown"/>
    <m/>
    <s v="Unknown"/>
    <x v="7"/>
    <x v="0"/>
    <s v="106 min"/>
    <n v="106"/>
    <n v="0"/>
    <x v="4"/>
    <s v="Time Chasers, the story of a man named Nick who turns his airplane into a time machine with the aid of his beloved Commodore 64. This feature is a parody and contains the original movie combined with a comedic commentary by Mike, Kevin and Bill from RiffTrax (formerly of MST3K)."/>
    <x v="0"/>
    <n v="2"/>
    <s v=""/>
    <s v=""/>
    <s v="Modern"/>
    <s v="Medium"/>
  </r>
  <r>
    <s v="s4569N"/>
    <x v="0"/>
    <x v="2790"/>
    <s v="Amarpreet G S Chabbra"/>
    <s v="Amrinder Gill, Harish Verma, Sumeet Sandhu, Gurpreet Guggi, B.N. Sharma, Praneet Bhatt, Kuldeep Sharma"/>
    <s v="India"/>
    <d v="2018-10-01T00:00:00"/>
    <s v="Available"/>
    <x v="2"/>
    <x v="7"/>
    <s v="129 min"/>
    <n v="129"/>
    <n v="0"/>
    <x v="4"/>
    <s v="Three sisters seem to be ideal brides for three brothers. But when the girls' father won't allow the marriages, the boys use trickery to pull it off."/>
    <x v="1"/>
    <n v="1"/>
    <n v="2018"/>
    <s v="October"/>
    <s v="Modern"/>
    <s v="Long"/>
  </r>
  <r>
    <s v="s8029P"/>
    <x v="0"/>
    <x v="2791"/>
    <s v="K. Shankar"/>
    <s v="M. G. Ramachandran, Jayalalithaa, Rajasree, M. N. Nambiar"/>
    <s v="Unknown"/>
    <m/>
    <s v="Unknown"/>
    <x v="92"/>
    <x v="5"/>
    <s v="166 min"/>
    <n v="166"/>
    <n v="0"/>
    <x v="0"/>
    <s v="Nagappan kills Ramnadhan, kidnaps one of his twin sons and raises him. Years later, when the brothers reunite under unprecedented conditions, they plan to avenge their father's death."/>
    <x v="0"/>
    <n v="2"/>
    <s v=""/>
    <s v=""/>
    <s v="Older"/>
    <s v="Long"/>
  </r>
  <r>
    <s v="s287N"/>
    <x v="1"/>
    <x v="2792"/>
    <s v="Danielle Denicola, Jennifer Twiner McCarron"/>
    <s v="Laila Lockhart Kraner, Tucker Chandler, Juliet Donenfeld, Maggi Lowe, Donovan Patton, Eduardo Franco, Tara Strong, Secunda Wood, Carla Tassara, Sainty Nelsen"/>
    <s v="United States"/>
    <d v="2021-08-10T00:00:00"/>
    <s v="Available"/>
    <x v="0"/>
    <x v="13"/>
    <s v="2 Seasons"/>
    <n v="0"/>
    <n v="2"/>
    <x v="6"/>
    <s v="Cute cats, quirky crafts and colorful magic! Join kitty enthusiast Gabby and her sidekick Pandy Paws as they team up for a series of animated adventures."/>
    <x v="1"/>
    <n v="1"/>
    <n v="2021"/>
    <s v="August"/>
    <s v="Recent"/>
    <s v="Not Applicable"/>
  </r>
  <r>
    <s v="s8994P"/>
    <x v="1"/>
    <x v="2793"/>
    <s v="Unknown"/>
    <s v="Edoardo Pesce, Francesco Foti, Francesco Montanari, Marco Rosetti, Miriam Dalmazio, Roberto Citran"/>
    <s v="Unknown"/>
    <m/>
    <s v="Unknown"/>
    <x v="3"/>
    <x v="1"/>
    <s v="1 Season"/>
    <n v="0"/>
    <n v="1"/>
    <x v="44"/>
    <s v="Italy and the mafia were at war in the early 1990s. Saverio Barone, a determined young prosecutor, steps in to fight for the innocents caught up in the carnage. Based on a true story. From Walter Presents, in Italian with English subtitles."/>
    <x v="0"/>
    <n v="2"/>
    <s v=""/>
    <s v=""/>
    <s v="Recent"/>
    <s v="Not Applicable"/>
  </r>
  <r>
    <s v="s2925P"/>
    <x v="0"/>
    <x v="2794"/>
    <s v="Lisa Arld"/>
    <s v="Connor Rosen, Leigh-Allyn Baker"/>
    <s v="Unknown"/>
    <m/>
    <s v="Unknown"/>
    <x v="12"/>
    <x v="12"/>
    <s v="104 min"/>
    <n v="104"/>
    <n v="0"/>
    <x v="6"/>
    <s v="At their summer campgames, Spence and his big brother Zach find themselves on opposing teams: it's the dweebs against the bullies.Can Spence make new friends, overcome his fears, stand up to the bu..."/>
    <x v="0"/>
    <n v="2"/>
    <s v=""/>
    <s v=""/>
    <s v="Modern"/>
    <s v="Medium"/>
  </r>
  <r>
    <s v="s8829P"/>
    <x v="0"/>
    <x v="2795"/>
    <s v="Eddie Romero"/>
    <s v="Michael J. Nelson, Kevin Murphy, Bill Corbett, John Ashley, Mary Wilcox, Eddie Garcia, Mystery Science Theater 3000 Guys"/>
    <s v="Unknown"/>
    <m/>
    <s v="Unknown"/>
    <x v="2"/>
    <x v="0"/>
    <s v="83 min"/>
    <n v="83"/>
    <n v="0"/>
    <x v="4"/>
    <s v="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
    <x v="0"/>
    <n v="2"/>
    <s v=""/>
    <s v=""/>
    <s v="Modern"/>
    <s v="Short"/>
  </r>
  <r>
    <s v="s8913P"/>
    <x v="0"/>
    <x v="2796"/>
    <s v="Ashley Wilson"/>
    <s v="Hailey Thornton, Noah Artis, Rebecca Wilson, Eric Henderson, Trinity Ellery, Alex RenÃ©e Hubbard"/>
    <s v="Unknown"/>
    <m/>
    <s v="Unknown"/>
    <x v="0"/>
    <x v="3"/>
    <s v="76 min"/>
    <n v="76"/>
    <n v="0"/>
    <x v="4"/>
    <s v="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
    <x v="0"/>
    <n v="2"/>
    <s v=""/>
    <s v=""/>
    <s v="Recent"/>
    <s v="Short"/>
  </r>
  <r>
    <s v="s4105N"/>
    <x v="1"/>
    <x v="2797"/>
    <s v="Lars Kaalund"/>
    <s v="Lise Baastrup, Martin Brygmann, Ellen Hillingsø, Nicky Andersen, Nicoline Sharma Rubow, Jasmin Bart-Williams, William Rützou, Marius Due, Robert Hansen"/>
    <s v="Denmark"/>
    <d v="2019-02-15T00:00:00"/>
    <s v="Available"/>
    <x v="18"/>
    <x v="1"/>
    <s v="1 Season"/>
    <n v="0"/>
    <n v="1"/>
    <x v="9"/>
    <s v="This miniseries spinoff of &quot;Rita&quot; follows teacher Hjørdis as she plans a school play on bullying featuring a cast of socially awkward students."/>
    <x v="1"/>
    <n v="1"/>
    <n v="2019"/>
    <s v="February"/>
    <s v="Modern"/>
    <s v="Not Applicable"/>
  </r>
  <r>
    <s v="s627P"/>
    <x v="1"/>
    <x v="2798"/>
    <s v="Unknown"/>
    <s v="Unknown"/>
    <s v="Unknown"/>
    <m/>
    <s v="Unknown"/>
    <x v="5"/>
    <x v="2"/>
    <s v="1 Season"/>
    <n v="0"/>
    <n v="1"/>
    <x v="15"/>
    <s v="Each episode of &quot;The Haunting Of&quot; features celebrities' real-life encounters with the paranormal as they return to the site of their experience with psychic-medium Kim Russo."/>
    <x v="0"/>
    <n v="2"/>
    <s v=""/>
    <s v=""/>
    <s v="Modern"/>
    <s v="Not Applicable"/>
  </r>
  <r>
    <s v="s3251P"/>
    <x v="0"/>
    <x v="2799"/>
    <s v="Harish Vyas"/>
    <s v="Sanjay Mishra, Ekavali Khanna, Anshuman Jha, Shivani Raghuvanshi, Brijendra Kala, Pankaj Tripathi, Ipshita Singh Chokroberty, Imran Zahid, Teji Sandhu, Manish Shukla, Mira Mishra, Priyanka Pandey, Manav Malhotra"/>
    <s v="Unknown"/>
    <m/>
    <s v="Unknown"/>
    <x v="6"/>
    <x v="12"/>
    <s v="108 min"/>
    <n v="108"/>
    <n v="0"/>
    <x v="4"/>
    <s v="A unique tale of romance, with three couples who have very distinct views on what everlasting love is."/>
    <x v="0"/>
    <n v="2"/>
    <s v=""/>
    <s v=""/>
    <s v="Modern"/>
    <s v="Medium"/>
  </r>
  <r>
    <s v="s5561P"/>
    <x v="0"/>
    <x v="2800"/>
    <s v="Tony Maylam"/>
    <s v="Rutger Hauer, Kim Catrall, Michael J. Pollard, Alistair Duncan, Alun Armstrong, Pete Postlethwaite"/>
    <s v="United Kingdom"/>
    <m/>
    <s v="Unknown"/>
    <x v="33"/>
    <x v="6"/>
    <s v="91 min"/>
    <n v="91"/>
    <n v="0"/>
    <x v="15"/>
    <s v="In a flooded dystopian future, Detective Harley Stone hunts a serial killer who murdered his partner and has haunted him ever since. He soon discovers what he is hunting might not be human."/>
    <x v="0"/>
    <n v="2"/>
    <s v=""/>
    <s v=""/>
    <s v="Older"/>
    <s v="Medium"/>
  </r>
  <r>
    <s v="s4225N"/>
    <x v="0"/>
    <x v="2801"/>
    <s v="Ranjit Jeyakodi"/>
    <s v="Vijay Sethupathi, Gayathrie, Mahima Nambiar, Arjunan, Ramesh Thilak, Ranjith"/>
    <s v="India"/>
    <d v="2019-01-01T00:00:00"/>
    <s v="Available"/>
    <x v="12"/>
    <x v="1"/>
    <s v="120 min"/>
    <n v="120"/>
    <n v="0"/>
    <x v="3"/>
    <s v="An aspiring music director begins to receive voyeuristic footage of his girlfriend from her apparent stalker as tragedy strikes those around him."/>
    <x v="1"/>
    <n v="1"/>
    <n v="2019"/>
    <s v="January"/>
    <s v="Modern"/>
    <s v="Medium"/>
  </r>
  <r>
    <s v="s1469N"/>
    <x v="0"/>
    <x v="2802"/>
    <s v="Kim Dong-kyu"/>
    <s v="Cha In-pyo, Cho Dal-hwan, Song Jae-ryong"/>
    <s v="South Korea"/>
    <d v="2021-01-01T00:00:00"/>
    <s v="Available"/>
    <x v="0"/>
    <x v="1"/>
    <s v="102 min"/>
    <n v="102"/>
    <n v="0"/>
    <x v="4"/>
    <s v="With the peak of his career long behind him, an actor clings to his past glory — until a sudden wake-up call forces him to face who he's become."/>
    <x v="1"/>
    <n v="1"/>
    <n v="2021"/>
    <s v="January"/>
    <s v="Recent"/>
    <s v="Medium"/>
  </r>
  <r>
    <s v="s4633N"/>
    <x v="1"/>
    <x v="2803"/>
    <s v="Unknown"/>
    <s v="Tony Danza, Josh Groban, Monica Barbaro, Isiah Whitlock Jr."/>
    <s v="United States"/>
    <d v="2018-09-21T00:00:00"/>
    <s v="Available"/>
    <x v="6"/>
    <x v="7"/>
    <s v="1 Season"/>
    <n v="0"/>
    <n v="1"/>
    <x v="14"/>
    <s v="When he's not solving murders, a pathologically honest detective tries to keep an eye on his crooked but kindhearted dad."/>
    <x v="1"/>
    <n v="1"/>
    <n v="2018"/>
    <s v="September"/>
    <s v="Modern"/>
    <s v="Not Applicable"/>
  </r>
  <r>
    <s v="s6307N"/>
    <x v="0"/>
    <x v="2804"/>
    <s v="Scott Martin"/>
    <s v="Christoph Sanders, Jason Patric, Clint Glenn Hummel, Lou Diamond Phillips, Danny Trejo, Scott Martin, Elizabeth McLaughlin, Stephanie Beran, K.C. Clyde, Michael Paré"/>
    <s v="United States"/>
    <d v="2019-06-18T00:00:00"/>
    <s v="Available"/>
    <x v="6"/>
    <x v="6"/>
    <s v="126 min"/>
    <n v="126"/>
    <n v="0"/>
    <x v="7"/>
    <s v="A tenderfoot and two gamblers seeking their fortunes in a boom town instead find themselves defending it from a gunslinging preacher and his gang."/>
    <x v="1"/>
    <n v="1"/>
    <n v="2019"/>
    <s v="June"/>
    <s v="Modern"/>
    <s v="Long"/>
  </r>
  <r>
    <s v="s5488N"/>
    <x v="0"/>
    <x v="2805"/>
    <s v="Andy Tennant"/>
    <s v="Shirley MacLaine, Jessica Lange, Billy Connolly, Santiago Segura, Howard Hesseman, Matt Walsh, Jay Hayden, Rebecca Da Costa, Demi Moore"/>
    <s v="Germany, United States"/>
    <d v="2017-05-13T00:00:00"/>
    <s v="Available"/>
    <x v="7"/>
    <x v="11"/>
    <s v="86 min"/>
    <n v="86"/>
    <n v="0"/>
    <x v="4"/>
    <s v="When insurance accidentally pays her millions, retired teacher Eva and her pal Maddie head to the Canary Islands for the adventure of their lives."/>
    <x v="1"/>
    <n v="1"/>
    <n v="2017"/>
    <s v="May"/>
    <s v="Modern"/>
    <s v="Short"/>
  </r>
  <r>
    <s v="s8503P"/>
    <x v="0"/>
    <x v="2806"/>
    <s v="Unknown"/>
    <n v="1"/>
    <s v="Unknown"/>
    <m/>
    <s v="Unknown"/>
    <x v="0"/>
    <x v="5"/>
    <s v="61 min"/>
    <n v="61"/>
    <n v="0"/>
    <x v="0"/>
    <s v="Act 5 - Title 1"/>
    <x v="0"/>
    <n v="2"/>
    <s v=""/>
    <s v=""/>
    <s v="Recent"/>
    <s v="Short"/>
  </r>
  <r>
    <s v="s3366P"/>
    <x v="0"/>
    <x v="2807"/>
    <s v="Jim Wynorski"/>
    <s v="John Bradley, Tom Arnold, Ice-T"/>
    <s v="Unknown"/>
    <m/>
    <s v="Unknown"/>
    <x v="15"/>
    <x v="6"/>
    <s v="97 min"/>
    <n v="97"/>
    <n v="0"/>
    <x v="0"/>
    <s v="An oil refinery blows up, causing a firestorm that threatens a hospital and everyone inside."/>
    <x v="0"/>
    <n v="2"/>
    <s v=""/>
    <s v=""/>
    <s v="Older"/>
    <s v="Medium"/>
  </r>
  <r>
    <s v="s3119N"/>
    <x v="0"/>
    <x v="2808"/>
    <s v="Rodrigo Reyes"/>
    <s v="Unknown"/>
    <s v="United States, Mexico"/>
    <d v="2019-12-19T00:00:00"/>
    <s v="Available"/>
    <x v="1"/>
    <x v="2"/>
    <s v="25 min"/>
    <n v="25"/>
    <n v="0"/>
    <x v="2"/>
    <s v="A large immigration raid in a small town leaves emotional fallout and hard questions for its churchgoers about what it means to love thy neighbor."/>
    <x v="1"/>
    <n v="1"/>
    <n v="2019"/>
    <s v="December"/>
    <s v="Modern"/>
    <s v="Short"/>
  </r>
  <r>
    <s v="s1444N"/>
    <x v="1"/>
    <x v="2809"/>
    <s v="Unknown"/>
    <s v="Unknown"/>
    <s v="United States"/>
    <d v="2021-01-04T00:00:00"/>
    <s v="Available"/>
    <x v="1"/>
    <x v="7"/>
    <s v="1 Season"/>
    <n v="0"/>
    <n v="1"/>
    <x v="5"/>
    <s v="This riveting series follows three star high school quarterbacks as they play their final season before moving on to Division I college football."/>
    <x v="1"/>
    <n v="1"/>
    <n v="2021"/>
    <s v="January"/>
    <s v="Modern"/>
    <s v="Not Applicable"/>
  </r>
  <r>
    <s v="s1131P"/>
    <x v="0"/>
    <x v="2810"/>
    <s v="Scott Sikma"/>
    <s v="Sergio Di Zio, Claire Rankin, Jayson Therrien, Leslie Benn, Ty Loupelle"/>
    <s v="Unknown"/>
    <m/>
    <s v="Unknown"/>
    <x v="3"/>
    <x v="10"/>
    <s v="95 min"/>
    <n v="95"/>
    <n v="0"/>
    <x v="4"/>
    <s v="When a suburban family inherits a real-life money tree, the dad thinks he has a one-way ticket to easy street. But he loses sight of the things that matter most in life and becomes more distant and secretive with his wife and Kids. Now, the family will be tested and must search within their hearts to find the answers and discover that it is better to give than receive."/>
    <x v="0"/>
    <n v="2"/>
    <s v=""/>
    <s v=""/>
    <s v="Recent"/>
    <s v="Medium"/>
  </r>
  <r>
    <s v="s3786N"/>
    <x v="0"/>
    <x v="2811"/>
    <s v="Cristina Jacob"/>
    <s v="Bogdan Iancu, Aggy K. Adams, Holly Horne, Basil Eidenbenz, Melanie Ebanks, Leonardo Boudreau, Andromeda Godfrey"/>
    <s v="Romania"/>
    <d v="2019-06-01T00:00:00"/>
    <s v="Available"/>
    <x v="1"/>
    <x v="1"/>
    <s v="109 min"/>
    <n v="109"/>
    <n v="0"/>
    <x v="4"/>
    <s v="Awkward 16-year-old Andrei is infatuated with his alluring but aloof schoolmate Ramona – until he meets stunning hotel clerk Anemona while on vacation."/>
    <x v="1"/>
    <n v="1"/>
    <n v="2019"/>
    <s v="June"/>
    <s v="Modern"/>
    <s v="Medium"/>
  </r>
  <r>
    <s v="s3806P"/>
    <x v="0"/>
    <x v="2812"/>
    <s v="WILLIAM B. CLEMENS, JOHN LANGAN, William Clemens"/>
    <s v="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
    <s v="Unknown"/>
    <m/>
    <s v="Unknown"/>
    <x v="89"/>
    <x v="10"/>
    <s v="68 min"/>
    <n v="68"/>
    <n v="0"/>
    <x v="32"/>
    <s v="Nancy Drew, reporter for the school newspaper, clears a girl of murder charges."/>
    <x v="0"/>
    <n v="2"/>
    <s v=""/>
    <s v=""/>
    <s v="Older"/>
    <s v="Short"/>
  </r>
  <r>
    <s v="s306P"/>
    <x v="0"/>
    <x v="2813"/>
    <s v="Jay Chapman"/>
    <s v="Tom Papa"/>
    <s v="United States"/>
    <m/>
    <s v="Unknown"/>
    <x v="30"/>
    <x v="12"/>
    <s v="60 min"/>
    <n v="60"/>
    <n v="0"/>
    <x v="10"/>
    <s v="Famously upbeat comedian Tom Papa delivers a stand-up performance that includes his observations on the perils of raising daughters and more. Executive produced by Rob Zombie."/>
    <x v="0"/>
    <n v="2"/>
    <s v=""/>
    <s v=""/>
    <s v="Modern"/>
    <s v="Short"/>
  </r>
  <r>
    <s v="s7863N"/>
    <x v="1"/>
    <x v="2814"/>
    <s v="Unknown"/>
    <s v="Lalita Panyopas, Saksit Tangtong, Tao Somchai Khemklad, Tack Parunyu Rojanawuttitum, Pongsatorn Jongwilas, Chaleumpol Tikumpornteerawong, Akarin Akaranitimaytharatt, Kanthi Pitithan, Plerng Pollapakk Vacharaponghiran, Kritteera Inpornwijit"/>
    <s v="Unknown"/>
    <d v="2019-05-02T00:00:00"/>
    <s v="Available"/>
    <x v="12"/>
    <x v="1"/>
    <s v="1 Season"/>
    <n v="0"/>
    <n v="1"/>
    <x v="14"/>
    <s v="After a mother and her daughter are gang-raped by seven men, the daughter suffers a mental breakdown, and the single mom sets out to get revenge."/>
    <x v="1"/>
    <n v="1"/>
    <n v="2019"/>
    <s v="May"/>
    <s v="Modern"/>
    <s v="Not Applicable"/>
  </r>
  <r>
    <s v="s2685N"/>
    <x v="1"/>
    <x v="2815"/>
    <s v="Unknown"/>
    <s v="Unknown"/>
    <s v="United States"/>
    <d v="2020-04-15T00:00:00"/>
    <s v="Available"/>
    <x v="3"/>
    <x v="1"/>
    <s v="1 Season"/>
    <n v="0"/>
    <n v="1"/>
    <x v="26"/>
    <s v="The Innocence Project unravels missteps and deceit in a series of wrongful convictions, exposing the injustice inflicted on victims and the accused."/>
    <x v="1"/>
    <n v="1"/>
    <n v="2020"/>
    <s v="April"/>
    <s v="Recent"/>
    <s v="Not Applicable"/>
  </r>
  <r>
    <s v="s2298N"/>
    <x v="1"/>
    <x v="2816"/>
    <s v="Unknown"/>
    <s v="Yoshiyoshi Arakawa, Yuina Kuroshima, Ririka, Koki Osamura, Seiko Iwaido, Kai Inowaki, Ryushin Tei, Yuya Matsuura, Kaho Tsuchimura, Takemi Fujii, Ryota Matsushima, Haruka Kubo, Shinsuke Kato, Nana Yanagisawa, Atom Shukugawa, Yura Anno, Tokio Emoto, Nobuko Sendo, Kana Kurashina"/>
    <s v="Japan"/>
    <d v="2020-07-03T00:00:00"/>
    <s v="Available"/>
    <x v="3"/>
    <x v="1"/>
    <s v="1 Season"/>
    <n v="0"/>
    <n v="1"/>
    <x v="15"/>
    <s v="A paranormal researcher searches obsessively for a cursed home where something terrible happened to a mother and her child long ago."/>
    <x v="1"/>
    <n v="1"/>
    <n v="2020"/>
    <s v="July"/>
    <s v="Recent"/>
    <s v="Not Applicable"/>
  </r>
  <r>
    <s v="s4234P"/>
    <x v="0"/>
    <x v="2817"/>
    <s v="Mark Knight"/>
    <s v="Anne-Marie Newland"/>
    <s v="Unknown"/>
    <m/>
    <s v="Unknown"/>
    <x v="7"/>
    <x v="5"/>
    <s v="10 min"/>
    <n v="10"/>
    <n v="0"/>
    <x v="23"/>
    <s v="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
    <x v="0"/>
    <n v="2"/>
    <s v=""/>
    <s v=""/>
    <s v="Modern"/>
    <s v="Short"/>
  </r>
  <r>
    <s v="s5323P"/>
    <x v="0"/>
    <x v="2818"/>
    <s v="Anthony C. Ferrante"/>
    <s v="Tara Reid, Ian Ziering, John Heard, Cassie Scerbo, Jason Simmons"/>
    <s v="United States"/>
    <m/>
    <s v="Unknown"/>
    <x v="30"/>
    <x v="3"/>
    <s v="87 min"/>
    <n v="87"/>
    <n v="0"/>
    <x v="0"/>
    <s v="When a freak tornado swamps Los Angeles, thousands of sharks terrorize the waterlogged populace, and nature's deadliest killer rules sea, land, and air."/>
    <x v="0"/>
    <n v="2"/>
    <s v=""/>
    <s v=""/>
    <s v="Modern"/>
    <s v="Short"/>
  </r>
  <r>
    <s v="s3817P"/>
    <x v="0"/>
    <x v="2819"/>
    <s v="Brian Volk-Weiss"/>
    <s v="Marina Franklin"/>
    <s v="Unknown"/>
    <m/>
    <s v="Unknown"/>
    <x v="1"/>
    <x v="9"/>
    <s v="58 min"/>
    <n v="58"/>
    <n v="0"/>
    <x v="10"/>
    <s v="Marina Franklin returns to her Chicago roots to celebrate and unpack what it means to be 'woke' in these confusing and tumultuous times. Franklin offers us a hilarious yet honest glimpse into the challenges of navigating America's complex blah blah blah.. oh yeah and dating."/>
    <x v="0"/>
    <n v="2"/>
    <s v=""/>
    <s v=""/>
    <s v="Modern"/>
    <s v="Short"/>
  </r>
  <r>
    <s v="s1708P"/>
    <x v="0"/>
    <x v="2820"/>
    <s v="Andrew Zenn, J.D. Butler"/>
    <s v="MAX, Cody Dear, Ryan Siegel, Allie Stamler, Benny Brown"/>
    <s v="Unknown"/>
    <m/>
    <s v="Unknown"/>
    <x v="3"/>
    <x v="3"/>
    <s v="42 min"/>
    <n v="42"/>
    <n v="0"/>
    <x v="10"/>
    <s v="Multiplatinum recording artist MAX has been labeled a &quot;Top pop-star to watch&quot; by Billboard and was nominated for &quot;Best New Pop Artist&quot; at the iHeartRadio Music Awards. In this special concert event filmed at The Greek Theatre in Los Angeles, MAX puts on a spectacle performing his latest studio album &quot;Colour Vision&quot;."/>
    <x v="0"/>
    <n v="2"/>
    <s v=""/>
    <s v=""/>
    <s v="Recent"/>
    <s v="Short"/>
  </r>
  <r>
    <s v="s2211P"/>
    <x v="0"/>
    <x v="2821"/>
    <s v="Brett Leonard"/>
    <s v="Adrian Paul, Thekla Reuten, Peter Wingfield, Jim Byrnes, Cristian Solimeno"/>
    <s v="Unknown"/>
    <m/>
    <s v="Unknown"/>
    <x v="10"/>
    <x v="6"/>
    <s v="86 min"/>
    <n v="86"/>
    <n v="0"/>
    <x v="0"/>
    <s v="The world is falling into chaos and Duncan MacLeod, the Highlander, roams a crumbling city and remembers happier times before the love of his life left."/>
    <x v="0"/>
    <n v="2"/>
    <s v=""/>
    <s v=""/>
    <s v="Older"/>
    <s v="Short"/>
  </r>
  <r>
    <s v="s701N"/>
    <x v="1"/>
    <x v="2822"/>
    <s v="Unknown"/>
    <s v="Miyuki Sawashiro, Tomoyo Kurosawa, Tomokazu Seki, Soma Saito, Kazuhiro Yamaji, Hikaru Midorikawa, Wataru Takagi, Takahiro Sakurai, Junichi Suwabe, Yukihiro Nozuyama, Hinata Tadokoro, Taisuke Nakano, Tomohiro Yamaguchi, Tatsuhisa Suzuki, Rie Tanaka, Yoshitsugu Matsuoka, Sho Hayami"/>
    <s v="Unknown"/>
    <d v="2021-06-17T00:00:00"/>
    <s v="Available"/>
    <x v="0"/>
    <x v="1"/>
    <s v="1 Season"/>
    <n v="0"/>
    <n v="1"/>
    <x v="20"/>
    <s v="Before eradicating humankind from the world, the gods give them one last chance to prove themselves worthy of survival. Let the Ragnarok battles begin."/>
    <x v="1"/>
    <n v="1"/>
    <n v="2021"/>
    <s v="June"/>
    <s v="Recent"/>
    <s v="Not Applicable"/>
  </r>
  <r>
    <s v="s2897P"/>
    <x v="1"/>
    <x v="2823"/>
    <s v="Unknown"/>
    <s v="Yuliya Snigir, Natalya Surkova, Pavel Derevyanko, Mark Bogatyrev"/>
    <s v="Unknown"/>
    <m/>
    <s v="Unknown"/>
    <x v="18"/>
    <x v="3"/>
    <s v="1 Season"/>
    <n v="0"/>
    <n v="1"/>
    <x v="0"/>
    <s v="&quot;Catherine The Great&quo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
    <x v="0"/>
    <n v="2"/>
    <s v=""/>
    <s v=""/>
    <s v="Modern"/>
    <s v="Not Applicable"/>
  </r>
  <r>
    <s v="s2025P"/>
    <x v="1"/>
    <x v="2824"/>
    <s v="Unknown"/>
    <s v="Matthew Modine, Vanessa Redgrave, Mia Sara, Daryl Hannah, Jon Voight, Richard Attenborough, James Corden, Freddie Highmore"/>
    <s v="Unknown"/>
    <m/>
    <s v="Unknown"/>
    <x v="8"/>
    <x v="5"/>
    <s v="1 Season"/>
    <n v="0"/>
    <n v="1"/>
    <x v="32"/>
    <s v="Wealthy developer Jack Robinson (Matthew Modine, Netflix's &quot;Stranger Things&quot;) has big plans for his &quot;Magic Castle Resort and Casino&quot; â€“ at least until the crew discovers the bones of a giant beneath the dig-site, setting into motion strange events that turn Jack's life upside down. Stunning visual effects from the Jim Henson Company bring this modern spin on the beloved fairy tale to life."/>
    <x v="0"/>
    <n v="2"/>
    <s v=""/>
    <s v=""/>
    <s v="Older"/>
    <s v="Not Applicable"/>
  </r>
  <r>
    <s v="s2965P"/>
    <x v="0"/>
    <x v="2825"/>
    <s v="Jay Chapman"/>
    <s v="Brian Posehn"/>
    <s v="Unknown"/>
    <m/>
    <s v="Unknown"/>
    <x v="30"/>
    <x v="9"/>
    <s v="58 min"/>
    <n v="58"/>
    <n v="0"/>
    <x v="10"/>
    <s v="In Brian Posehn's new standup special, &quot;The Fartist,&quot; he raises the questions every parent needs to ask. Like when's the right time to tell your kid about Star Wars, or how much should you tip a stripper?"/>
    <x v="0"/>
    <n v="2"/>
    <s v=""/>
    <s v=""/>
    <s v="Modern"/>
    <s v="Short"/>
  </r>
  <r>
    <s v="s5733N"/>
    <x v="1"/>
    <x v="2826"/>
    <s v="Unknown"/>
    <s v="Annie Chen, George Hu, Bobby Dou, Vivi Lee, Harry Chang, Esther Yang, Mandy Wei"/>
    <s v="Taiwan"/>
    <d v="2016-11-01T00:00:00"/>
    <s v="Available"/>
    <x v="5"/>
    <x v="7"/>
    <s v="1 Season"/>
    <n v="0"/>
    <n v="1"/>
    <x v="9"/>
    <s v="When her loved ones cook up a morbid plan to make her take time off from work, Yang Yiru goes on a vacation, truly believing she has terminal cancer."/>
    <x v="1"/>
    <n v="1"/>
    <n v="2016"/>
    <s v="November"/>
    <s v="Modern"/>
    <s v="Not Applicable"/>
  </r>
  <r>
    <s v="s3919N"/>
    <x v="0"/>
    <x v="2827"/>
    <s v="Amitabha Singh"/>
    <s v="Jimmy Shergill, Aashi Rawal, Stuti Dwivedi, Deah Tandon, Sharvil Patel, Hardil Kanabar, Mann Patel, Ugam Khetani, Manmeet Singh, Nazia Davison"/>
    <s v="India"/>
    <d v="2019-04-15T00:00:00"/>
    <s v="Available"/>
    <x v="7"/>
    <x v="2"/>
    <s v="101 min"/>
    <n v="101"/>
    <n v="0"/>
    <x v="7"/>
    <s v="Unexpected wildlife adventures and valuable life lessons await seven city kids when they suddenly become lost in the forest during a school field trip."/>
    <x v="1"/>
    <n v="1"/>
    <n v="2019"/>
    <s v="April"/>
    <s v="Modern"/>
    <s v="Medium"/>
  </r>
  <r>
    <s v="s9494P"/>
    <x v="0"/>
    <x v="2828"/>
    <s v="Mario Parruccini"/>
    <s v="Caterina Misasi, Enrico Lo Verso, Pietro De Silva, Veronica Maya, Emiliano De Martino, Rosaria De Cicco, Lucio Bastolla, Felice Avella, Pier Luigi Misasi, Sebastiano Gavasso, Valentina Corti, Noemi Giangrande, Andrea Napoleoni, Antonio Braucci"/>
    <s v="Italy"/>
    <m/>
    <s v="Unknown"/>
    <x v="3"/>
    <x v="3"/>
    <s v="97 min"/>
    <n v="97"/>
    <n v="0"/>
    <x v="4"/>
    <s v="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
    <x v="0"/>
    <n v="2"/>
    <s v=""/>
    <s v=""/>
    <s v="Recent"/>
    <s v="Medium"/>
  </r>
  <r>
    <s v="s6454P"/>
    <x v="0"/>
    <x v="2829"/>
    <s v="Cory Wexler Grant"/>
    <s v="Betsy Randle, Eric Ladin, Casey Deidrick"/>
    <s v="Unknown"/>
    <m/>
    <s v="Unknown"/>
    <x v="3"/>
    <x v="0"/>
    <s v="100 min"/>
    <n v="100"/>
    <n v="0"/>
    <x v="8"/>
    <s v="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
    <x v="0"/>
    <n v="2"/>
    <s v=""/>
    <s v=""/>
    <s v="Recent"/>
    <s v="Medium"/>
  </r>
  <r>
    <s v="s8545P"/>
    <x v="0"/>
    <x v="2830"/>
    <s v="Fada Dee"/>
    <s v="Dan David Odion Joy Chidi Manuel"/>
    <s v="Unknown"/>
    <m/>
    <s v="Unknown"/>
    <x v="0"/>
    <x v="0"/>
    <s v="89 min"/>
    <n v="89"/>
    <n v="0"/>
    <x v="8"/>
    <s v="Chioma is deeply in love with her boyfriend when Amaka made her way into their unending Love."/>
    <x v="0"/>
    <n v="2"/>
    <s v=""/>
    <s v=""/>
    <s v="Recent"/>
    <s v="Short"/>
  </r>
  <r>
    <s v="s7121P"/>
    <x v="1"/>
    <x v="2831"/>
    <s v="Unknown"/>
    <s v="Curtis Armstrong, Dave Foley, Paget Brewster"/>
    <s v="Unknown"/>
    <d v="2021-08-04T00:00:00"/>
    <s v="Available"/>
    <x v="30"/>
    <x v="2"/>
    <s v="3 Seasons"/>
    <n v="0"/>
    <n v="3"/>
    <x v="18"/>
    <s v="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
    <x v="0"/>
    <n v="2"/>
    <n v="2021"/>
    <s v="August"/>
    <s v="Modern"/>
    <s v="Not Applicable"/>
  </r>
  <r>
    <s v="s833P"/>
    <x v="0"/>
    <x v="2832"/>
    <s v="Surrender Reddy"/>
    <s v="Chiranjeevi, Amitabh Bachchan, Sudeep, Jagapathi Babu, Vijay Sethupathi, Nayanthara, Ravi Kishan, Nassar, Tamannaah Bhatia"/>
    <s v="Unknown"/>
    <m/>
    <s v="Unknown"/>
    <x v="1"/>
    <x v="3"/>
    <s v="170 min"/>
    <n v="170"/>
    <n v="0"/>
    <x v="0"/>
    <s v="This film is about the first revolt of any kind (1847) against the British Raj in India anchored by Uyyalawada Narasimha Reddy aka Lion of Renadu (A region in Rayalaseema- Andhra Pradesh), nickname with which he was fondly called by his followers."/>
    <x v="0"/>
    <n v="2"/>
    <s v=""/>
    <s v=""/>
    <s v="Modern"/>
    <s v="Long"/>
  </r>
  <r>
    <s v="s8985P"/>
    <x v="0"/>
    <x v="2833"/>
    <s v="Eva Spreitzhofer"/>
    <s v="Caroline Peters, Chantal Zitzenbacher, Simon Schwarz"/>
    <s v="Unknown"/>
    <m/>
    <s v="Unknown"/>
    <x v="6"/>
    <x v="3"/>
    <s v="92 min"/>
    <n v="92"/>
    <n v="0"/>
    <x v="4"/>
    <s v="Wanda's world has been turned upside down when her teenage daughter Nina suddenly turns up in a hijab. Nina has secretly converted to Islam."/>
    <x v="0"/>
    <n v="2"/>
    <s v=""/>
    <s v=""/>
    <s v="Modern"/>
    <s v="Medium"/>
  </r>
  <r>
    <s v="s5144P"/>
    <x v="0"/>
    <x v="2834"/>
    <s v="Remo D'Souza"/>
    <s v="Varun Dhawan, Shraddha Kapoor, Prabhu Deva, Nora Fatehi"/>
    <s v="United Kingdom, India"/>
    <m/>
    <s v="Unknown"/>
    <x v="3"/>
    <x v="3"/>
    <s v="141 min"/>
    <n v="141"/>
    <n v="0"/>
    <x v="8"/>
    <s v="A coming-of-age story based on the lives of street dancers."/>
    <x v="0"/>
    <n v="2"/>
    <s v=""/>
    <s v=""/>
    <s v="Recent"/>
    <s v="Long"/>
  </r>
  <r>
    <s v="s1361N"/>
    <x v="1"/>
    <x v="2835"/>
    <s v="Richard Arellano"/>
    <s v="Daniel Padilla, Kathryn Bernardo, Herbert Bautista, Ruffa Gutierrez, Gardo Versoza, Arlene Muhlach, Arlene Muchlach, Dennis Padilla, Riva Quenery, Anthony Jennings, Alora Sasam, Huybs Azarcon"/>
    <s v="Philippines"/>
    <d v="2021-02-01T00:00:00"/>
    <s v="Available"/>
    <x v="3"/>
    <x v="1"/>
    <s v="1 Season"/>
    <n v="0"/>
    <n v="1"/>
    <x v="4"/>
    <s v="A couple decides to make their engagement official by honoring tradition when a pandemic forces them and their families to quarantine under one roof."/>
    <x v="1"/>
    <n v="1"/>
    <n v="2021"/>
    <s v="February"/>
    <s v="Recent"/>
    <s v="Not Applicable"/>
  </r>
  <r>
    <s v="s8011P"/>
    <x v="0"/>
    <x v="2836"/>
    <s v="A. Bhimsingh"/>
    <s v="K. Balaji, Devika, Rajasulochana, Prem Nazir, J. P. Chandrababu"/>
    <s v="Unknown"/>
    <m/>
    <s v="Unknown"/>
    <x v="71"/>
    <x v="5"/>
    <s v="175 min"/>
    <n v="175"/>
    <n v="0"/>
    <x v="8"/>
    <s v="Pazhani has two Kids - Chandiran and Meena. Meena is married. Chandiran loves Pankajam. His father and grandmother want him to marry a relative girl, Thangam, who is very helpful to the family. But Chandiran marries Pankajam defying them"/>
    <x v="0"/>
    <n v="2"/>
    <s v=""/>
    <s v=""/>
    <s v="Older"/>
    <s v="Long"/>
  </r>
  <r>
    <s v="s6661N"/>
    <x v="1"/>
    <x v="2837"/>
    <s v="Unknown"/>
    <s v="Corey Johnson"/>
    <s v="Unknown"/>
    <d v="2018-10-01T00:00:00"/>
    <s v="Available"/>
    <x v="6"/>
    <x v="7"/>
    <s v="1 Season"/>
    <n v="0"/>
    <n v="1"/>
    <x v="1"/>
    <s v="From the Arctic to the Outback, humans battle the elements and use their ingenuity to survive in the most extreme environments in the world."/>
    <x v="1"/>
    <n v="1"/>
    <n v="2018"/>
    <s v="October"/>
    <s v="Modern"/>
    <s v="Not Applicable"/>
  </r>
  <r>
    <s v="s1947N"/>
    <x v="0"/>
    <x v="2838"/>
    <s v="Anees Bazmee"/>
    <s v="Akshay Kumar, Katrina Kaif, Nana Patekar, Anil Kapoor, Paresh Rawal, Mallika Sherawat, Feroz Khan, Ruslaan Mumtaz, Sunil Shetty, Malaika Arora, Asrani"/>
    <s v="India"/>
    <d v="2020-09-28T00:00:00"/>
    <s v="Available"/>
    <x v="10"/>
    <x v="2"/>
    <s v="149 min"/>
    <n v="149"/>
    <n v="0"/>
    <x v="4"/>
    <s v="In this silly Bollywood farce, the brothers of a Mafia princess set out on a comical mission to marry their sister into a respectable family."/>
    <x v="1"/>
    <n v="1"/>
    <n v="2020"/>
    <s v="September"/>
    <s v="Older"/>
    <s v="Long"/>
  </r>
  <r>
    <s v="s7074P"/>
    <x v="0"/>
    <x v="2839"/>
    <s v="Neal Miller"/>
    <s v="Alan Arkin, Barbara Dana, Lauren Holly, Austin Pendleton, Richard Kind, Glenne Headly, Clifton James, Daniel Quinn, Matthew Arkin"/>
    <s v="Unknown"/>
    <m/>
    <s v="Unknown"/>
    <x v="10"/>
    <x v="11"/>
    <s v="102 min"/>
    <n v="102"/>
    <n v="0"/>
    <x v="4"/>
    <s v="Flagg Purdy (Alan Arkin) is a lovable but stubborn man. When he escalates a minor disagreement with his oldest friend into a legal battle, he incurs the wrath of his neighbors and friends."/>
    <x v="0"/>
    <n v="2"/>
    <s v=""/>
    <s v=""/>
    <s v="Older"/>
    <s v="Medium"/>
  </r>
  <r>
    <s v="s1007P"/>
    <x v="1"/>
    <x v="2840"/>
    <s v="Unknown"/>
    <s v="Maxine Peake, Rupert Penry-Jones, Neil Stuke, Alex Jennings, Phil Davis, Frances Barber"/>
    <s v="Unknown"/>
    <m/>
    <s v="Unknown"/>
    <x v="2"/>
    <x v="7"/>
    <s v="3 Seasons"/>
    <n v="0"/>
    <n v="3"/>
    <x v="8"/>
    <s v="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
    <x v="0"/>
    <n v="2"/>
    <s v=""/>
    <s v=""/>
    <s v="Modern"/>
    <s v="Not Applicable"/>
  </r>
  <r>
    <s v="s6060P"/>
    <x v="1"/>
    <x v="2841"/>
    <s v="Unknown"/>
    <s v="Christine Ha, Carl Heinrich, Corbin Tomaszeski, Laura Calder, Erin Davis, Wanda Beaver, Claire Tansey, Farzam Fallah, Amira Becarevic, Carole Bearg, Luke Hayes-Alexander, Michael Hunter, Mike Ward, Mairlyn Smith, Frankie Ferragine"/>
    <s v="Unknown"/>
    <d v="2021-06-24T00:00:00"/>
    <s v="Available"/>
    <x v="7"/>
    <x v="4"/>
    <s v="2 Seasons"/>
    <n v="0"/>
    <n v="2"/>
    <x v="33"/>
    <s v="Celebrity chefs Christine Ha and Carl Heinrich team up with special guests for an exciting cooking show with an accessibility twist."/>
    <x v="0"/>
    <n v="2"/>
    <n v="2021"/>
    <s v="June"/>
    <s v="Modern"/>
    <s v="Not Applicable"/>
  </r>
  <r>
    <s v="s7027P"/>
    <x v="0"/>
    <x v="2842"/>
    <s v="John English"/>
    <s v="Gene Autry, Champion, Elaine Riley"/>
    <s v="Unknown"/>
    <m/>
    <s v="Unknown"/>
    <x v="74"/>
    <x v="10"/>
    <s v="70 min"/>
    <n v="70"/>
    <n v="0"/>
    <x v="33"/>
    <s v="Gene Autry returns to the town where his father was murdered and finds a mine owner and cattleman feuding. Things get complicated when a boy dies and the mine owner comes gunning for Gene."/>
    <x v="0"/>
    <n v="2"/>
    <s v=""/>
    <s v=""/>
    <s v="Older"/>
    <s v="Short"/>
  </r>
  <r>
    <s v="s1448P"/>
    <x v="0"/>
    <x v="2843"/>
    <s v="Peter Venn"/>
    <s v="Unknown"/>
    <s v="Unknown"/>
    <m/>
    <s v="Unknown"/>
    <x v="10"/>
    <x v="5"/>
    <s v="50 min"/>
    <n v="50"/>
    <n v="0"/>
    <x v="2"/>
    <s v="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
    <x v="0"/>
    <n v="2"/>
    <s v=""/>
    <s v=""/>
    <s v="Older"/>
    <s v="Short"/>
  </r>
  <r>
    <s v="s7725P"/>
    <x v="0"/>
    <x v="2844"/>
    <s v="Stephen Whittaker"/>
    <s v="Maggie O'Neill, Peter Howitt"/>
    <s v="Unknown"/>
    <m/>
    <s v="Unknown"/>
    <x v="17"/>
    <x v="9"/>
    <s v="87 min"/>
    <n v="87"/>
    <n v="0"/>
    <x v="8"/>
    <s v="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
    <x v="0"/>
    <n v="2"/>
    <s v=""/>
    <s v=""/>
    <s v="Older"/>
    <s v="Short"/>
  </r>
  <r>
    <s v="s3632N"/>
    <x v="0"/>
    <x v="2845"/>
    <s v="Phanindra Narsetti"/>
    <s v="Raja Goutham, Chandini Chowdary, Bomma Sreedhar, John Kottoly, Srikanth Mullagiri, Ravi Teja"/>
    <s v="India"/>
    <d v="2019-08-01T00:00:00"/>
    <s v="Available"/>
    <x v="6"/>
    <x v="7"/>
    <s v="177 min"/>
    <n v="177"/>
    <n v="0"/>
    <x v="8"/>
    <s v="The relationship between a painter and his admirer unfolds as an abstract, twist-filled hide-and-seek game against the backdrop of murder and revenge."/>
    <x v="1"/>
    <n v="1"/>
    <n v="2019"/>
    <s v="August"/>
    <s v="Modern"/>
    <s v="Long"/>
  </r>
  <r>
    <s v="s692N"/>
    <x v="1"/>
    <x v="2846"/>
    <s v="Unknown"/>
    <s v="Park Se-wan, Shin Hyeon-seung, Choi Young-jae, Minnie, Han Hyun-min, Joakim Sorensen, Carson Allen, Terris Brown"/>
    <s v="Unknown"/>
    <d v="2021-06-18T00:00:00"/>
    <s v="Available"/>
    <x v="0"/>
    <x v="7"/>
    <s v="1 Season"/>
    <n v="0"/>
    <n v="1"/>
    <x v="4"/>
    <s v="New friends, new loves and new experiences mix together inside a colorful college dormitory in Korea that's home to students from around the world."/>
    <x v="1"/>
    <n v="1"/>
    <n v="2021"/>
    <s v="June"/>
    <s v="Recent"/>
    <s v="Not Applicable"/>
  </r>
  <r>
    <s v="s584N"/>
    <x v="0"/>
    <x v="2847"/>
    <s v="Ivan Reitman"/>
    <s v="Natalie Portman, Ashton Kutcher, Kevin Kline, Cary Elwes, Greta Gerwig, Lake Bell, Olivia Thirlby, Ludacris, Jake Johnson, Mindy Kaling, Talia Balsam"/>
    <s v="United States, United Kingdom"/>
    <d v="2021-07-01T00:00:00"/>
    <s v="Available"/>
    <x v="9"/>
    <x v="6"/>
    <s v="109 min"/>
    <n v="109"/>
    <n v="0"/>
    <x v="4"/>
    <s v="&quot;Friends with benefits&quot; Emma and Adam are fine with their open relationship ... until those pesky little things called feelings enter the picture."/>
    <x v="1"/>
    <n v="1"/>
    <n v="2021"/>
    <s v="July"/>
    <s v="Modern"/>
    <s v="Medium"/>
  </r>
  <r>
    <s v="s1804P"/>
    <x v="1"/>
    <x v="2848"/>
    <s v="Unknown"/>
    <s v="Cheng Yi, Yuan BingYan, Liu XueYi"/>
    <s v="Unknown"/>
    <m/>
    <s v="Unknown"/>
    <x v="3"/>
    <x v="3"/>
    <s v="1 Season"/>
    <n v="0"/>
    <n v="1"/>
    <x v="8"/>
    <s v="Xuanji and Sifeng, Linglong, and Minyan formed a deep friendship, and Sifeng got feelings on Xuanji. However, Si Feng had to wear the &quot;Lover's Curse&quot; mask for Xuanji's violation of Lize Palace's gate rules, and vowed that he would never love anyone again, otherwise he would trigger the Lover's Curse three times and die. Can they strive together against their fate and stay happily ever after?"/>
    <x v="0"/>
    <n v="2"/>
    <s v=""/>
    <s v=""/>
    <s v="Recent"/>
    <s v="Not Applicable"/>
  </r>
  <r>
    <s v="s6540N"/>
    <x v="0"/>
    <x v="2849"/>
    <s v="Micah Bickham, Galley Molina"/>
    <s v="Israel Houghton"/>
    <s v="United States"/>
    <d v="2016-03-31T00:00:00"/>
    <s v="Available"/>
    <x v="7"/>
    <x v="4"/>
    <s v="75 min"/>
    <n v="75"/>
    <n v="0"/>
    <x v="2"/>
    <s v="Christian musician Israel Houghton leads his band Israel &amp; New Breed on a tour supporting their newest album of multicultural, hybrid-genre songs."/>
    <x v="1"/>
    <n v="1"/>
    <n v="2016"/>
    <s v="March"/>
    <s v="Modern"/>
    <s v="Short"/>
  </r>
  <r>
    <s v="s9206P"/>
    <x v="0"/>
    <x v="2850"/>
    <s v="DANIEL IMASUEN"/>
    <s v="PEGGY OVIRE"/>
    <s v="Italy"/>
    <m/>
    <s v="Unknown"/>
    <x v="0"/>
    <x v="3"/>
    <s v="110 min"/>
    <n v="110"/>
    <n v="0"/>
    <x v="8"/>
    <s v="Eva is a story of a girl in her 20s who lives with her supposedly parents but never knew they were not her biological parents. It is intriguing, suspenseful filled with morals for all family to watch"/>
    <x v="0"/>
    <n v="2"/>
    <s v=""/>
    <s v=""/>
    <s v="Recent"/>
    <s v="Medium"/>
  </r>
  <r>
    <s v="s6096P"/>
    <x v="0"/>
    <x v="2851"/>
    <s v="Mostafa Keshvari"/>
    <s v="Andrea Stefancikova, Andy Canete, Emy Aneke, Josh Blacker, Richard Lett, Traei Tsai, Zarina Sterling"/>
    <s v="Unknown"/>
    <m/>
    <s v="Unknown"/>
    <x v="3"/>
    <x v="9"/>
    <s v="72 min"/>
    <n v="72"/>
    <n v="0"/>
    <x v="8"/>
    <s v="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
    <x v="0"/>
    <n v="2"/>
    <s v=""/>
    <s v=""/>
    <s v="Recent"/>
    <s v="Short"/>
  </r>
  <r>
    <s v="s8654N"/>
    <x v="1"/>
    <x v="2852"/>
    <s v="Unknown"/>
    <s v="Mook Worranit Thawornwong, Puttichai Kasetsin, Natcha Juntapan, Neen Suwanamas, Esther Supreeleela, Shaun Jindachote, Lapassalal Jiravechsoontornkul, Chatchawit Techarukpong"/>
    <s v="Thailand"/>
    <d v="2019-02-15T00:00:00"/>
    <s v="Available"/>
    <x v="18"/>
    <x v="7"/>
    <s v="4 Seasons"/>
    <n v="0"/>
    <n v="4"/>
    <x v="9"/>
    <s v="Young women face up to their insecurities and circumstances, finding love and laughs along the way. Featuring a different storyline every season."/>
    <x v="1"/>
    <n v="1"/>
    <n v="2019"/>
    <s v="February"/>
    <s v="Modern"/>
    <s v="Not Applicable"/>
  </r>
  <r>
    <s v="s7861N"/>
    <x v="0"/>
    <x v="2853"/>
    <s v="Chia-Liang Liu"/>
    <s v="Gordon Liu, Lung Wei Wang, Hou Hsiao, Lun Hua, Yeong-mun Kwon, Kara Hui, Szu-Chia Chen, Tsui Ling Yu, Wei Hao Teng, Gong Shih"/>
    <s v="Hong Kong"/>
    <d v="2018-08-16T00:00:00"/>
    <s v="Available"/>
    <x v="61"/>
    <x v="6"/>
    <s v="97 min"/>
    <n v="97"/>
    <n v="0"/>
    <x v="7"/>
    <s v="When thugs prey upon innocent factory workers, a small-time scammer trains for revenge by studying the moves of Shaolin temple monks."/>
    <x v="1"/>
    <n v="1"/>
    <n v="2018"/>
    <s v="August"/>
    <s v="Older"/>
    <s v="Medium"/>
  </r>
  <r>
    <s v="s1221N"/>
    <x v="0"/>
    <x v="2854"/>
    <s v="Pablo Agüero"/>
    <s v="Alex Brendemühl, Amaia Aberasturi, Daniel Fanego, Garazi Urkola, Yune Nogueiras, Jone Laspiur, Irati Saez de Urabain, Lorea Ibarra"/>
    <s v="Spain, Argentina"/>
    <d v="2021-03-11T00:00:00"/>
    <s v="Available"/>
    <x v="0"/>
    <x v="1"/>
    <s v="92 min"/>
    <n v="92"/>
    <n v="0"/>
    <x v="8"/>
    <s v="Basque Country, 1609. To postpone their execution, a group of women accused of witchcraft lure their inquisitor into witnessing the witches' Sabbath."/>
    <x v="1"/>
    <n v="1"/>
    <n v="2021"/>
    <s v="March"/>
    <s v="Recent"/>
    <s v="Medium"/>
  </r>
  <r>
    <s v="s1069P"/>
    <x v="1"/>
    <x v="2855"/>
    <s v="Unknown"/>
    <s v="Gabriel Byrne, Charles Dance, Gina McKee, Ralph Ineson"/>
    <s v="Unknown"/>
    <m/>
    <s v="Unknown"/>
    <x v="5"/>
    <x v="7"/>
    <s v="1 Season"/>
    <n v="0"/>
    <n v="1"/>
    <x v="8"/>
    <s v="This is a proper political thriller, where democracy and its relationship with industry is laid bare. Starring Gabriel Byrne Charles Dance and Gina McKee."/>
    <x v="0"/>
    <n v="2"/>
    <s v=""/>
    <s v=""/>
    <s v="Modern"/>
    <s v="Not Applicable"/>
  </r>
  <r>
    <s v="s5227N"/>
    <x v="0"/>
    <x v="2856"/>
    <s v="McG"/>
    <s v="Samara Weaving, Hana Mae Lee, Judah Lewis, Robbie Amell, Bella Thorne, Andrew Bachelor, Emily Alyn Lind, Leslie Bibb, Ken Marino"/>
    <s v="United States"/>
    <d v="2017-10-13T00:00:00"/>
    <s v="Available"/>
    <x v="12"/>
    <x v="1"/>
    <s v="85 min"/>
    <n v="85"/>
    <n v="0"/>
    <x v="4"/>
    <s v="When Cole stays up past his bedtime, he discovers that his hot babysitter is part of a satanic cult that will stop at nothing to keep him quiet."/>
    <x v="1"/>
    <n v="1"/>
    <n v="2017"/>
    <s v="October"/>
    <s v="Modern"/>
    <s v="Short"/>
  </r>
  <r>
    <s v="s5606N"/>
    <x v="0"/>
    <x v="2857"/>
    <s v="Matías Bize"/>
    <s v="Elena Anaya, Benjamín Vicuña, Néstor Cantillana, Sergio Hernández, Silvia Marty, Etienne Bobenrieth, Antonia Zegers, Pablo Cerda"/>
    <s v="Chile, Spain, Argentina, Germany"/>
    <d v="2017-02-15T00:00:00"/>
    <s v="Available"/>
    <x v="18"/>
    <x v="1"/>
    <s v="88 min"/>
    <n v="88"/>
    <n v="0"/>
    <x v="8"/>
    <s v="When the accidental death of a couple's young son sends them grieving in opposite directions, they're forced to re-examine their life and marriage."/>
    <x v="1"/>
    <n v="1"/>
    <n v="2017"/>
    <s v="February"/>
    <s v="Modern"/>
    <s v="Short"/>
  </r>
  <r>
    <s v="s7348P"/>
    <x v="1"/>
    <x v="2858"/>
    <s v="Unknown"/>
    <s v="Derek Dj Noxolo Daphne Jo"/>
    <s v="Unknown"/>
    <m/>
    <s v="Unknown"/>
    <x v="0"/>
    <x v="0"/>
    <s v="1 Season"/>
    <n v="0"/>
    <n v="1"/>
    <x v="4"/>
    <s v="Derek is an old retired man who used to be in the army. His only son Derry and his wife have just moved to the united states of America, leaving behind their two Kids Dj who is in his late twenties and Noxolo a student. The family manage a successful restaurant that Derry and his wife left behind. watch more as the story unfolds"/>
    <x v="0"/>
    <n v="2"/>
    <s v=""/>
    <s v=""/>
    <s v="Recent"/>
    <s v="Not Applicable"/>
  </r>
  <r>
    <s v="s361P"/>
    <x v="1"/>
    <x v="2859"/>
    <s v="Unknown"/>
    <s v="Michael Brandon"/>
    <s v="United Kingdom"/>
    <m/>
    <s v="Unknown"/>
    <x v="49"/>
    <x v="13"/>
    <s v="7 Seasons"/>
    <n v="0"/>
    <n v="7"/>
    <x v="6"/>
    <s v="Watch these track stars! Percy gets it right, as Gordon steams over Spencer. Salty saves the day, while Thomas deserves a medal. Join in the adventure and fun with Thomas and Friends."/>
    <x v="0"/>
    <n v="2"/>
    <s v=""/>
    <s v=""/>
    <s v="Older"/>
    <s v="Not Applicable"/>
  </r>
  <r>
    <s v="s1295N"/>
    <x v="1"/>
    <x v="2860"/>
    <s v="Unknown"/>
    <s v="Henriette Confurius, Emilio Sakraya, David Ali Rashed, Oliver Masucci, Melika Foroutan, Ana Ularu, Robert Finster"/>
    <s v="Germany"/>
    <d v="2021-02-19T00:00:00"/>
    <s v="Available"/>
    <x v="0"/>
    <x v="1"/>
    <s v="1 Season"/>
    <n v="0"/>
    <n v="1"/>
    <x v="29"/>
    <s v="In post-apocalyptic Europe, amid wars among microstates, three siblings fight for survival as a greater threat looms over the continent."/>
    <x v="1"/>
    <n v="1"/>
    <n v="2021"/>
    <s v="February"/>
    <s v="Recent"/>
    <s v="Not Applicable"/>
  </r>
  <r>
    <s v="s5951P"/>
    <x v="0"/>
    <x v="2861"/>
    <s v="Michael Junghanns"/>
    <s v="Franziska Fritsch, Axel MÃ¼ller, Melissa Nobis"/>
    <s v="Unknown"/>
    <m/>
    <s v="Unknown"/>
    <x v="3"/>
    <x v="0"/>
    <s v="10 min"/>
    <n v="10"/>
    <n v="0"/>
    <x v="8"/>
    <s v="Gretchen, a prisoner of an insane asylum, describes in flashbacks her path from a loving woman to a murderer. Obsessed with the devil."/>
    <x v="0"/>
    <n v="2"/>
    <s v=""/>
    <s v=""/>
    <s v="Recent"/>
    <s v="Short"/>
  </r>
  <r>
    <s v="s8465P"/>
    <x v="0"/>
    <x v="2862"/>
    <s v="Gavin Millar"/>
    <s v="Julie Walters, Victoria Wood, Celia Imrie"/>
    <s v="Unknown"/>
    <m/>
    <s v="Unknown"/>
    <x v="66"/>
    <x v="3"/>
    <s v="84 min"/>
    <n v="84"/>
    <n v="0"/>
    <x v="8"/>
    <s v="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
    <x v="0"/>
    <n v="2"/>
    <s v=""/>
    <s v=""/>
    <s v="Older"/>
    <s v="Short"/>
  </r>
  <r>
    <s v="s2380P"/>
    <x v="0"/>
    <x v="2863"/>
    <s v="Not Available"/>
    <s v="Unknown"/>
    <s v="Unknown"/>
    <m/>
    <s v="Unknown"/>
    <x v="1"/>
    <x v="5"/>
    <s v="33 min"/>
    <n v="33"/>
    <n v="0"/>
    <x v="18"/>
    <s v="Join Gecko's Garage as he introduces you to his truck friends Max the monster truck, Fiona the fire truck, Rebecca the recycling truck, and more!"/>
    <x v="0"/>
    <n v="2"/>
    <s v=""/>
    <s v=""/>
    <s v="Modern"/>
    <s v="Short"/>
  </r>
  <r>
    <s v="s5937N"/>
    <x v="0"/>
    <x v="2864"/>
    <s v="Jason Moore"/>
    <s v="Brian d'Arcy James, Daniel Breaker, Sutton Foster, Christopher Sieber, John Tartaglia, Rozi Baker, Ryan Duncan, Leah Greenhaus, Chris Hoch, Marissa O'Donnell, Denny Paschall"/>
    <s v="United States"/>
    <d v="2013-12-29T00:00:00"/>
    <s v="Available"/>
    <x v="30"/>
    <x v="4"/>
    <s v="130 min"/>
    <n v="130"/>
    <n v="0"/>
    <x v="11"/>
    <s v="The greatest fairy tale never told comes to life in this colorful, song-filled, Tony Award-winning Broadway production based on the hit movie."/>
    <x v="1"/>
    <n v="1"/>
    <n v="2013"/>
    <s v="December"/>
    <s v="Modern"/>
    <s v="Long"/>
  </r>
  <r>
    <s v="s2331P"/>
    <x v="0"/>
    <x v="2865"/>
    <s v="Cannis Holder"/>
    <s v="Unknown"/>
    <s v="Unknown"/>
    <m/>
    <s v="Unknown"/>
    <x v="1"/>
    <x v="5"/>
    <s v="32 min"/>
    <n v="32"/>
    <n v="0"/>
    <x v="6"/>
    <s v="Come and enjoy the hilarious and fun adventures of Buster the Bus! This collection of Go Buster videos includes &quot;Stuck In The Mud&quot;, &quot;Buster's New Tires&quot; and more."/>
    <x v="0"/>
    <n v="2"/>
    <s v=""/>
    <s v=""/>
    <s v="Modern"/>
    <s v="Short"/>
  </r>
  <r>
    <s v="s2707P"/>
    <x v="1"/>
    <x v="2866"/>
    <s v="Unknown"/>
    <s v="Stephen Tompkinson, Andrea Lowe, Caroline Catz"/>
    <s v="Unknown"/>
    <m/>
    <s v="Unknown"/>
    <x v="7"/>
    <x v="7"/>
    <s v="5 Seasons"/>
    <n v="0"/>
    <n v="5"/>
    <x v="8"/>
    <s v="Based on the Inspector Banks novels from award-winning international crime writer Peter Robinson, this series features carefully worked stories crammed with twists and turns, and intriguing and memorable characters."/>
    <x v="0"/>
    <n v="2"/>
    <s v=""/>
    <s v=""/>
    <s v="Modern"/>
    <s v="Not Applicable"/>
  </r>
  <r>
    <s v="s265P"/>
    <x v="0"/>
    <x v="2867"/>
    <s v="Dan Curtis"/>
    <s v="Karen Black, Robert Burton, John Karlen, George Gaynes, Jim Storm, Gregory Harrison, Kathryn Reynolds, Tracy Curtis, Orin Cannon, Walker Edmiston"/>
    <s v="United States"/>
    <m/>
    <s v="Unknown"/>
    <x v="36"/>
    <x v="12"/>
    <s v="72 min"/>
    <n v="72"/>
    <n v="0"/>
    <x v="15"/>
    <s v="Three bizarre horror stories all of which star Karen Black in four different roles playing tormented women. Written by Richard Matheson (The Twilight Zone, Night Gallery, The Outer Limits, The Alfred Hitchcock Hour et al.)."/>
    <x v="0"/>
    <n v="2"/>
    <s v=""/>
    <s v=""/>
    <s v="Older"/>
    <s v="Short"/>
  </r>
  <r>
    <s v="s2602P"/>
    <x v="1"/>
    <x v="2868"/>
    <s v="Unknown"/>
    <s v="Paul Witten, Kate Mines, Jane Lynch, Suzanne Friedline"/>
    <s v="Unknown"/>
    <m/>
    <s v="Unknown"/>
    <x v="12"/>
    <x v="7"/>
    <s v="1 Season"/>
    <n v="0"/>
    <n v="1"/>
    <x v="19"/>
    <s v="The bubble is about to burst for the cast and crew of the long-running (awful) soap-opera &quot;Collided Lives&quot; when new Executive Producer Olivia Vanderstein (Jane Lynch) shows up. Yup. Things are gonna get ugly. #BendOverDaytime"/>
    <x v="0"/>
    <n v="2"/>
    <s v=""/>
    <s v=""/>
    <s v="Modern"/>
    <s v="Not Applicable"/>
  </r>
  <r>
    <s v="s7303P"/>
    <x v="0"/>
    <x v="2869"/>
    <s v="Keith Samples"/>
    <s v="Kristen Miller, Allison Lange, Todd Babcock, Brooke Burns, James Madio, Michelle Page, Rif Hutton, Courtney Taylor Burness"/>
    <s v="Unknown"/>
    <m/>
    <s v="Unknown"/>
    <x v="41"/>
    <x v="6"/>
    <s v="92 min"/>
    <n v="92"/>
    <n v="0"/>
    <x v="8"/>
    <s v="A young woman develops a dangerous, obsessive friendship with her new roommate and plots to murder all those who she feels have done her new friend wrong."/>
    <x v="0"/>
    <n v="2"/>
    <s v=""/>
    <s v=""/>
    <s v="Older"/>
    <s v="Medium"/>
  </r>
  <r>
    <s v="s5152N"/>
    <x v="0"/>
    <x v="2870"/>
    <s v="Shreyas Talpade"/>
    <s v="Sunny Deol, Bobby Deol, Shreyas Talpade, Sonali Kulkarni, Tripti Dimri, Samiksha Bhatnagar, Lovely Singh, Purnima Varma"/>
    <s v="India"/>
    <d v="2017-11-27T00:00:00"/>
    <s v="Available"/>
    <x v="12"/>
    <x v="11"/>
    <s v="128 min"/>
    <n v="128"/>
    <n v="0"/>
    <x v="4"/>
    <s v="Three men are stunned to find their faces on a poster promoting vasectomies, and must prove to their upset loved ones that they're innocent victims."/>
    <x v="1"/>
    <n v="1"/>
    <n v="2017"/>
    <s v="November"/>
    <s v="Modern"/>
    <s v="Long"/>
  </r>
  <r>
    <s v="s824P"/>
    <x v="0"/>
    <x v="2871"/>
    <s v="Enrique Gato, David Alonso"/>
    <s v="Oscar Barberan, Michelle Jenner, Miguel Angel Jenner"/>
    <s v="Unknown"/>
    <m/>
    <s v="Unknown"/>
    <x v="12"/>
    <x v="8"/>
    <s v="85 min"/>
    <n v="85"/>
    <n v="0"/>
    <x v="18"/>
    <s v="Tad dreams of being an archaeologist and seeing the world. When an evil billionaire forces Tad's beloved Sara to help him find King Midas' necklace Tad must rescue to the girl of his dreams in this action-packed adventure the whole family will love!"/>
    <x v="0"/>
    <n v="2"/>
    <s v=""/>
    <s v=""/>
    <s v="Modern"/>
    <s v="Short"/>
  </r>
  <r>
    <s v="s8111P"/>
    <x v="0"/>
    <x v="2872"/>
    <s v="Jay Karas"/>
    <s v="Nick Cannon"/>
    <s v="Unknown"/>
    <m/>
    <s v="Unknown"/>
    <x v="9"/>
    <x v="9"/>
    <s v="58 min"/>
    <n v="58"/>
    <n v="0"/>
    <x v="10"/>
    <s v="In his first comedy special, the popular comic actor and musician reveals edgy, honest tales of his failed attempts at being a gangster, his humble roots, marriage, fatherhood and his thoughts about Eminem."/>
    <x v="0"/>
    <n v="2"/>
    <s v=""/>
    <s v=""/>
    <s v="Modern"/>
    <s v="Short"/>
  </r>
  <r>
    <s v="s5269N"/>
    <x v="0"/>
    <x v="2873"/>
    <s v="Michael Bonfiglio"/>
    <s v="Jerry Seinfeld"/>
    <s v="United States"/>
    <d v="2017-09-19T00:00:00"/>
    <s v="Available"/>
    <x v="12"/>
    <x v="7"/>
    <s v="62 min"/>
    <n v="62"/>
    <n v="0"/>
    <x v="13"/>
    <s v="Jerry Seinfeld returns to the club that gave him his start in the 1970s, mixing iconic jokes with stories from his childhood and early days in comedy."/>
    <x v="1"/>
    <n v="1"/>
    <n v="2017"/>
    <s v="September"/>
    <s v="Modern"/>
    <s v="Short"/>
  </r>
  <r>
    <s v="s3190N"/>
    <x v="0"/>
    <x v="2874"/>
    <s v="Vijay Kumar Arora"/>
    <s v="Nirmal Rishi, Sonam Bajwa, Sukhwinder Chahal, Tania, Gurnam Bhullar"/>
    <s v="India"/>
    <d v="2019-12-01T00:00:00"/>
    <s v="Available"/>
    <x v="1"/>
    <x v="2"/>
    <s v="127 min"/>
    <n v="127"/>
    <n v="0"/>
    <x v="4"/>
    <s v="When two sisters travel from Canada to Punjab to visit their maternal family, they discover an opportunity to mend a broken bond with their grandmother."/>
    <x v="1"/>
    <n v="1"/>
    <n v="2019"/>
    <s v="December"/>
    <s v="Modern"/>
    <s v="Long"/>
  </r>
  <r>
    <s v="s1116P"/>
    <x v="0"/>
    <x v="2875"/>
    <s v="Milton Lage"/>
    <s v="Ryan Bingham"/>
    <s v="Unknown"/>
    <m/>
    <s v="Unknown"/>
    <x v="7"/>
    <x v="11"/>
    <s v="110 min"/>
    <n v="110"/>
    <n v="0"/>
    <x v="34"/>
    <s v="GRAMMY and Oscar award-winning Americana singer-songwriter Ryan Bingham brings his dynamic live show direct to fans. Filmed at the Whitewater Amphitheater on August 6, 2016."/>
    <x v="0"/>
    <n v="2"/>
    <s v=""/>
    <s v=""/>
    <s v="Modern"/>
    <s v="Medium"/>
  </r>
  <r>
    <s v="s7199N"/>
    <x v="0"/>
    <x v="2876"/>
    <s v="Quentin Tarantino"/>
    <s v="Uma Thurman, David Carradine, Michael Madsen, Daryl Hannah, Gordon Liu, Michael Parks, Perla Haney-Jardine, Helen Kim, Claire Smithies, Clark Middleton"/>
    <s v="United States"/>
    <d v="2020-01-01T00:00:00"/>
    <s v="Available"/>
    <x v="4"/>
    <x v="6"/>
    <s v="137 min"/>
    <n v="137"/>
    <n v="0"/>
    <x v="7"/>
    <s v="The Bride has three left on her rampage list: Budd, Elle Driver and Bill himself. But when she arrives at Bill's house, she's in for a surprise."/>
    <x v="1"/>
    <n v="1"/>
    <n v="2020"/>
    <s v="January"/>
    <s v="Older"/>
    <s v="Long"/>
  </r>
  <r>
    <s v="s8518P"/>
    <x v="0"/>
    <x v="2877"/>
    <s v="Fhiona-Louise"/>
    <s v="Bob Flag, Martin Byrne-Quinn, Geoffrey Greenhill"/>
    <s v="Unknown"/>
    <m/>
    <s v="Unknown"/>
    <x v="37"/>
    <x v="9"/>
    <s v="80 min"/>
    <n v="80"/>
    <n v="0"/>
    <x v="8"/>
    <s v="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
    <x v="0"/>
    <n v="2"/>
    <s v=""/>
    <s v=""/>
    <s v="Older"/>
    <s v="Short"/>
  </r>
  <r>
    <s v="s3556P"/>
    <x v="0"/>
    <x v="2878"/>
    <s v="Mark Knight"/>
    <s v="Unknown"/>
    <s v="Unknown"/>
    <m/>
    <s v="Unknown"/>
    <x v="3"/>
    <x v="5"/>
    <s v="15 min"/>
    <n v="15"/>
    <n v="0"/>
    <x v="33"/>
    <s v="Ocean Sleep Visualization guided by Anne-Marie Newland."/>
    <x v="0"/>
    <n v="2"/>
    <s v=""/>
    <s v=""/>
    <s v="Recent"/>
    <s v="Short"/>
  </r>
  <r>
    <s v="s8403P"/>
    <x v="0"/>
    <x v="2879"/>
    <s v="Roar Uthaug"/>
    <s v="Kristoffer Joner, Ane Dahl Torp, Jonas Hoff Oftebro, Edith Haagenrud-Sande"/>
    <s v="Unknown"/>
    <m/>
    <s v="Unknown"/>
    <x v="18"/>
    <x v="6"/>
    <s v="105 min"/>
    <n v="105"/>
    <n v="0"/>
    <x v="0"/>
    <s v="Geologist Kristian Elkjord senses something wrong with the mountain that overlooks his scenic town. When a landslide sends tons of rock and earth crashing into the water, everyone has ten minutes to outrace the resulting tsunami to higher ground."/>
    <x v="0"/>
    <n v="2"/>
    <s v=""/>
    <s v=""/>
    <s v="Modern"/>
    <s v="Medium"/>
  </r>
  <r>
    <s v="s9175P"/>
    <x v="0"/>
    <x v="2880"/>
    <s v="Mahadev"/>
    <s v="Nikhil Kumar, Deepti Sati"/>
    <s v="Unknown"/>
    <m/>
    <s v="Unknown"/>
    <x v="7"/>
    <x v="3"/>
    <s v="159 min"/>
    <n v="159"/>
    <n v="0"/>
    <x v="8"/>
    <s v="Krishna, a young medical student, strikes against corrupt figures of power as a vigilante and tries to decribes his father's injustice death while trying to win the love of his friend's sister as a college student."/>
    <x v="0"/>
    <n v="2"/>
    <s v=""/>
    <s v=""/>
    <s v="Modern"/>
    <s v="Long"/>
  </r>
  <r>
    <s v="s372N"/>
    <x v="0"/>
    <x v="2881"/>
    <s v="Najwa Najjar"/>
    <s v="Yasmine Al Massri, Ashraf Farah, Ali Suliman, Hiam Abbass, Samia Kuzmoz Bakri, Yosef Abu Wardeh, Wardeh Dukwar, Manal Awad, Valentina Abu-'Aksa, Walid Abdul Salam, Ahmad Abu Sal'oum, Wardeh Jubran"/>
    <s v="Afghanistan"/>
    <d v="2021-07-30T00:00:00"/>
    <s v="Available"/>
    <x v="14"/>
    <x v="7"/>
    <s v="95 min"/>
    <n v="95"/>
    <n v="0"/>
    <x v="8"/>
    <s v="After her husband is placed under Israeli detention, a Palestinian newlywed is left to deal with the fallout, resorting to her passion for Dabke to cope."/>
    <x v="1"/>
    <n v="1"/>
    <n v="2021"/>
    <s v="July"/>
    <s v="Older"/>
    <s v="Medium"/>
  </r>
  <r>
    <s v="s9396P"/>
    <x v="0"/>
    <x v="2882"/>
    <s v="Annabel Jankel"/>
    <s v="Anna Paquin, Holliday Grainger, Gregor Selkirk"/>
    <s v="Unknown"/>
    <m/>
    <s v="Unknown"/>
    <x v="6"/>
    <x v="9"/>
    <s v="108 min"/>
    <n v="108"/>
    <n v="0"/>
    <x v="8"/>
    <s v="In rural Scotland in 1952, a doctor (Academy Award winner Anna Paquin) develops a controversial relationship with her young patient's mother (Holliday Grainger). Based on the best-selling novel."/>
    <x v="0"/>
    <n v="2"/>
    <s v=""/>
    <s v=""/>
    <s v="Modern"/>
    <s v="Medium"/>
  </r>
  <r>
    <s v="s5494N"/>
    <x v="0"/>
    <x v="2883"/>
    <s v="Jeff Garlin"/>
    <s v="Jeff Garlin, Natasha Lyonne, Amy Sedaris, Steven Weber, Christine Woods, Eddie Pepitone, Timm Sharp, Brad Morris, Leah Remini, Ava Acres"/>
    <s v="United States"/>
    <d v="2017-05-05T00:00:00"/>
    <s v="Available"/>
    <x v="12"/>
    <x v="1"/>
    <s v="81 min"/>
    <n v="81"/>
    <n v="0"/>
    <x v="4"/>
    <s v="Homicide detective Gene Handsome sets out to solve a woman's murder while searching for clues about what's missing from his personal life."/>
    <x v="1"/>
    <n v="1"/>
    <n v="2017"/>
    <s v="May"/>
    <s v="Modern"/>
    <s v="Short"/>
  </r>
  <r>
    <s v="s2081P"/>
    <x v="0"/>
    <x v="2884"/>
    <s v="Anuraj Manohar"/>
    <s v="Shane Nigam, Ann Sheethal, Shine Tom Chacko, Lenoa Lishoy"/>
    <s v="India"/>
    <m/>
    <s v="Unknown"/>
    <x v="1"/>
    <x v="3"/>
    <s v="133 min"/>
    <n v="133"/>
    <n v="0"/>
    <x v="8"/>
    <s v="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
    <x v="0"/>
    <n v="2"/>
    <s v=""/>
    <s v=""/>
    <s v="Modern"/>
    <s v="Long"/>
  </r>
  <r>
    <s v="s4121N"/>
    <x v="0"/>
    <x v="2885"/>
    <s v="Steven Soderbergh"/>
    <s v="André Holland, Zazie Beetz, Bill Duke, Kyle MacLachlan, Melvin Gregg, Sonja Sohn, Zachary Quinto"/>
    <s v="United States"/>
    <d v="2019-02-08T00:00:00"/>
    <s v="Available"/>
    <x v="1"/>
    <x v="1"/>
    <s v="91 min"/>
    <n v="91"/>
    <n v="0"/>
    <x v="8"/>
    <s v="When an NBA lockout sidelines his big rookie client, an agent hatches a bold plan to save their careers – and disrupt the league's power structure."/>
    <x v="1"/>
    <n v="1"/>
    <n v="2019"/>
    <s v="February"/>
    <s v="Modern"/>
    <s v="Medium"/>
  </r>
  <r>
    <s v="s5392P"/>
    <x v="0"/>
    <x v="2886"/>
    <s v="David Del Rio"/>
    <s v="Elizabeth Grullon, Damien Joseph Quinn, Paul T. Taylor, Clayton Farris, Ryan Sutton Stevens, Sierra Santana, Clay Acker"/>
    <s v="Unknown"/>
    <m/>
    <s v="Unknown"/>
    <x v="0"/>
    <x v="9"/>
    <s v="83 min"/>
    <n v="83"/>
    <n v="0"/>
    <x v="15"/>
    <s v="Three friends take a road trip to the Mojave desert where their complicated relationships are pushed to their breaking point as the group encounters a reclusive, murderous cult."/>
    <x v="0"/>
    <n v="2"/>
    <s v=""/>
    <s v=""/>
    <s v="Recent"/>
    <s v="Short"/>
  </r>
  <r>
    <s v="s3901P"/>
    <x v="0"/>
    <x v="2887"/>
    <s v="Randa Haines"/>
    <s v="William Hurt, Marlee Matlin, Piper Laurie, Philip Bosco"/>
    <s v="Unknown"/>
    <m/>
    <s v="Unknown"/>
    <x v="68"/>
    <x v="6"/>
    <s v="119 min"/>
    <n v="119"/>
    <n v="0"/>
    <x v="28"/>
    <s v="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
    <x v="0"/>
    <n v="2"/>
    <s v=""/>
    <s v=""/>
    <s v="Older"/>
    <s v="Medium"/>
  </r>
  <r>
    <s v="s638N"/>
    <x v="1"/>
    <x v="2888"/>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s v="Unknown"/>
    <d v="2021-06-25T00:00:00"/>
    <s v="Available"/>
    <x v="0"/>
    <x v="1"/>
    <s v="1 Season"/>
    <n v="0"/>
    <n v="1"/>
    <x v="8"/>
    <s v="From a satire to a psychological thriller, four short stories from celebrated auteur and writer Satyajit Ray are adapted for the screen in this series."/>
    <x v="1"/>
    <n v="1"/>
    <n v="2021"/>
    <s v="June"/>
    <s v="Recent"/>
    <s v="Not Applicable"/>
  </r>
  <r>
    <s v="s9191P"/>
    <x v="0"/>
    <x v="2889"/>
    <s v="Aleksandr Sery"/>
    <s v="Evgeniy Leonov, Georgiy Vitsin, Saveliy Kramarov, Radner Muratov, Erast Garin, Natalya Fateeva, Nikolay Olyalin, Anatoliy Papanov, Pavel Shpringfeld, Lyubov Sokolova"/>
    <s v="Finland"/>
    <m/>
    <s v="Unknown"/>
    <x v="81"/>
    <x v="3"/>
    <s v="83 min"/>
    <n v="83"/>
    <n v="0"/>
    <x v="4"/>
    <s v="The head of the kindergarten Troshkin was fatally unlucky. He was found to be incredibly alike the bandit named &quot;Docent&quot;, who stole the unique helmet of Alexander the Great. The police implement the good-natured Troshkin under cover to the thieves and he has no choice but to diligently portray his double-villain, confusing everyone around him."/>
    <x v="0"/>
    <n v="2"/>
    <s v=""/>
    <s v=""/>
    <s v="Older"/>
    <s v="Short"/>
  </r>
  <r>
    <s v="s6785P"/>
    <x v="0"/>
    <x v="2890"/>
    <s v="Stefano Usardi"/>
    <s v="Massimiliano Varrese, Valentina Melis, Giulio Cancelli, Luisa Maneri, Lara Balbo, Sara Manducci, Francesco Ettore Migliaccio"/>
    <s v="Unknown"/>
    <m/>
    <s v="Unknown"/>
    <x v="1"/>
    <x v="0"/>
    <s v="91 min"/>
    <n v="91"/>
    <n v="0"/>
    <x v="4"/>
    <s v="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
    <x v="0"/>
    <n v="2"/>
    <s v=""/>
    <s v=""/>
    <s v="Modern"/>
    <s v="Medium"/>
  </r>
  <r>
    <s v="s8231P"/>
    <x v="0"/>
    <x v="2891"/>
    <s v="V. Z. Durai"/>
    <s v="Silambarasan, Gopika, Pradeep Rawat, G. M. Sundar, Cochin Haneefa"/>
    <s v="Unknown"/>
    <m/>
    <s v="Unknown"/>
    <x v="41"/>
    <x v="3"/>
    <s v="159 min"/>
    <n v="159"/>
    <n v="0"/>
    <x v="0"/>
    <s v="An orphan gets noticed by a local gangster and is recruited by him. However, trouble ensues as he falls in love with a girl who turns out to be the daughter of the gangster."/>
    <x v="0"/>
    <n v="2"/>
    <s v=""/>
    <s v=""/>
    <s v="Older"/>
    <s v="Long"/>
  </r>
  <r>
    <s v="s1478N"/>
    <x v="1"/>
    <x v="2892"/>
    <s v="Unknown"/>
    <s v="Willa Fitzgerald, Herizen Guardiola, Marlo Kelly, Rob Heaps, Zach Roerig, Paul Fitzgerald, Alison Thornton, Tammy Blanchard, Amanda Brugel, Chris Zylka"/>
    <s v="United States"/>
    <d v="2020-12-30T00:00:00"/>
    <s v="Available"/>
    <x v="1"/>
    <x v="1"/>
    <s v="1 Season"/>
    <n v="0"/>
    <n v="1"/>
    <x v="8"/>
    <s v="Relationships topple and loyalties flip when an icy new cheerleading coach takes over the high school squad ruled by Beth and her devoted BFF, Addy."/>
    <x v="1"/>
    <n v="1"/>
    <n v="2020"/>
    <s v="December"/>
    <s v="Modern"/>
    <s v="Not Applicable"/>
  </r>
  <r>
    <s v="s2126N"/>
    <x v="1"/>
    <x v="2893"/>
    <s v="Unknown"/>
    <s v="Moayed Althagafi, Khairiah Abulaban, Ali Alsharif, Adel Redwan, Redwan Alremey, Hind Alsaigh, Reem Alhabib, Khaled Bamashmoos, Fahad Ghazoli, Dareen Albayedh, Naif Althufairi, Mohammad Balkhi"/>
    <s v="Saudi Arabia"/>
    <d v="2020-08-15T00:00:00"/>
    <s v="Available"/>
    <x v="2"/>
    <x v="7"/>
    <s v="2 Seasons"/>
    <n v="0"/>
    <n v="2"/>
    <x v="8"/>
    <s v="In Jeddah, Saudi Arabia, a young aspiring filmmaker and his circle of friends grapple with family expectations, gender roles, romance and rivalry."/>
    <x v="1"/>
    <n v="1"/>
    <n v="2020"/>
    <s v="August"/>
    <s v="Modern"/>
    <s v="Not Applicable"/>
  </r>
  <r>
    <s v="s8499P"/>
    <x v="0"/>
    <x v="2894"/>
    <s v="Kevin McMahon"/>
    <s v="Unknown"/>
    <s v="Unknown"/>
    <m/>
    <s v="Unknown"/>
    <x v="3"/>
    <x v="5"/>
    <s v="94 min"/>
    <n v="94"/>
    <n v="0"/>
    <x v="2"/>
    <s v="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
    <x v="0"/>
    <n v="2"/>
    <s v=""/>
    <s v=""/>
    <s v="Recent"/>
    <s v="Medium"/>
  </r>
  <r>
    <s v="s6268N"/>
    <x v="0"/>
    <x v="2227"/>
    <s v="Bruce W. Smith"/>
    <s v="Faizon Love, Vanessa Bell Calloway, Wayne Collins, Jonell Green, Marques Houston, Tone-Loc, Myra J., Nell Carter"/>
    <s v="United States"/>
    <d v="2019-11-20T00:00:00"/>
    <s v="Available"/>
    <x v="33"/>
    <x v="11"/>
    <s v="73 min"/>
    <n v="73"/>
    <n v="0"/>
    <x v="4"/>
    <s v="When ladies' man Robin meets Jamika, he falls head over heels, but she greets him with four surprises: her son and her girlfriend Bebe's three kids."/>
    <x v="1"/>
    <n v="1"/>
    <n v="2019"/>
    <s v="November"/>
    <s v="Older"/>
    <s v="Short"/>
  </r>
  <r>
    <s v="s6097P"/>
    <x v="0"/>
    <x v="2895"/>
    <s v="Sivabalan"/>
    <s v="Mahendran, Anbu Mayilsamy"/>
    <s v="Unknown"/>
    <m/>
    <s v="Unknown"/>
    <x v="0"/>
    <x v="5"/>
    <s v="108 min"/>
    <n v="108"/>
    <n v="0"/>
    <x v="0"/>
    <s v="Chidambaram Railwaygate is a Tamil movie released on 5 Feb, 2021. The movie is directed by Sivabalan and featured Mahendran, Neeraja, Anbu Mayilsamy and Bala Saravanan as lead characters. Other popular actor who was roped in for Chidambaram Railwaygate is Daniel Annie Po"/>
    <x v="0"/>
    <n v="2"/>
    <s v=""/>
    <s v=""/>
    <s v="Recent"/>
    <s v="Medium"/>
  </r>
  <r>
    <s v="s4998N"/>
    <x v="1"/>
    <x v="2896"/>
    <s v="Unknown"/>
    <s v="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
    <s v="Norway, Germany, Sweden"/>
    <d v="2018-03-06T00:00:00"/>
    <s v="Available"/>
    <x v="12"/>
    <x v="1"/>
    <s v="1 Season"/>
    <n v="0"/>
    <n v="1"/>
    <x v="14"/>
    <s v="To protect his family, a police detective covers up a murder case. But when his partner suspects foul play, he is trapped in a dangerous game on duty."/>
    <x v="1"/>
    <n v="1"/>
    <n v="2018"/>
    <s v="March"/>
    <s v="Modern"/>
    <s v="Not Applicable"/>
  </r>
  <r>
    <s v="s2638N"/>
    <x v="0"/>
    <x v="2897"/>
    <s v="Mohamed Yassin"/>
    <s v="Asser Yassin, Ruby, Ghassan Massoud, Bassem Samra, Ahmed Azmy"/>
    <s v="Egypt"/>
    <d v="2020-04-25T00:00:00"/>
    <s v="Available"/>
    <x v="19"/>
    <x v="7"/>
    <s v="110 min"/>
    <n v="110"/>
    <n v="0"/>
    <x v="8"/>
    <s v="When his powerful crime czar boss kills the man he considered a mentor, a young gangster on the rise goes to war in order to get revenge."/>
    <x v="1"/>
    <n v="1"/>
    <n v="2020"/>
    <s v="April"/>
    <s v="Older"/>
    <s v="Medium"/>
  </r>
  <r>
    <s v="s8221N"/>
    <x v="0"/>
    <x v="2898"/>
    <s v="Richard Kelly"/>
    <s v="Cameron Diaz, James Marsden, Frank Langella, James Rebhorn, Holmes Osborne, Sam Oz Stone, Gillian Jacobs, Celia Weston, Deborah Rush"/>
    <s v="United States"/>
    <d v="2019-06-01T00:00:00"/>
    <s v="Available"/>
    <x v="14"/>
    <x v="11"/>
    <s v="116 min"/>
    <n v="116"/>
    <n v="0"/>
    <x v="50"/>
    <s v="A couple must decide whether to push a button that will net them a million dollars but that will also cause the death of a complete stranger."/>
    <x v="1"/>
    <n v="1"/>
    <n v="2019"/>
    <s v="June"/>
    <s v="Older"/>
    <s v="Medium"/>
  </r>
  <r>
    <s v="s5937P"/>
    <x v="0"/>
    <x v="2899"/>
    <s v="Moonbug Entertainment"/>
    <s v="Unknown"/>
    <s v="Unknown"/>
    <m/>
    <s v="Unknown"/>
    <x v="3"/>
    <x v="5"/>
    <s v="26 min"/>
    <n v="26"/>
    <n v="0"/>
    <x v="6"/>
    <s v="A new collection of colorful and wonderfully engaging nursery rhymes and Kids's songs that will thrill your child while educating them in their numbers, ABCs and general learning! From the creators of LittleBabyBum, KiiYii allows the child's imagination to go further!"/>
    <x v="0"/>
    <n v="2"/>
    <s v=""/>
    <s v=""/>
    <s v="Recent"/>
    <s v="Short"/>
  </r>
  <r>
    <s v="s446N"/>
    <x v="0"/>
    <x v="2900"/>
    <s v="Sofia Coppola"/>
    <s v="Colin Farrell, Nicole Kidman, Kirsten Dunst, Elle Fanning, Oona Laurence, Angourie Rice, Addison Riecke, Emma Howard"/>
    <s v="United States"/>
    <d v="2021-07-16T00:00:00"/>
    <s v="Available"/>
    <x v="12"/>
    <x v="6"/>
    <s v="94 min"/>
    <n v="94"/>
    <n v="0"/>
    <x v="8"/>
    <s v="During the Civil War, a wounded Union soldier takes refuge at a Southern girls school, rupturing the calm amid growing sexual tension and infighting."/>
    <x v="1"/>
    <n v="1"/>
    <n v="2021"/>
    <s v="July"/>
    <s v="Modern"/>
    <s v="Medium"/>
  </r>
  <r>
    <s v="s6941P"/>
    <x v="0"/>
    <x v="2901"/>
    <s v="J.B. Armstrong"/>
    <s v="Chris Newman, Grover McCants, Sashani Nichole, Erika Hoveland"/>
    <s v="Unknown"/>
    <m/>
    <s v="Unknown"/>
    <x v="0"/>
    <x v="3"/>
    <s v="91 min"/>
    <n v="91"/>
    <n v="0"/>
    <x v="8"/>
    <s v="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
    <x v="0"/>
    <n v="2"/>
    <s v=""/>
    <s v=""/>
    <s v="Recent"/>
    <s v="Medium"/>
  </r>
  <r>
    <s v="s3344N"/>
    <x v="0"/>
    <x v="2902"/>
    <s v="Blayne Weaver"/>
    <s v="Barry Bostwick, Jennifer Stone, Devon Werkheiser, McKayla Witt, Joshua Cody, Hank Stone"/>
    <s v="United States"/>
    <d v="2019-11-01T00:00:00"/>
    <s v="Available"/>
    <x v="1"/>
    <x v="2"/>
    <s v="91 min"/>
    <n v="91"/>
    <n v="0"/>
    <x v="11"/>
    <s v="Fleeing the family business and an arranged marriage, Santa’s daughter chooses a magical adventure of her own: College."/>
    <x v="1"/>
    <n v="1"/>
    <n v="2019"/>
    <s v="November"/>
    <s v="Modern"/>
    <s v="Medium"/>
  </r>
  <r>
    <s v="s3747N"/>
    <x v="1"/>
    <x v="2903"/>
    <s v="Unknown"/>
    <s v="Suliane Brahim, Hubert Delattre, Laurent Capelluto, Samuel Jouy, Renaud Rutten, Camille Aguilar, Tiphaine Daviot, Naidra Ayadi, Brigitte Sy, Anne Suarez, Dan Herzberg, Olivier Bonjour, Thomas Doret"/>
    <s v="France, Belgium"/>
    <d v="2019-06-14T00:00:00"/>
    <s v="Available"/>
    <x v="1"/>
    <x v="1"/>
    <s v="2 Seasons"/>
    <n v="0"/>
    <n v="2"/>
    <x v="14"/>
    <s v="A police chief and an eccentric new prosecutor investigate a string of grisly crimes and eerie phenomena in an isolated town at the edge of a forest."/>
    <x v="1"/>
    <n v="1"/>
    <n v="2019"/>
    <s v="June"/>
    <s v="Modern"/>
    <s v="Not Applicable"/>
  </r>
  <r>
    <s v="s5918N"/>
    <x v="0"/>
    <x v="2904"/>
    <s v="John Asher"/>
    <s v="Ralphie May"/>
    <s v="United States"/>
    <d v="2015-02-27T00:00:00"/>
    <s v="Available"/>
    <x v="18"/>
    <x v="1"/>
    <s v="83 min"/>
    <n v="83"/>
    <n v="0"/>
    <x v="13"/>
    <s v="Filmed in front of a raucous crowd, comedian Ralphie May unleashes his hilariously raunchy perspective in his first Netflix original stand-up special."/>
    <x v="1"/>
    <n v="1"/>
    <n v="2015"/>
    <s v="February"/>
    <s v="Modern"/>
    <s v="Short"/>
  </r>
  <r>
    <s v="s1530N"/>
    <x v="0"/>
    <x v="2905"/>
    <s v="JP Habac"/>
    <s v="McCoy De Leon, Elisse Joson, Bembol Roco, Chai Fonacier, Paulo Angeles, Markus Paterson, Milo Elmido Jr."/>
    <s v="Philippines"/>
    <d v="2020-12-17T00:00:00"/>
    <s v="Available"/>
    <x v="1"/>
    <x v="7"/>
    <s v="90 min"/>
    <n v="90"/>
    <n v="0"/>
    <x v="3"/>
    <s v="A college student seizes his chance with a crush when an unexpected encounter turns into a night of bold dares, deep confessions and possible romance."/>
    <x v="1"/>
    <n v="1"/>
    <n v="2020"/>
    <s v="December"/>
    <s v="Modern"/>
    <s v="Medium"/>
  </r>
  <r>
    <s v="s2662P"/>
    <x v="1"/>
    <x v="2906"/>
    <s v="Unknown"/>
    <s v="Dilruk Jayasinha"/>
    <s v="Unknown"/>
    <m/>
    <s v="Unknown"/>
    <x v="3"/>
    <x v="0"/>
    <s v="1 Season"/>
    <n v="0"/>
    <n v="1"/>
    <x v="10"/>
    <s v="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
    <x v="0"/>
    <n v="2"/>
    <s v=""/>
    <s v=""/>
    <s v="Recent"/>
    <s v="Not Applicable"/>
  </r>
  <r>
    <s v="s5970P"/>
    <x v="0"/>
    <x v="2907"/>
    <s v="Leon Ding"/>
    <s v="Joseph S. Lambert, Paul (Maxx) Rinehart, Gene E. Hobbs, Siobhan Lumsden"/>
    <s v="Unknown"/>
    <m/>
    <s v="Unknown"/>
    <x v="0"/>
    <x v="10"/>
    <s v="99 min"/>
    <n v="99"/>
    <n v="0"/>
    <x v="18"/>
    <s v="When a flood hits, Briar is washed away and ends up in the company of a traveling circus. Now his brother Bramble must embark on a grand journey to bring him home. Both of the Bear Brothers will need to learn the value of family in this wild adventure."/>
    <x v="0"/>
    <n v="2"/>
    <s v=""/>
    <s v=""/>
    <s v="Recent"/>
    <s v="Medium"/>
  </r>
  <r>
    <s v="s5169N"/>
    <x v="1"/>
    <x v="2908"/>
    <s v="Unknown"/>
    <s v="Unknown"/>
    <s v="United States"/>
    <d v="2017-11-17T00:00:00"/>
    <s v="Available"/>
    <x v="12"/>
    <x v="1"/>
    <s v="1 Season"/>
    <n v="0"/>
    <n v="1"/>
    <x v="31"/>
    <s v="Three rival freelance stringers scour the streets at night to film crime scenes, fires, accidents – and anything else they can sell to news outlets."/>
    <x v="1"/>
    <n v="1"/>
    <n v="2017"/>
    <s v="November"/>
    <s v="Modern"/>
    <s v="Not Applicable"/>
  </r>
  <r>
    <s v="s7405N"/>
    <x v="1"/>
    <x v="2909"/>
    <s v="Unknown"/>
    <s v="Unknown"/>
    <s v="United States"/>
    <d v="2018-08-03T00:00:00"/>
    <s v="Available"/>
    <x v="6"/>
    <x v="7"/>
    <s v="1 Season"/>
    <n v="0"/>
    <n v="1"/>
    <x v="5"/>
    <s v="A top-ranked college marching band’s members fight to keep their spots, memorize routines, tend to their social lives – and slay the competition."/>
    <x v="1"/>
    <n v="1"/>
    <n v="2018"/>
    <s v="August"/>
    <s v="Modern"/>
    <s v="Not Applicable"/>
  </r>
  <r>
    <s v="s6566N"/>
    <x v="0"/>
    <x v="2910"/>
    <s v="Alexandros Avranas"/>
    <s v="Jim Carrey, Marton Csokas, Charlotte Gainsbourg, Agata Kulesza, Kati Outinen, Zbigniew Zamachowski, Danuta Kowalska, Vlad Ivanov, Robert Więckiewicz, Piotr Głowacki"/>
    <s v="United Kingdom, Poland, United States"/>
    <d v="2019-10-15T00:00:00"/>
    <s v="Available"/>
    <x v="7"/>
    <x v="6"/>
    <s v="93 min"/>
    <n v="93"/>
    <n v="0"/>
    <x v="8"/>
    <s v="A detective on a cold murder case discovers that a famous writer’s latest novel contains details chillingly similar to the crime he’s investigating."/>
    <x v="1"/>
    <n v="1"/>
    <n v="2019"/>
    <s v="October"/>
    <s v="Modern"/>
    <s v="Medium"/>
  </r>
  <r>
    <s v="s4465N"/>
    <x v="0"/>
    <x v="2911"/>
    <s v="Shyam Benegal"/>
    <s v="Shreyas Talpade, Amrita Rao, Ravi Kishan, Ila Arun, Rajeshwari Sachdev, Divya Dutta, Yashpal Sharma, Ravi Jhankal, Lalit Mohan Tiwari"/>
    <s v="India"/>
    <d v="2018-11-01T00:00:00"/>
    <s v="Available"/>
    <x v="19"/>
    <x v="7"/>
    <s v="131 min"/>
    <n v="131"/>
    <n v="0"/>
    <x v="4"/>
    <s v="An educated man assists the illiterate residents of his village with written correspondence, sometimes manipulating the letters to suit his interests."/>
    <x v="1"/>
    <n v="1"/>
    <n v="2018"/>
    <s v="November"/>
    <s v="Older"/>
    <s v="Long"/>
  </r>
  <r>
    <s v="s6558P"/>
    <x v="0"/>
    <x v="2912"/>
    <s v="Krishnan-Panju"/>
    <s v="Jaishankar, Jamuna, Kutty Padmini, Nagesh"/>
    <s v="Unknown"/>
    <m/>
    <s v="Unknown"/>
    <x v="87"/>
    <x v="5"/>
    <s v="165 min"/>
    <n v="165"/>
    <n v="0"/>
    <x v="8"/>
    <s v="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
    <x v="0"/>
    <n v="2"/>
    <s v=""/>
    <s v=""/>
    <s v="Older"/>
    <s v="Long"/>
  </r>
  <r>
    <s v="s6171N"/>
    <x v="0"/>
    <x v="2913"/>
    <s v="Juan Zapata"/>
    <s v="Daniela Escobar, Marlon Moreno, Peter Ketnath, Barbara Scolaro"/>
    <s v="Brazil, Netherlands, United States, Colombia, Austria, Germany"/>
    <d v="2017-03-21T00:00:00"/>
    <s v="Available"/>
    <x v="7"/>
    <x v="2"/>
    <s v="72 min"/>
    <n v="72"/>
    <n v="0"/>
    <x v="8"/>
    <s v="Overtaken by the death of her beloved, a grieving woman decides to take a spontaneous trip to visit her friend and get her life back on track."/>
    <x v="1"/>
    <n v="1"/>
    <n v="2017"/>
    <s v="March"/>
    <s v="Modern"/>
    <s v="Short"/>
  </r>
  <r>
    <s v="s829P"/>
    <x v="0"/>
    <x v="2914"/>
    <s v="Mark Knight DIrector"/>
    <s v="Unknown"/>
    <s v="Unknown"/>
    <m/>
    <s v="Unknown"/>
    <x v="12"/>
    <x v="5"/>
    <s v="81 min"/>
    <n v="81"/>
    <n v="0"/>
    <x v="34"/>
    <s v="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
    <x v="0"/>
    <n v="2"/>
    <s v=""/>
    <s v=""/>
    <s v="Modern"/>
    <s v="Short"/>
  </r>
  <r>
    <s v="s902N"/>
    <x v="0"/>
    <x v="2915"/>
    <s v="Svetlana Cvetko"/>
    <s v="Teri Polo, Dylan Walsh, Danika Yarosh, Hayley McLaughlin, Bryce Durfee, Matt Passmore, Heather Mazur, Ashlyn Pearce"/>
    <s v="United States"/>
    <d v="2021-05-10T00:00:00"/>
    <s v="Available"/>
    <x v="1"/>
    <x v="2"/>
    <s v="86 min"/>
    <n v="86"/>
    <n v="0"/>
    <x v="43"/>
    <s v="In this indie thriller, a foreign exchange student moves in with her roommate's family who grieves over the daughter they would do anything to get back."/>
    <x v="1"/>
    <n v="1"/>
    <n v="2021"/>
    <s v="May"/>
    <s v="Modern"/>
    <s v="Short"/>
  </r>
  <r>
    <s v="s7319N"/>
    <x v="0"/>
    <x v="2916"/>
    <s v="Not Available"/>
    <s v="Anamaya Verma, Ganesh Divekar, Jigna Bharadhwaj, Jitendra Dasadiva, Manoj Pandey, Manish Bhuvan, Meena Nahta, Neshma Chemburkar, Saumya Daan, Sonal Kaushal"/>
    <s v="Unknown"/>
    <d v="2019-07-11T00:00:00"/>
    <s v="Available"/>
    <x v="1"/>
    <x v="15"/>
    <s v="67 min"/>
    <n v="67"/>
    <n v="0"/>
    <x v="11"/>
    <s v="Little Singham's sidekick monkey, Chikki, is stuck in the magical land of Bandarpur! Can the kid cop save his beloved pet before danger strikes?"/>
    <x v="1"/>
    <n v="1"/>
    <n v="2019"/>
    <s v="July"/>
    <s v="Modern"/>
    <s v="Short"/>
  </r>
  <r>
    <s v="s4662P"/>
    <x v="0"/>
    <x v="2917"/>
    <s v="Desmond Davis"/>
    <s v="Ian Richardson, David Healy"/>
    <s v="Unknown"/>
    <m/>
    <s v="Unknown"/>
    <x v="23"/>
    <x v="3"/>
    <s v="97 min"/>
    <n v="97"/>
    <n v="0"/>
    <x v="0"/>
    <s v="Hired by a young lady, Sherlock Holmes and Dr. Watson investigate the strange recent deaths of her missing father's friends from the army, as well as the whereabouts of the Great Mogul, the second-largest diamond in the world."/>
    <x v="0"/>
    <n v="2"/>
    <s v=""/>
    <s v=""/>
    <s v="Older"/>
    <s v="Medium"/>
  </r>
  <r>
    <s v="s9096P"/>
    <x v="1"/>
    <x v="2918"/>
    <s v="Unknown"/>
    <s v="Steve, Maggie"/>
    <s v="Unknown"/>
    <m/>
    <s v="Unknown"/>
    <x v="0"/>
    <x v="5"/>
    <s v="1 Season"/>
    <n v="0"/>
    <n v="1"/>
    <x v="18"/>
    <s v="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
    <x v="0"/>
    <n v="2"/>
    <s v=""/>
    <s v=""/>
    <s v="Recent"/>
    <s v="Not Applicable"/>
  </r>
  <r>
    <s v="s817P"/>
    <x v="0"/>
    <x v="2919"/>
    <s v="C S Amudhan"/>
    <s v="Shiva, Disha Pandey, Iswarya Menon, Sathish"/>
    <s v="Unknown"/>
    <m/>
    <s v="Unknown"/>
    <x v="6"/>
    <x v="5"/>
    <s v="138 min"/>
    <n v="138"/>
    <n v="0"/>
    <x v="4"/>
    <s v="A stringent cop tries all the possible ways to nab a dreaded don who poses a big threat to the society."/>
    <x v="0"/>
    <n v="2"/>
    <s v=""/>
    <s v=""/>
    <s v="Modern"/>
    <s v="Long"/>
  </r>
  <r>
    <s v="s4708N"/>
    <x v="0"/>
    <x v="2920"/>
    <s v="Floyd Russ"/>
    <s v="Zion Clark"/>
    <s v="United States"/>
    <d v="2018-08-10T00:00:00"/>
    <s v="Available"/>
    <x v="6"/>
    <x v="2"/>
    <s v="12 min"/>
    <n v="12"/>
    <n v="0"/>
    <x v="2"/>
    <s v="Born without legs and stuck in foster care for years, teen Zion Clark finds his calling when he pursues competitive wrestling. A documentary short."/>
    <x v="1"/>
    <n v="1"/>
    <n v="2018"/>
    <s v="August"/>
    <s v="Modern"/>
    <s v="Short"/>
  </r>
  <r>
    <s v="s1876P"/>
    <x v="0"/>
    <x v="2921"/>
    <s v="Jean Yarbrough"/>
    <s v="Gale Storm, Frankie Darro, Marcia Mae Jones, Jackie Moran, Keye Luke, Mantan Moreland, Frank Sully, Billy Griffith, Barton Yarborough, Frank Faylen"/>
    <s v="Unknown"/>
    <m/>
    <s v="Unknown"/>
    <x v="51"/>
    <x v="9"/>
    <s v="73 min"/>
    <n v="73"/>
    <n v="0"/>
    <x v="10"/>
    <s v="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
    <x v="0"/>
    <n v="2"/>
    <s v=""/>
    <s v=""/>
    <s v="Older"/>
    <s v="Short"/>
  </r>
  <r>
    <s v="s3745N"/>
    <x v="1"/>
    <x v="2922"/>
    <s v="Unknown"/>
    <s v="Patrick Ridremont, Constance Gay, Tom Audenaert, Roda Fawaz, Danitza Athanassiadis"/>
    <s v="Belgium"/>
    <d v="2019-06-15T00:00:00"/>
    <s v="Available"/>
    <x v="12"/>
    <x v="1"/>
    <s v="1 Season"/>
    <n v="0"/>
    <n v="1"/>
    <x v="14"/>
    <s v="A widowed cop tapped to lead a special cybercrimes unit teams up with a former hacker to hunt down tech-savvy criminals who are terrorizing Belgium."/>
    <x v="1"/>
    <n v="1"/>
    <n v="2019"/>
    <s v="June"/>
    <s v="Modern"/>
    <s v="Not Applicable"/>
  </r>
  <r>
    <s v="s9563P"/>
    <x v="0"/>
    <x v="2923"/>
    <s v="Michael Shelton"/>
    <s v="Eric Peter-Kaiser, Lynn Lowry, Tiffany Shepis, Billy Morrison, Michele Morrow"/>
    <s v="United States"/>
    <m/>
    <s v="Unknown"/>
    <x v="14"/>
    <x v="9"/>
    <s v="93 min"/>
    <n v="93"/>
    <n v="0"/>
    <x v="15"/>
    <s v="Karen, the lone survivor of a killing spree perpetrated by a teenage serial killer that's known as &quot;Basement Jack&quot;, has been living in fear that one day he would be released. Her worst nightmare comes true when a judge ordered his released. Soon, murders were occurring all over and Karen realizes that he was hunting her and that her only option is to find Jack and ends it. So the hunt began."/>
    <x v="0"/>
    <n v="2"/>
    <s v=""/>
    <s v=""/>
    <s v="Older"/>
    <s v="Medium"/>
  </r>
  <r>
    <s v="s1950N"/>
    <x v="1"/>
    <x v="2924"/>
    <s v="Unknown"/>
    <s v="Kristen Bell, Ted Danson, William Jackson Harper, Jameela Jamil, D'Arcy Carden, Manny Jacinto"/>
    <s v="United States"/>
    <d v="2020-09-26T00:00:00"/>
    <s v="Available"/>
    <x v="3"/>
    <x v="7"/>
    <s v="4 Seasons"/>
    <n v="0"/>
    <n v="4"/>
    <x v="4"/>
    <s v="Due to an error, self-absorbed Eleanor Shellstrop arrives at the Good Place after her death. Determined to stay, she tries to become a better person."/>
    <x v="1"/>
    <n v="1"/>
    <n v="2020"/>
    <s v="September"/>
    <s v="Recent"/>
    <s v="Not Applicable"/>
  </r>
  <r>
    <s v="s7345P"/>
    <x v="0"/>
    <x v="2925"/>
    <s v="Sundar Rao Nadkarni"/>
    <s v="K. Sarangkapani, K. R. Chellam, S.R.Krishna Iyengar, Nagercoil K. Mahadevan, R. Padma"/>
    <s v="Unknown"/>
    <m/>
    <s v="Unknown"/>
    <x v="27"/>
    <x v="3"/>
    <s v="170 min"/>
    <n v="170"/>
    <n v="0"/>
    <x v="8"/>
    <s v="Chellam begins to suspect her husband, Dr. Vembu, of having an extramarital affair after spotting him with another woman, Revathi."/>
    <x v="0"/>
    <n v="2"/>
    <s v=""/>
    <s v=""/>
    <s v="Older"/>
    <s v="Long"/>
  </r>
  <r>
    <s v="s8383P"/>
    <x v="0"/>
    <x v="2926"/>
    <s v="Prince Mabutu Nayabingi"/>
    <s v="Unknown"/>
    <s v="Unknown"/>
    <m/>
    <s v="Unknown"/>
    <x v="0"/>
    <x v="9"/>
    <s v="70 min"/>
    <n v="70"/>
    <n v="0"/>
    <x v="0"/>
    <s v="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
    <x v="0"/>
    <n v="2"/>
    <s v=""/>
    <s v=""/>
    <s v="Recent"/>
    <s v="Short"/>
  </r>
  <r>
    <s v="s784P"/>
    <x v="0"/>
    <x v="2927"/>
    <s v="Anubhav Sushila Sinha"/>
    <s v="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
    <s v="Unknown"/>
    <m/>
    <s v="Unknown"/>
    <x v="3"/>
    <x v="3"/>
    <s v="142 min"/>
    <n v="142"/>
    <n v="0"/>
    <x v="8"/>
    <s v="Thappad is a story of Amrita whose seemingly perfect life is shattered when her husband slaps her once in a party. But is one slap enough to question what a relationship stands for?"/>
    <x v="0"/>
    <n v="2"/>
    <s v=""/>
    <s v=""/>
    <s v="Recent"/>
    <s v="Long"/>
  </r>
  <r>
    <s v="s4083N"/>
    <x v="0"/>
    <x v="2928"/>
    <s v="Mar Targarona"/>
    <s v="Mario Casas, Richard van Weyden, Alain Hernández, Adrià Salazar, Eduard Buch, Stefan Weinert, Rubén Yuste, Nikola Stojanovic, Frank Feys, Marc Rodríguez, Albert Mora, Luka Peros, Rainer Reiners, Toni Gomila, Emilio Gavira, Macarena Gómez"/>
    <s v="Spain"/>
    <d v="2019-02-23T00:00:00"/>
    <s v="Available"/>
    <x v="6"/>
    <x v="1"/>
    <s v="110 min"/>
    <n v="110"/>
    <n v="0"/>
    <x v="8"/>
    <s v="A Catalán prisoner at a Nazi concentration camp uses his office job to steal photo negatives of the atrocities committed there. Based on true events."/>
    <x v="1"/>
    <n v="1"/>
    <n v="2019"/>
    <s v="February"/>
    <s v="Modern"/>
    <s v="Medium"/>
  </r>
  <r>
    <s v="s7026N"/>
    <x v="0"/>
    <x v="2929"/>
    <s v="Drew Casson"/>
    <s v="Drew Casson, Georgia Bradley, Sam Carter, Tom Scarlett, Nigel Morgan, Colin Stark, Kitty Speed"/>
    <s v="United Kingdom"/>
    <d v="2018-06-23T00:00:00"/>
    <s v="Available"/>
    <x v="2"/>
    <x v="1"/>
    <s v="79 min"/>
    <n v="79"/>
    <n v="0"/>
    <x v="15"/>
    <s v="While filming his daily life for a media course, Cowen discovers his small English town may be under an ominous and otherworldly influence."/>
    <x v="1"/>
    <n v="1"/>
    <n v="2018"/>
    <s v="June"/>
    <s v="Modern"/>
    <s v="Short"/>
  </r>
  <r>
    <s v="s546P"/>
    <x v="0"/>
    <x v="2930"/>
    <s v="Marc Berlin"/>
    <s v="Unknown"/>
    <s v="Spain"/>
    <m/>
    <s v="Unknown"/>
    <x v="9"/>
    <x v="14"/>
    <s v="74 min"/>
    <n v="74"/>
    <n v="0"/>
    <x v="4"/>
    <s v="The privileged life of George W. Bush, the 43rd president, told by a distant relative."/>
    <x v="0"/>
    <n v="2"/>
    <s v=""/>
    <s v=""/>
    <s v="Modern"/>
    <s v="Short"/>
  </r>
  <r>
    <s v="s5083P"/>
    <x v="0"/>
    <x v="2931"/>
    <s v="Srinivasa Raju"/>
    <s v="Pooja Gandhi, Sanjjanaa Galrani, Ravishankar P"/>
    <s v="Unknown"/>
    <m/>
    <s v="Unknown"/>
    <x v="12"/>
    <x v="9"/>
    <s v="104 min"/>
    <n v="104"/>
    <n v="0"/>
    <x v="8"/>
    <s v="The story continues from where it was ended in the first part. As the entire gang from Dandu Palayam is prosecuted and 80 murder cases are registered on them, they get a death sentence"/>
    <x v="0"/>
    <n v="2"/>
    <s v=""/>
    <s v=""/>
    <s v="Modern"/>
    <s v="Medium"/>
  </r>
  <r>
    <s v="s5396N"/>
    <x v="1"/>
    <x v="2932"/>
    <s v="Unknown"/>
    <s v="İbrahim Çelikkol, Belçim Bilgin, Alican Yücesoy, Teoman Kumbaracıbaşı, Serdar Yeğin, Tülay Günal, Gözde Cığacı, Ferit Aktuğ, Rojda Demirer, Aybars Kartal Özson"/>
    <s v="Turkey"/>
    <d v="2017-07-01T00:00:00"/>
    <s v="Available"/>
    <x v="7"/>
    <x v="1"/>
    <s v="3 Seasons"/>
    <n v="0"/>
    <n v="3"/>
    <x v="9"/>
    <s v="Two wealthy businessmen with car obsessions cross paths with an idealist pediatrician. Love enters the equation, and their lives change for good."/>
    <x v="1"/>
    <n v="1"/>
    <n v="2017"/>
    <s v="July"/>
    <s v="Modern"/>
    <s v="Not Applicable"/>
  </r>
  <r>
    <s v="s6183P"/>
    <x v="0"/>
    <x v="2933"/>
    <s v="Henrika Kull"/>
    <s v="Agnes Kittelsen, Henrik Rafaelsen, Joachim Rafaelsen, Maibritt Saerens"/>
    <s v="Unknown"/>
    <m/>
    <s v="Unknown"/>
    <x v="9"/>
    <x v="6"/>
    <s v="88 min"/>
    <n v="88"/>
    <n v="0"/>
    <x v="4"/>
    <s v="Family is the most important thing in the world to Kaja. She is an eternal optimist in spite of living with a man who would rather go hunting with the boys."/>
    <x v="0"/>
    <n v="2"/>
    <s v=""/>
    <s v=""/>
    <s v="Modern"/>
    <s v="Short"/>
  </r>
  <r>
    <s v="s7541N"/>
    <x v="1"/>
    <x v="2934"/>
    <s v="Unknown"/>
    <s v="RJ Anmol"/>
    <s v="Unknown"/>
    <d v="2017-11-01T00:00:00"/>
    <s v="Available"/>
    <x v="12"/>
    <x v="7"/>
    <s v="1 Season"/>
    <n v="0"/>
    <n v="1"/>
    <x v="9"/>
    <s v="Host RJ Anmol conducts in-depth interviews with prominent Indian celebrities, who share the stories that lie behind their successes and failures."/>
    <x v="1"/>
    <n v="1"/>
    <n v="2017"/>
    <s v="November"/>
    <s v="Modern"/>
    <s v="Not Applicable"/>
  </r>
  <r>
    <s v="s7700P"/>
    <x v="0"/>
    <x v="2935"/>
    <s v="Terry Winsor"/>
    <s v="Richard Harris, Tom Bell, Dorothy Tutin, Tim McInnerny, Ian Carmichael"/>
    <s v="Unknown"/>
    <m/>
    <s v="Unknown"/>
    <x v="42"/>
    <x v="0"/>
    <s v="82 min"/>
    <n v="82"/>
    <n v="0"/>
    <x v="8"/>
    <s v="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
    <x v="0"/>
    <n v="2"/>
    <s v=""/>
    <s v=""/>
    <s v="Older"/>
    <s v="Short"/>
  </r>
  <r>
    <s v="s885P"/>
    <x v="1"/>
    <x v="1647"/>
    <s v="Unknown"/>
    <s v="Don Reinhart, Roy Dirnbeck, Cindy Hayden, Rick Coffill, Ursula Stolf, Paul Kenny, Bogart Kenny"/>
    <s v="Unknown"/>
    <m/>
    <s v="Unknown"/>
    <x v="2"/>
    <x v="7"/>
    <s v="1 Season"/>
    <n v="0"/>
    <n v="1"/>
    <x v="36"/>
    <s v="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
    <x v="0"/>
    <n v="2"/>
    <s v=""/>
    <s v=""/>
    <s v="Modern"/>
    <s v="Not Applicable"/>
  </r>
  <r>
    <s v="s1184P"/>
    <x v="0"/>
    <x v="2936"/>
    <s v="Nathan Mowery"/>
    <s v="Diamond Dallas Page, Steve Austin, Chris Jericho, Jake &quot;The Snake&quot; Roberts, Steve Yu, Robert McLearren, Cody Rhodes, Kimberly Ross, Craig Aaron"/>
    <s v="Unknown"/>
    <m/>
    <s v="Unknown"/>
    <x v="3"/>
    <x v="0"/>
    <s v="63 min"/>
    <n v="63"/>
    <n v="0"/>
    <x v="2"/>
    <s v="Diamond Dallas Page's journey to save his wrestling career transforms into a lifelong passion for helping others achieve their true potential."/>
    <x v="0"/>
    <n v="2"/>
    <s v=""/>
    <s v=""/>
    <s v="Recent"/>
    <s v="Short"/>
  </r>
  <r>
    <s v="s7859N"/>
    <x v="0"/>
    <x v="2937"/>
    <s v="René Pérez Joglar"/>
    <s v="René Pérez Joglar"/>
    <s v="United States"/>
    <d v="2018-01-01T00:00:00"/>
    <s v="Available"/>
    <x v="12"/>
    <x v="1"/>
    <s v="97 min"/>
    <n v="97"/>
    <n v="0"/>
    <x v="2"/>
    <s v="The results of a DNA test spur Puerto Rican rap icon Residente to set out on a global voyage in search of his roots and fresh musical inspiration."/>
    <x v="1"/>
    <n v="1"/>
    <n v="2018"/>
    <s v="January"/>
    <s v="Modern"/>
    <s v="Medium"/>
  </r>
  <r>
    <s v="s8935P"/>
    <x v="0"/>
    <x v="2938"/>
    <s v="Matt Hartley"/>
    <s v="Garrett Marchbank, Clem Darling, Jeannie Elise Mai, Dina Cataldi, Garen Gulbenkian"/>
    <s v="Unknown"/>
    <m/>
    <s v="Unknown"/>
    <x v="0"/>
    <x v="0"/>
    <s v="87 min"/>
    <n v="87"/>
    <n v="0"/>
    <x v="0"/>
    <s v="Distinguished author and cult expert, Robert Regis and his newly hired cinematographer, Tyler Sternberg, find themselves in grave danger when they investigate a mythical, evil cult for a documentary they are attempting to make"/>
    <x v="0"/>
    <n v="2"/>
    <s v=""/>
    <s v=""/>
    <s v="Recent"/>
    <s v="Short"/>
  </r>
  <r>
    <s v="s4188P"/>
    <x v="0"/>
    <x v="2939"/>
    <s v="Aleksa Gajic, Nebojsa Andric, Stevan Djordjevic"/>
    <s v="Sanda Knezevic, Nebojsa Glogovac, Jelisaveta Sablic, Petar Kralj, Nikola Djuricko, Srdjan Todorovic"/>
    <s v="Unknown"/>
    <m/>
    <s v="Unknown"/>
    <x v="14"/>
    <x v="0"/>
    <s v="90 min"/>
    <n v="90"/>
    <n v="0"/>
    <x v="18"/>
    <s v="Belgrade 2074. Edit is a student. After a few failed exams she decides to implant a memory chip, but something strange starts happening to her."/>
    <x v="0"/>
    <n v="2"/>
    <s v=""/>
    <s v=""/>
    <s v="Older"/>
    <s v="Medium"/>
  </r>
  <r>
    <s v="s31N"/>
    <x v="0"/>
    <x v="2940"/>
    <s v="Ashwiny Iyer Tiwari, Abhishek Chaubey, Saket Chaudhary"/>
    <s v="Abhishek Banerjee, Rinku Rajguru, Delzad Hiwale, Kunal Kapoor, Zoya Hussain, Nikhil Dwivedi, Palomi Ghosh"/>
    <s v="India"/>
    <d v="2021-09-17T00:00:00"/>
    <s v="Available"/>
    <x v="0"/>
    <x v="7"/>
    <s v="111 min"/>
    <n v="111"/>
    <n v="0"/>
    <x v="8"/>
    <s v="As big city life buzzes around them, lonely souls discover surprising sources of connection and companionship in three tales of love, loss and longing."/>
    <x v="1"/>
    <n v="1"/>
    <n v="2021"/>
    <s v="September"/>
    <s v="Recent"/>
    <s v="Medium"/>
  </r>
  <r>
    <s v="s5488P"/>
    <x v="0"/>
    <x v="2941"/>
    <s v="Raffaele Picchio"/>
    <s v="Aaron Stielstra, Alice Zanini, Francesca Pellegrini, Bill Hutchens"/>
    <s v="Unknown"/>
    <m/>
    <s v="Unknown"/>
    <x v="0"/>
    <x v="0"/>
    <s v="88 min"/>
    <n v="88"/>
    <n v="0"/>
    <x v="15"/>
    <s v="When the Satan worshiping Knights Templar are brutally murdered during a ritual, they swear to return to take their revenge. Centuries later, a man and his daughter fight to survive against the undead Knights and a sect commanded by a mad preacher."/>
    <x v="0"/>
    <n v="2"/>
    <s v=""/>
    <s v=""/>
    <s v="Recent"/>
    <s v="Short"/>
  </r>
  <r>
    <s v="s5220N"/>
    <x v="1"/>
    <x v="2942"/>
    <s v="Unknown"/>
    <s v="Leila Jolene, Flavio Parenti, Josefin Asplund"/>
    <s v="France"/>
    <d v="2017-10-15T00:00:00"/>
    <s v="Available"/>
    <x v="12"/>
    <x v="13"/>
    <s v="1 Season"/>
    <n v="0"/>
    <n v="1"/>
    <x v="24"/>
    <s v="A little girl discovers she’s the modern-day descendant of Snow White when seven dwarfs arrive at her suburban home to serve as her guardian angels."/>
    <x v="1"/>
    <n v="1"/>
    <n v="2017"/>
    <s v="October"/>
    <s v="Modern"/>
    <s v="Not Applicable"/>
  </r>
  <r>
    <s v="s7031P"/>
    <x v="0"/>
    <x v="2943"/>
    <s v="Hsiao Ya-chuan"/>
    <s v="Michael JQ Huang, Fu Meng-po, Aria Wang, Kaiser Chuang"/>
    <s v="Unknown"/>
    <m/>
    <s v="Unknown"/>
    <x v="6"/>
    <x v="3"/>
    <s v="116 min"/>
    <n v="116"/>
    <n v="0"/>
    <x v="8"/>
    <s v="A man suffering from a serious illness decides to go to Japan to look for his father who abandoned him 50 years ago."/>
    <x v="0"/>
    <n v="2"/>
    <s v=""/>
    <s v=""/>
    <s v="Modern"/>
    <s v="Medium"/>
  </r>
  <r>
    <s v="s150P"/>
    <x v="1"/>
    <x v="2944"/>
    <s v="Unknown"/>
    <s v="Unknown"/>
    <s v="United States"/>
    <m/>
    <s v="Unknown"/>
    <x v="3"/>
    <x v="16"/>
    <s v="1 Season"/>
    <n v="0"/>
    <n v="1"/>
    <x v="19"/>
    <s v="X-Ray delivers the most advanced viewing experience available on your Fire TV, Web, iOS and Android mobile devices. Click up on your remote or just turn your mobile device to access next generation live stats, replays on-demand and more!"/>
    <x v="0"/>
    <n v="2"/>
    <s v=""/>
    <s v=""/>
    <s v="Recent"/>
    <s v="Not Applicable"/>
  </r>
  <r>
    <s v="s6537P"/>
    <x v="0"/>
    <x v="2945"/>
    <s v="Cuong Ngo"/>
    <s v="TrÆ°Æ¡ng Ngá»c Ãnh, Kim Ly"/>
    <s v="Unknown"/>
    <m/>
    <s v="Unknown"/>
    <x v="2"/>
    <x v="0"/>
    <s v="93 min"/>
    <n v="93"/>
    <n v="0"/>
    <x v="0"/>
    <s v="A rags to riches story of unusual circumstance. Chronicling the highs and lows of Vietnam's most notorious female gangsters, this is a woman's journey as she breaks the glass ceiling in a man's word, albeit, a much darker and dangerous existence."/>
    <x v="0"/>
    <n v="2"/>
    <s v=""/>
    <s v=""/>
    <s v="Modern"/>
    <s v="Medium"/>
  </r>
  <r>
    <s v="s79N"/>
    <x v="0"/>
    <x v="2946"/>
    <s v="Delhiprasad Deenadayalan"/>
    <s v="Vijay Sethupathi, Parthiban, Raashi Khanna"/>
    <s v="India"/>
    <d v="2021-09-11T00:00:00"/>
    <s v="Available"/>
    <x v="3"/>
    <x v="7"/>
    <s v="145 min"/>
    <n v="145"/>
    <n v="0"/>
    <x v="4"/>
    <s v="A budding politician has devious plans to rise in the ranks — until an unexpected new presence begins to interfere with his every crooked move."/>
    <x v="1"/>
    <n v="1"/>
    <n v="2021"/>
    <s v="September"/>
    <s v="Recent"/>
    <s v="Long"/>
  </r>
  <r>
    <s v="s9377P"/>
    <x v="0"/>
    <x v="2947"/>
    <s v="Rachakonda Vidyasagar"/>
    <s v="Avasarala Srinivas, Ruhani Sharma"/>
    <s v="Unknown"/>
    <m/>
    <s v="Unknown"/>
    <x v="0"/>
    <x v="5"/>
    <s v="119 min"/>
    <n v="119"/>
    <n v="0"/>
    <x v="4"/>
    <s v="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
    <x v="0"/>
    <n v="2"/>
    <s v=""/>
    <s v=""/>
    <s v="Recent"/>
    <s v="Medium"/>
  </r>
  <r>
    <s v="s9512P"/>
    <x v="1"/>
    <x v="2948"/>
    <s v="Unknown"/>
    <s v="Unknown"/>
    <s v="Paris"/>
    <d v="2021-10-07T00:00:00"/>
    <s v="Available"/>
    <x v="1"/>
    <x v="5"/>
    <s v="3 Seasons"/>
    <n v="0"/>
    <n v="3"/>
    <x v="6"/>
    <s v="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
    <x v="0"/>
    <n v="2"/>
    <n v="2021"/>
    <s v="October"/>
    <s v="Modern"/>
    <s v="Not Applicable"/>
  </r>
  <r>
    <s v="s7785N"/>
    <x v="1"/>
    <x v="2949"/>
    <s v="Unknown"/>
    <s v="Ricardo Medina Jr., Alyson Kiperman, Phillip Jeanmarie, Jessica Rey, Jack Guzman, Phillip Andrew, Ann Marie Crouch, Ilia Volok, Sin Wong, Danny Wayne, Terence J. Rotolo"/>
    <s v="United States, Netherlands, Japan, France"/>
    <d v="2016-01-01T00:00:00"/>
    <s v="Available"/>
    <x v="15"/>
    <x v="15"/>
    <s v="1 Season"/>
    <n v="0"/>
    <n v="1"/>
    <x v="24"/>
    <s v="Raised in the wilderness, young Cole Evans leads the Wild Force Power Rangers as they summon their animal powers to battle the evil Master Org."/>
    <x v="1"/>
    <n v="1"/>
    <n v="2016"/>
    <s v="January"/>
    <s v="Older"/>
    <s v="Not Applicable"/>
  </r>
  <r>
    <s v="s512P"/>
    <x v="0"/>
    <x v="2950"/>
    <s v="Christian Sesma"/>
    <s v="Luke Goss, Bokeem Woodbine, Danny Trejo"/>
    <s v="United States"/>
    <m/>
    <s v="Unknown"/>
    <x v="7"/>
    <x v="9"/>
    <s v="93 min"/>
    <n v="93"/>
    <n v="0"/>
    <x v="0"/>
    <s v="The Night Crew centers on a group of hard up bounty hunters who must survive the night in a desert motel against a horde of savage border runners. They soon realize that their fugitive, a mysterious Chinese woman, is much more than she lets on."/>
    <x v="0"/>
    <n v="2"/>
    <s v=""/>
    <s v=""/>
    <s v="Modern"/>
    <s v="Medium"/>
  </r>
  <r>
    <s v="s865N"/>
    <x v="0"/>
    <x v="2951"/>
    <s v="Milan Luthria"/>
    <s v="Nana Patekar, John Abraham, Sameera Reddy, Sonali Kulkarni, Shivaji Satham, Nassar Abdulla, Kurush Deboo, Smita Jaykar"/>
    <s v="Unknown"/>
    <d v="2021-05-20T00:00:00"/>
    <s v="Available"/>
    <x v="24"/>
    <x v="7"/>
    <s v="116 min"/>
    <n v="116"/>
    <n v="0"/>
    <x v="8"/>
    <s v="When an arrogant scion hails his taxi, a cabbie in desperate need of money sees an opportunity that kicks off an intensely contentious 24-hour showdown."/>
    <x v="1"/>
    <n v="1"/>
    <n v="2021"/>
    <s v="May"/>
    <s v="Older"/>
    <s v="Medium"/>
  </r>
  <r>
    <s v="s2878P"/>
    <x v="1"/>
    <x v="2952"/>
    <s v="Unknown"/>
    <s v="Tucker Boner aka Jericho, AnneMunition, ActionJaxon, GoldGlove, Jordan Fisher, Ron Funches, Justin Willman, Brittney Griner, Bryan aka Beewhyan, Chelsea aka ChelseaBytes, Michael aka RedVacktor"/>
    <s v="Unknown"/>
    <m/>
    <s v="Unknown"/>
    <x v="3"/>
    <x v="3"/>
    <s v="1 Season"/>
    <n v="0"/>
    <n v="1"/>
    <x v="32"/>
    <s v="Three Twitch streamers have their sights set on becoming the next big name in gaming. They'll compete in a series of challenges to secure a spot in Prime Gaming's Twitch tournament: the Crown Cup."/>
    <x v="0"/>
    <n v="2"/>
    <s v=""/>
    <s v=""/>
    <s v="Recent"/>
    <s v="Not Applicable"/>
  </r>
  <r>
    <s v="s2926N"/>
    <x v="0"/>
    <x v="2953"/>
    <s v="Michael Fimognari"/>
    <s v="Lana Condor, Noah Centineo, Jordan Fisher, Anna Cathcart, Janel Parrish, Ross Butler, Madaleine Arthur, Emilija Baranac, Trezzo Mahoro, Holland Taylor, Sarayu Blue, John Corbett"/>
    <s v="United States"/>
    <d v="2020-02-12T00:00:00"/>
    <s v="Available"/>
    <x v="3"/>
    <x v="7"/>
    <s v="102 min"/>
    <n v="102"/>
    <n v="0"/>
    <x v="4"/>
    <s v="Lara Jean is officially Peter’s girlfriend, so everything should be perfect, right? But feelings grow complicated when an old crush reenters her life."/>
    <x v="1"/>
    <n v="1"/>
    <n v="2020"/>
    <s v="February"/>
    <s v="Recent"/>
    <s v="Medium"/>
  </r>
  <r>
    <s v="s4854P"/>
    <x v="0"/>
    <x v="2954"/>
    <s v="Andrea Thornton, Richard Topping"/>
    <s v="Andrea Thornton, Bob Allen"/>
    <s v="Unknown"/>
    <m/>
    <s v="Unknown"/>
    <x v="1"/>
    <x v="5"/>
    <s v="31 min"/>
    <n v="31"/>
    <n v="0"/>
    <x v="2"/>
    <s v="&quot;Your child is on the spectrum.&quot; As a parent, when you hear those words, your whole world shifts. Now an award-winning documentary reveals a groundbreaking approach to addressing challenging behaviours that has transformed the lives of hundreds of Kids. Winner, Best Short Documentary, Mental Health, Cinefest A.C. 2018"/>
    <x v="0"/>
    <n v="2"/>
    <s v=""/>
    <s v=""/>
    <s v="Modern"/>
    <s v="Short"/>
  </r>
  <r>
    <s v="s911N"/>
    <x v="0"/>
    <x v="2955"/>
    <s v="Anthony Mandler"/>
    <s v="Kelvin Harrison Jr., Jennifer Hudson, Jeffrey Wright, Jennifer Ehle, Tim Blake Nelson, Nasir 'Nas' Jones, Rakim Mayers, Paul Ben-Victor, John David Washington, Jharrel Jerome, Dorian Missick"/>
    <s v="United States"/>
    <d v="2021-05-07T00:00:00"/>
    <s v="Available"/>
    <x v="0"/>
    <x v="1"/>
    <s v="99 min"/>
    <n v="99"/>
    <n v="0"/>
    <x v="8"/>
    <s v="A talented teen implicated in a robbery-turned-murder fights for his innocence and integrity against a criminal justice system that’s already judged him."/>
    <x v="1"/>
    <n v="1"/>
    <n v="2021"/>
    <s v="May"/>
    <s v="Recent"/>
    <s v="Medium"/>
  </r>
  <r>
    <s v="s3421P"/>
    <x v="1"/>
    <x v="2956"/>
    <s v="Unknown"/>
    <s v="Thierry Godard, Robin Renucci, Audrey Fleurot, Fabrizio Rongione, Richard Sammel"/>
    <s v="Unknown"/>
    <m/>
    <s v="Unknown"/>
    <x v="30"/>
    <x v="0"/>
    <s v="3 Seasons"/>
    <n v="0"/>
    <n v="3"/>
    <x v="19"/>
    <s v="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
    <x v="0"/>
    <n v="2"/>
    <s v=""/>
    <s v=""/>
    <s v="Modern"/>
    <s v="Not Applicable"/>
  </r>
  <r>
    <s v="s7534P"/>
    <x v="0"/>
    <x v="2957"/>
    <s v="Alfredo ZacarÃ­as"/>
    <s v="Lukas Haas, Richard Harris, Tere Tarin, Litefoot"/>
    <s v="Unknown"/>
    <m/>
    <s v="Unknown"/>
    <x v="4"/>
    <x v="11"/>
    <s v="115 min"/>
    <n v="115"/>
    <n v="0"/>
    <x v="8"/>
    <s v="A poor Mexican diver finds a priceless pearl that will change his impoverished family's future, if he can fend off his own greed and the people trying to take advantage of him."/>
    <x v="0"/>
    <n v="2"/>
    <s v=""/>
    <s v=""/>
    <s v="Older"/>
    <s v="Medium"/>
  </r>
  <r>
    <s v="s7874P"/>
    <x v="0"/>
    <x v="2958"/>
    <s v="R. Kannan"/>
    <s v="Santhanam, Tara Alisha, Sowcar Janaki, Anandaraj, Rajendran, Aadukalam Naren"/>
    <s v="Unknown"/>
    <m/>
    <s v="Unknown"/>
    <x v="3"/>
    <x v="0"/>
    <s v="101 min"/>
    <n v="101"/>
    <n v="0"/>
    <x v="4"/>
    <s v="After the death of his father, Raja begins to work in his father's company. He, however, finds his life changed when he befriends Janaki who narrates stories that come true for him."/>
    <x v="0"/>
    <n v="2"/>
    <s v=""/>
    <s v=""/>
    <s v="Recent"/>
    <s v="Medium"/>
  </r>
  <r>
    <s v="s101N"/>
    <x v="1"/>
    <x v="2959"/>
    <s v="Produced by Youngtoys"/>
    <s v="Austin Abell, Travis Turner, Cole Howard, Anna Cummer, Jesse Inocalla, Brian Dobson, Michael Adamthwaite, Joseph Girgis, Caitlyn Bairstow"/>
    <s v="Afghanistan"/>
    <d v="2021-09-07T00:00:00"/>
    <s v="Available"/>
    <x v="1"/>
    <x v="15"/>
    <s v="2 Seasons"/>
    <n v="0"/>
    <n v="2"/>
    <x v="6"/>
    <s v="An intergalactic device transforms toy cars into robots: the Tobots! Working with friends to solve mysteries, they protect the world from evil."/>
    <x v="1"/>
    <n v="1"/>
    <n v="2021"/>
    <s v="September"/>
    <s v="Modern"/>
    <s v="Not Applicable"/>
  </r>
  <r>
    <s v="s5860N"/>
    <x v="0"/>
    <x v="2960"/>
    <s v="Sam Wrench"/>
    <s v="Jimmy Carr"/>
    <s v="United Kingdom"/>
    <d v="2016-03-18T00:00:00"/>
    <s v="Available"/>
    <x v="7"/>
    <x v="1"/>
    <s v="62 min"/>
    <n v="62"/>
    <n v="0"/>
    <x v="13"/>
    <s v="British comedian Jimmy Carr unleashes his deadpan delivery and wickedly funny one-liners to a sold-out audience at the UK's Hammersmith Apollo."/>
    <x v="1"/>
    <n v="1"/>
    <n v="2016"/>
    <s v="March"/>
    <s v="Modern"/>
    <s v="Short"/>
  </r>
  <r>
    <s v="s1524P"/>
    <x v="1"/>
    <x v="2961"/>
    <s v="Unknown"/>
    <s v="Unknown"/>
    <s v="Unknown"/>
    <m/>
    <s v="Unknown"/>
    <x v="7"/>
    <x v="13"/>
    <s v="1 Season"/>
    <n v="0"/>
    <n v="1"/>
    <x v="18"/>
    <s v="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Kids to go outside."/>
    <x v="0"/>
    <n v="2"/>
    <s v=""/>
    <s v=""/>
    <s v="Modern"/>
    <s v="Not Applicable"/>
  </r>
  <r>
    <s v="s8066N"/>
    <x v="0"/>
    <x v="2962"/>
    <s v="Dan Harris"/>
    <s v="Liam James, Sarah Steele, Austin McKenzie, Roger Bart, Janeane Garofalo, Wendi McLendon-Covey, Kal Penn, Kimberly Williams-Paisley, Skylar Astin, Edgar Arreola, Sarah Baker"/>
    <s v="United States"/>
    <d v="2017-07-06T00:00:00"/>
    <s v="Available"/>
    <x v="12"/>
    <x v="11"/>
    <s v="96 min"/>
    <n v="96"/>
    <n v="0"/>
    <x v="4"/>
    <s v="Fed up with the hypocrisy of the adults around them, three creative high school misfits revive an old debate club as a way to fight back."/>
    <x v="1"/>
    <n v="1"/>
    <n v="2017"/>
    <s v="July"/>
    <s v="Modern"/>
    <s v="Medium"/>
  </r>
  <r>
    <s v="s3539P"/>
    <x v="0"/>
    <x v="2963"/>
    <s v="Not Available"/>
    <s v="Maggie Binkley"/>
    <s v="Unknown"/>
    <m/>
    <s v="Unknown"/>
    <x v="6"/>
    <x v="5"/>
    <s v="22 min"/>
    <n v="22"/>
    <n v="0"/>
    <x v="23"/>
    <s v="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
    <x v="0"/>
    <n v="2"/>
    <s v=""/>
    <s v=""/>
    <s v="Modern"/>
    <s v="Short"/>
  </r>
  <r>
    <s v="s1217N"/>
    <x v="0"/>
    <x v="2964"/>
    <s v="Erol Özlevi"/>
    <s v="Sinem Kobal, Engin Altan Düzyatan, Sedef Avcı, Cemal Hünal, Burcu Kara, Gürgen Öz, Öykü Çelik, Gökçe Özyol"/>
    <s v="Turkey"/>
    <d v="2021-03-12T00:00:00"/>
    <s v="Available"/>
    <x v="30"/>
    <x v="1"/>
    <s v="105 min"/>
    <n v="105"/>
    <n v="0"/>
    <x v="4"/>
    <s v="Didem tries everything to get actor Cem to propose to her, but he's got other things on his mind: a beautiful new co-star and a secret bachelor party."/>
    <x v="1"/>
    <n v="1"/>
    <n v="2021"/>
    <s v="March"/>
    <s v="Modern"/>
    <s v="Medium"/>
  </r>
  <r>
    <s v="s8061N"/>
    <x v="0"/>
    <x v="2965"/>
    <s v="David Allensworth, Monière"/>
    <s v="Sandra Mae Frank, Aurora Heimbach, Craig Fogel, Tony Spitz, Jordan Theodore, Kate Rose Reynolds, Jessie Jordan, Derek Long, Sophia Getz, Amelia Sheeler"/>
    <s v="United States"/>
    <d v="2019-07-01T00:00:00"/>
    <s v="Available"/>
    <x v="1"/>
    <x v="1"/>
    <s v="94 min"/>
    <n v="94"/>
    <n v="0"/>
    <x v="15"/>
    <s v="Two siblings invite friends to their inherited, remote country home, but the fun stops when the group summons a demonic force from an old spellbook."/>
    <x v="1"/>
    <n v="1"/>
    <n v="2019"/>
    <s v="July"/>
    <s v="Modern"/>
    <s v="Medium"/>
  </r>
  <r>
    <s v="s1207N"/>
    <x v="1"/>
    <x v="2966"/>
    <s v="Unknown"/>
    <s v="Grace Beedie, Dakota Benjamin Taylor, Jade Ma, Jeremias Amoore, Leonardo Fontes, Anastasia Chocholatá, Sarah-Jane Potts, Doug Rao, Tanja Ribič, Oscar Skagerberg, Jerry Kwarteng"/>
    <s v="United Kingdom"/>
    <d v="2021-03-15T00:00:00"/>
    <s v="Available"/>
    <x v="0"/>
    <x v="4"/>
    <s v="1 Season"/>
    <n v="0"/>
    <n v="1"/>
    <x v="1"/>
    <s v="Talented teen figure skater Kayla is forced to leave everything behind when her family follows her twin brother, Mac, to a prestigious hockey academy."/>
    <x v="1"/>
    <n v="1"/>
    <n v="2021"/>
    <s v="March"/>
    <s v="Recent"/>
    <s v="Not Applicable"/>
  </r>
  <r>
    <s v="s7223P"/>
    <x v="0"/>
    <x v="2967"/>
    <s v="K.S. Prakash Rao"/>
    <s v="Rajesh Khanna, Hema Malini, Prem Chopra, Asrani, Nana Palsikar, Ramesh Deo, Agha, David Abraham, Nasir Hussain, Manmohan, Kamini Kaushal, Bindu, Kumud Chuggani, Sulochana Latkar, Meena T., Bhanumati, Baby Pinky, Raju Shrestha"/>
    <s v="Unknown"/>
    <m/>
    <s v="Unknown"/>
    <x v="60"/>
    <x v="3"/>
    <s v="156 min"/>
    <n v="156"/>
    <n v="0"/>
    <x v="10"/>
    <s v="A wealthy man falls in love with a young woman and supports her and her family. But when doubts are cast about her honesty, their relationship begins to suffer."/>
    <x v="0"/>
    <n v="2"/>
    <s v=""/>
    <s v=""/>
    <s v="Older"/>
    <s v="Long"/>
  </r>
  <r>
    <s v="s6905N"/>
    <x v="0"/>
    <x v="2968"/>
    <s v="Sermiyan Midyat"/>
    <s v="Demet Akbağ, Sermiyan Midyat, Mahir İpek, Gülhan Tekin, Burcu Gönder, Cezmi Baskın, Renan Bilek, Ayberk Attila, Rıza Akın, Bülent Çolak"/>
    <s v="Turkey"/>
    <d v="2017-03-10T00:00:00"/>
    <s v="Available"/>
    <x v="30"/>
    <x v="1"/>
    <s v="100 min"/>
    <n v="100"/>
    <n v="0"/>
    <x v="4"/>
    <s v="When an uneducated mother of eight suddenly becomes mayor, she uses the skills she's learned as a housewife to keep her town running like clockwork."/>
    <x v="1"/>
    <n v="1"/>
    <n v="2017"/>
    <s v="March"/>
    <s v="Modern"/>
    <s v="Medium"/>
  </r>
  <r>
    <s v="s903N"/>
    <x v="1"/>
    <x v="2969"/>
    <s v="Unknown"/>
    <s v="Lee Bo-young, Kim Seo-hyung, Lee Hyun-wook, Ok Ja-yeon, Cha Hak-yeon, Jeong E-suh, Park Hyuk-kwon, Park Won-sook"/>
    <s v="South Korea"/>
    <d v="2021-05-09T00:00:00"/>
    <s v="Available"/>
    <x v="0"/>
    <x v="7"/>
    <s v="1 Season"/>
    <n v="0"/>
    <n v="1"/>
    <x v="8"/>
    <s v="Encaged in a gold-clad life of secrets and lies, two women in a conglomerate family seek to topple all that stands in their way of finding true joy."/>
    <x v="1"/>
    <n v="1"/>
    <n v="2021"/>
    <s v="May"/>
    <s v="Recent"/>
    <s v="Not Applicable"/>
  </r>
  <r>
    <s v="s3732P"/>
    <x v="0"/>
    <x v="2970"/>
    <s v="Diane Paloma Eskenazi"/>
    <s v="Jeff Bennett, Cam Clarke, Debi Derryberry"/>
    <s v="Unknown"/>
    <m/>
    <s v="Unknown"/>
    <x v="7"/>
    <x v="5"/>
    <s v="49 min"/>
    <n v="49"/>
    <n v="0"/>
    <x v="18"/>
    <s v="Hop into this delightful version of Beatrix Potter's classic story in the marvelously animated, song-and-laughter-filled adventure. Peter learns that being honest and sticking together is what counts! Produced by Golden Films/Directed by Diane Eskenazi."/>
    <x v="0"/>
    <n v="2"/>
    <s v=""/>
    <s v=""/>
    <s v="Modern"/>
    <s v="Short"/>
  </r>
  <r>
    <s v="s4235P"/>
    <x v="1"/>
    <x v="2971"/>
    <s v="Unknown"/>
    <s v="Jessica Blair, Bert Rotundo, David Alfano, Jill Crenshaw, Patrick Joseph Rieger, Matt Kirkwood, Meg McCaig"/>
    <s v="Unknown"/>
    <m/>
    <s v="Unknown"/>
    <x v="0"/>
    <x v="0"/>
    <s v="1 Season"/>
    <n v="0"/>
    <n v="1"/>
    <x v="4"/>
    <s v="Five people, a common interest, and a city that doesn't care about them."/>
    <x v="0"/>
    <n v="2"/>
    <s v=""/>
    <s v=""/>
    <s v="Recent"/>
    <s v="Not Applicable"/>
  </r>
  <r>
    <s v="s8944P"/>
    <x v="0"/>
    <x v="2972"/>
    <s v="Charles Robert Carner"/>
    <s v="Kristy Swanson, Lou Diamond Phillips"/>
    <s v="Unknown"/>
    <m/>
    <s v="Unknown"/>
    <x v="49"/>
    <x v="6"/>
    <s v="92 min"/>
    <n v="92"/>
    <n v="0"/>
    <x v="0"/>
    <s v="A group of oil workers being held hostage by a group of gangsters on a small oil rig are attacked by a freshwater bull shark."/>
    <x v="0"/>
    <n v="2"/>
    <s v=""/>
    <s v=""/>
    <s v="Older"/>
    <s v="Medium"/>
  </r>
  <r>
    <s v="s7040P"/>
    <x v="0"/>
    <x v="2973"/>
    <s v="Percy Adlon"/>
    <s v="Eva Mattes, JÃ¼rgen Arndt, Norbert Wartha"/>
    <s v="Unknown"/>
    <m/>
    <s v="Unknown"/>
    <x v="69"/>
    <x v="0"/>
    <s v="106 min"/>
    <n v="106"/>
    <n v="0"/>
    <x v="28"/>
    <s v="Marcel Proust hired CÃ©lesteÂ AlbaretÂ as his attendant. More than eight years later, she was at his side when he died. During this entire time, she only entered his room when he rang for her, sleeping from 9 AM to 3 PM to wait during the night while he wrote."/>
    <x v="0"/>
    <n v="2"/>
    <s v=""/>
    <s v=""/>
    <s v="Older"/>
    <s v="Medium"/>
  </r>
  <r>
    <s v="s5925N"/>
    <x v="0"/>
    <x v="2974"/>
    <s v="Lance Bangs"/>
    <s v="Chelsea Peretti"/>
    <s v="United States"/>
    <d v="2014-11-14T00:00:00"/>
    <s v="Available"/>
    <x v="2"/>
    <x v="1"/>
    <s v="75 min"/>
    <n v="75"/>
    <n v="0"/>
    <x v="13"/>
    <s v="&quot;Brooklyn Nine-Nine&quot; star Chelsea Peretti showcases her diverse talents in this dark yet silly reimagining of the comedy special."/>
    <x v="1"/>
    <n v="1"/>
    <n v="2014"/>
    <s v="November"/>
    <s v="Modern"/>
    <s v="Short"/>
  </r>
  <r>
    <s v="s5964P"/>
    <x v="0"/>
    <x v="2975"/>
    <s v="Boma Iluma"/>
    <s v="Osama Ogbeide, Lois Okoli, Joshua Ikpeama, Kemi Adeyemi"/>
    <s v="Unknown"/>
    <m/>
    <s v="Unknown"/>
    <x v="0"/>
    <x v="0"/>
    <s v="14 min"/>
    <n v="14"/>
    <n v="0"/>
    <x v="8"/>
    <s v="After an ICE raid, a Nigerian immigrant father must tell his son why his mother is not coming home."/>
    <x v="0"/>
    <n v="2"/>
    <s v=""/>
    <s v=""/>
    <s v="Recent"/>
    <s v="Short"/>
  </r>
  <r>
    <s v="s6483N"/>
    <x v="0"/>
    <x v="2976"/>
    <s v="Israel Adrián Caetano"/>
    <s v="Rodrigo de la Serna, Pablo Echarri, Nazareno Casero, Lautaro Delgado, Matías Marmorato, Martín Urruty, César Albarracín, Guillermo Fernandez, Daniel Di Biase"/>
    <s v="Argentina"/>
    <d v="2018-06-15T00:00:00"/>
    <s v="Available"/>
    <x v="24"/>
    <x v="6"/>
    <s v="104 min"/>
    <n v="104"/>
    <n v="0"/>
    <x v="8"/>
    <s v="Soccer goalie Claudio Tamburrini is kidnapped by the Argentine military. Several months later, he joins other prisoners in planning a daring escape."/>
    <x v="1"/>
    <n v="1"/>
    <n v="2018"/>
    <s v="June"/>
    <s v="Older"/>
    <s v="Medium"/>
  </r>
  <r>
    <s v="s5794P"/>
    <x v="1"/>
    <x v="2977"/>
    <s v="Unknown"/>
    <s v="Lusi Zhao, Te Liu"/>
    <s v="Unknown"/>
    <m/>
    <s v="Unknown"/>
    <x v="0"/>
    <x v="10"/>
    <s v="1 Season"/>
    <n v="0"/>
    <n v="1"/>
    <x v="8"/>
    <s v="The story revolves around a &quot;Little White Rabbit&quot; deliverywoman Gu Anxin who accidentally knocks over the heir of a corporation. The &quot;Big Bad Wolf' President Ling Yue requests for Anxin to take responsibility, and so she has no choice but to take him back to her home for recovery. Thus began a love story between two people with different personalities and identities."/>
    <x v="0"/>
    <n v="2"/>
    <s v=""/>
    <s v=""/>
    <s v="Recent"/>
    <s v="Not Applicable"/>
  </r>
  <r>
    <s v="s1600P"/>
    <x v="0"/>
    <x v="2978"/>
    <s v="Arthur van Merwijk"/>
    <s v="Sabrina Glow"/>
    <s v="Unknown"/>
    <m/>
    <s v="Unknown"/>
    <x v="1"/>
    <x v="5"/>
    <s v="45 min"/>
    <n v="45"/>
    <n v="0"/>
    <x v="18"/>
    <s v="Join Mila and her magic pet Morphle as he morphes into an ambulance, garbage truck, and many more! This is a non-spoken Morphle compilation that your kids will love and enjoy!"/>
    <x v="0"/>
    <n v="2"/>
    <s v=""/>
    <s v=""/>
    <s v="Modern"/>
    <s v="Short"/>
  </r>
  <r>
    <s v="s7515P"/>
    <x v="0"/>
    <x v="2979"/>
    <s v="John Pogue"/>
    <s v="Mercedes Mason, Josh Cooke, Mattie Liptak, Ignacio Serricchio, Noree Victoria, Bre Blair, Judd Lormand, Phillip Devona, Sandra Ellis Lafferty"/>
    <s v="Unknown"/>
    <m/>
    <s v="Unknown"/>
    <x v="9"/>
    <x v="6"/>
    <s v="86 min"/>
    <n v="86"/>
    <n v="0"/>
    <x v="15"/>
    <s v="A plane is taken over by a mysterious virus. When the plane lands it is placed under quarantine. Now a group of survivors must band together to survive the quarantine."/>
    <x v="0"/>
    <n v="2"/>
    <s v=""/>
    <s v=""/>
    <s v="Modern"/>
    <s v="Short"/>
  </r>
  <r>
    <s v="s2110N"/>
    <x v="0"/>
    <x v="2980"/>
    <s v="Unknown"/>
    <s v="Unknown"/>
    <s v="United States"/>
    <d v="2020-08-20T00:00:00"/>
    <s v="Available"/>
    <x v="3"/>
    <x v="2"/>
    <s v="17 min"/>
    <n v="17"/>
    <n v="0"/>
    <x v="2"/>
    <s v="A rural electronics whiz broadcasts radio signals into space and monitors for signs of aliens, but makes a more important connection here on Earth."/>
    <x v="1"/>
    <n v="1"/>
    <n v="2020"/>
    <s v="August"/>
    <s v="Recent"/>
    <s v="Short"/>
  </r>
  <r>
    <s v="s4363N"/>
    <x v="1"/>
    <x v="2981"/>
    <s v="Unknown"/>
    <s v="Jeff Ross, Dave Attell"/>
    <s v="United States"/>
    <d v="2018-11-27T00:00:00"/>
    <s v="Available"/>
    <x v="6"/>
    <x v="1"/>
    <s v="1 Season"/>
    <n v="0"/>
    <n v="1"/>
    <x v="51"/>
    <s v="When Jeff Ross and Dave Attell take the stage, no one is safe. With the help of special guests, they're packing a lot of laughs into one epic weekend."/>
    <x v="1"/>
    <n v="1"/>
    <n v="2018"/>
    <s v="November"/>
    <s v="Modern"/>
    <s v="Not Applicable"/>
  </r>
  <r>
    <s v="s7480N"/>
    <x v="0"/>
    <x v="2982"/>
    <s v="Aaron Sorkin"/>
    <s v="Jessica Chastain, Idris Elba, Kevin Costner, Michael Cera, Jeremy Strong, Chris O'Dowd, J.C. MacKenzie, Brian d'Arcy James, Bill Camp, Graham Greene, Justin Kirk, Brian d’Arcy James"/>
    <s v="China, Canada, United States"/>
    <d v="2020-04-01T00:00:00"/>
    <s v="Available"/>
    <x v="12"/>
    <x v="6"/>
    <s v="141 min"/>
    <n v="141"/>
    <n v="0"/>
    <x v="8"/>
    <s v="Former Olympian Molly Bloom ran a high-stakes poker game for the stars – until her lofty lifestyle nearly sent her to prison."/>
    <x v="1"/>
    <n v="1"/>
    <n v="2020"/>
    <s v="April"/>
    <s v="Modern"/>
    <s v="Long"/>
  </r>
  <r>
    <s v="s7821P"/>
    <x v="0"/>
    <x v="2983"/>
    <s v="Ra.Vijaya Murugan"/>
    <s v="Yogi Babu, Niviksha Naidu, Mithun Maheswaran"/>
    <s v="Unknown"/>
    <m/>
    <s v="Unknown"/>
    <x v="3"/>
    <x v="3"/>
    <s v="128 min"/>
    <n v="128"/>
    <n v="0"/>
    <x v="4"/>
    <s v="Four friends discover a corpse and decide to get rid of it. However, they soon get entangled in a sticky situation involving a sacred idol and an exotic bird."/>
    <x v="0"/>
    <n v="2"/>
    <s v=""/>
    <s v=""/>
    <s v="Recent"/>
    <s v="Long"/>
  </r>
  <r>
    <s v="s4358P"/>
    <x v="0"/>
    <x v="2984"/>
    <s v="Andrew Kazamia"/>
    <s v="Craig Ferguson, Shelley Long, Winter Ave Zoli, Cory Pendergast, Enn Reitel"/>
    <s v="United States"/>
    <m/>
    <s v="Unknown"/>
    <x v="10"/>
    <x v="9"/>
    <s v="97 min"/>
    <n v="97"/>
    <n v="0"/>
    <x v="4"/>
    <s v="Danny Marrs, a young huckster from small town America, arrives in Hollywood with a line of patter and a wannabe actress girlfriend. Things turn interesting when he meets Joe, a janitor who does great impressions and loves old movies."/>
    <x v="0"/>
    <n v="2"/>
    <s v=""/>
    <s v=""/>
    <s v="Older"/>
    <s v="Medium"/>
  </r>
  <r>
    <s v="s5167N"/>
    <x v="1"/>
    <x v="2985"/>
    <s v="Unknown"/>
    <s v="Ciara Alexys, Katie Griffin, Cory Doran, Jonah Wineberg"/>
    <s v="United States"/>
    <d v="2017-11-17T00:00:00"/>
    <s v="Available"/>
    <x v="12"/>
    <x v="13"/>
    <s v="3 Seasons"/>
    <n v="0"/>
    <n v="3"/>
    <x v="24"/>
    <s v="With help from her magic toy chest, fun-loving Luna Petunia enters the fantastic land of Amazia, where adventures, friendship and learning await."/>
    <x v="1"/>
    <n v="1"/>
    <n v="2017"/>
    <s v="November"/>
    <s v="Modern"/>
    <s v="Not Applicable"/>
  </r>
  <r>
    <s v="s8808N"/>
    <x v="1"/>
    <x v="2986"/>
    <s v="Yeon Sang-ho"/>
    <s v="Shin Hyun-been, Jeon Yeo-bin, Goo Kyo-hwan"/>
    <s v="South Korea"/>
    <d v="2024-04-05T00:00:00"/>
    <s v="Available"/>
    <x v="93"/>
    <x v="1"/>
    <s v="1 Season"/>
    <n v="0"/>
    <n v="1"/>
    <x v="29"/>
    <s v="A new breed of parasitic aliens arrive on Earth and infiltrate human bodies, leaving a trail of terror in their wake."/>
    <x v="1"/>
    <n v="1"/>
    <n v="2024"/>
    <s v="April"/>
    <s v="Recent"/>
    <s v="Not Applicable"/>
  </r>
  <r>
    <s v="s5361N"/>
    <x v="1"/>
    <x v="2987"/>
    <s v="Unknown"/>
    <s v="Juan Pablo Urrego, Amparo Grisales, Nicole Santamaría, Elkin Díaz, Francisco Javier Rueda, Ramsés Ramos, Lina Marcela Castrillón, Toto Vega, Camilo Sáenz, Mijail Mulkay, Natasha Klauss, Nelson Camayo"/>
    <s v="Unknown"/>
    <d v="2017-08-01T00:00:00"/>
    <s v="Available"/>
    <x v="12"/>
    <x v="1"/>
    <s v="1 Season"/>
    <n v="0"/>
    <n v="1"/>
    <x v="14"/>
    <s v="As the Medellín Cartel crumbles, Pablo Escobar's No. 1 hit man struggles to stay alive and gain respect in the prison hierarchy."/>
    <x v="1"/>
    <n v="1"/>
    <n v="2017"/>
    <s v="August"/>
    <s v="Modern"/>
    <s v="Not Applicable"/>
  </r>
  <r>
    <s v="s5504N"/>
    <x v="0"/>
    <x v="2988"/>
    <s v="Edward Cotterill"/>
    <s v="Unknown"/>
    <s v="United Kingdom"/>
    <d v="2017-05-01T00:00:00"/>
    <s v="Available"/>
    <x v="12"/>
    <x v="2"/>
    <s v="44 min"/>
    <n v="44"/>
    <n v="0"/>
    <x v="2"/>
    <s v="Explore how John F. Kennedy's worldview was influenced by his younger years, when he endured poor health, family tragedy and a demanding father."/>
    <x v="1"/>
    <n v="1"/>
    <n v="2017"/>
    <s v="May"/>
    <s v="Modern"/>
    <s v="Shor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178E95-0E8A-4B28-9546-FD8AB4FF21C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B15" firstHeaderRow="1" firstDataRow="1" firstDataCol="1"/>
  <pivotFields count="21">
    <pivotField showAll="0"/>
    <pivotField showAll="0">
      <items count="3">
        <item x="0"/>
        <item x="1"/>
        <item t="default"/>
      </items>
    </pivotField>
    <pivotField dataField="1" showAll="0"/>
    <pivotField showAll="0"/>
    <pivotField showAll="0"/>
    <pivotField showAll="0"/>
    <pivotField showAll="0"/>
    <pivotField showAll="0"/>
    <pivotField showAll="0"/>
    <pivotField showAll="0">
      <items count="19">
        <item h="1" x="3"/>
        <item h="1" x="0"/>
        <item h="1" x="9"/>
        <item x="10"/>
        <item h="1" x="17"/>
        <item h="1" x="5"/>
        <item h="1" x="14"/>
        <item h="1" x="12"/>
        <item h="1" x="8"/>
        <item h="1" x="11"/>
        <item h="1" x="6"/>
        <item h="1" x="7"/>
        <item h="1" x="4"/>
        <item h="1" x="1"/>
        <item h="1" x="16"/>
        <item h="1" x="2"/>
        <item h="1" x="13"/>
        <item h="1" x="15"/>
        <item t="default"/>
      </items>
    </pivotField>
    <pivotField showAll="0"/>
    <pivotField showAll="0"/>
    <pivotField showAll="0"/>
    <pivotField axis="axisRow" showAll="0">
      <items count="53">
        <item x="0"/>
        <item x="7"/>
        <item h="1" x="32"/>
        <item h="1" x="18"/>
        <item h="1" x="48"/>
        <item h="1" x="20"/>
        <item h="1" x="28"/>
        <item h="1" x="10"/>
        <item h="1" x="1"/>
        <item h="1" x="39"/>
        <item h="1" x="37"/>
        <item h="1" x="4"/>
        <item h="1" x="14"/>
        <item h="1" x="45"/>
        <item h="1" x="2"/>
        <item h="1" x="26"/>
        <item h="1" x="5"/>
        <item x="8"/>
        <item h="1" x="21"/>
        <item h="1" x="12"/>
        <item h="1" x="23"/>
        <item h="1" x="47"/>
        <item x="38"/>
        <item x="15"/>
        <item h="1" x="43"/>
        <item h="1" x="44"/>
        <item h="1" x="3"/>
        <item h="1" x="9"/>
        <item h="1" x="6"/>
        <item h="1" x="11"/>
        <item h="1" x="24"/>
        <item h="1" x="42"/>
        <item h="1" x="27"/>
        <item h="1" x="46"/>
        <item h="1" x="16"/>
        <item h="1" x="34"/>
        <item h="1" x="17"/>
        <item h="1" x="31"/>
        <item x="30"/>
        <item h="1" x="29"/>
        <item h="1" x="50"/>
        <item h="1" x="33"/>
        <item x="41"/>
        <item h="1" x="13"/>
        <item h="1" x="51"/>
        <item h="1" x="49"/>
        <item h="1" x="22"/>
        <item x="40"/>
        <item h="1" x="19"/>
        <item h="1" x="36"/>
        <item h="1" x="25"/>
        <item x="35"/>
        <item t="default"/>
      </items>
    </pivotField>
    <pivotField showAll="0"/>
    <pivotField showAll="0">
      <items count="3">
        <item h="1" x="1"/>
        <item x="0"/>
        <item t="default"/>
      </items>
    </pivotField>
    <pivotField showAll="0"/>
    <pivotField showAll="0"/>
    <pivotField showAll="0"/>
    <pivotField showAll="0"/>
    <pivotField showAll="0"/>
  </pivotFields>
  <rowFields count="1">
    <field x="13"/>
  </rowFields>
  <rowItems count="5">
    <i>
      <x/>
    </i>
    <i>
      <x v="17"/>
    </i>
    <i>
      <x v="38"/>
    </i>
    <i>
      <x v="51"/>
    </i>
    <i t="grand">
      <x/>
    </i>
  </rowItems>
  <colItems count="1">
    <i/>
  </colItems>
  <dataFields count="1">
    <dataField name="Count of titl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C4F801-B2E4-43A3-8447-0BA49BD586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C6" firstHeaderRow="0" firstDataRow="1" firstDataCol="1"/>
  <pivotFields count="21">
    <pivotField dataField="1" showAll="0"/>
    <pivotField dataField="1" showAll="0">
      <items count="3">
        <item x="0"/>
        <item x="1"/>
        <item t="default"/>
      </items>
    </pivotField>
    <pivotField showAll="0"/>
    <pivotField showAll="0"/>
    <pivotField showAll="0"/>
    <pivotField showAll="0"/>
    <pivotField showAll="0"/>
    <pivotField showAll="0"/>
    <pivotField showAll="0"/>
    <pivotField showAll="0">
      <items count="19">
        <item h="1" x="3"/>
        <item h="1" x="0"/>
        <item h="1" x="9"/>
        <item x="10"/>
        <item h="1" x="17"/>
        <item h="1" x="5"/>
        <item h="1" x="14"/>
        <item h="1" x="12"/>
        <item h="1" x="8"/>
        <item h="1" x="11"/>
        <item h="1" x="6"/>
        <item h="1" x="7"/>
        <item h="1" x="4"/>
        <item h="1" x="1"/>
        <item h="1" x="16"/>
        <item h="1" x="2"/>
        <item h="1" x="13"/>
        <item h="1" x="15"/>
        <item t="default"/>
      </items>
    </pivotField>
    <pivotField showAll="0"/>
    <pivotField showAll="0"/>
    <pivotField showAll="0"/>
    <pivotField showAll="0">
      <items count="53">
        <item x="0"/>
        <item x="7"/>
        <item h="1" x="32"/>
        <item h="1" x="18"/>
        <item h="1" x="48"/>
        <item h="1" x="20"/>
        <item h="1" x="28"/>
        <item h="1" x="10"/>
        <item h="1" x="1"/>
        <item h="1" x="39"/>
        <item h="1" x="37"/>
        <item h="1" x="4"/>
        <item h="1" x="14"/>
        <item h="1" x="45"/>
        <item h="1" x="2"/>
        <item h="1" x="26"/>
        <item h="1" x="5"/>
        <item x="8"/>
        <item h="1" x="21"/>
        <item h="1" x="12"/>
        <item h="1" x="23"/>
        <item h="1" x="47"/>
        <item x="38"/>
        <item x="15"/>
        <item h="1" x="43"/>
        <item h="1" x="44"/>
        <item h="1" x="3"/>
        <item h="1" x="9"/>
        <item h="1" x="6"/>
        <item h="1" x="11"/>
        <item h="1" x="24"/>
        <item h="1" x="42"/>
        <item h="1" x="27"/>
        <item h="1" x="46"/>
        <item h="1" x="16"/>
        <item h="1" x="34"/>
        <item h="1" x="17"/>
        <item h="1" x="31"/>
        <item x="30"/>
        <item h="1" x="29"/>
        <item h="1" x="50"/>
        <item h="1" x="33"/>
        <item x="41"/>
        <item h="1" x="13"/>
        <item h="1" x="51"/>
        <item h="1" x="49"/>
        <item h="1" x="22"/>
        <item x="40"/>
        <item h="1" x="19"/>
        <item h="1" x="36"/>
        <item h="1" x="25"/>
        <item x="35"/>
        <item t="default"/>
      </items>
    </pivotField>
    <pivotField showAll="0"/>
    <pivotField axis="axisRow" showAll="0">
      <items count="3">
        <item h="1" x="1"/>
        <item x="0"/>
        <item t="default"/>
      </items>
    </pivotField>
    <pivotField showAll="0"/>
    <pivotField showAll="0"/>
    <pivotField showAll="0"/>
    <pivotField showAll="0"/>
    <pivotField showAll="0"/>
  </pivotFields>
  <rowFields count="1">
    <field x="15"/>
  </rowFields>
  <rowItems count="2">
    <i>
      <x v="1"/>
    </i>
    <i t="grand">
      <x/>
    </i>
  </rowItems>
  <colFields count="1">
    <field x="-2"/>
  </colFields>
  <colItems count="2">
    <i>
      <x/>
    </i>
    <i i="1">
      <x v="1"/>
    </i>
  </colItems>
  <dataFields count="2">
    <dataField name="Count of type" fld="1" subtotal="count" baseField="0" baseItem="0"/>
    <dataField name="Count of show_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1807DF-99C2-44B5-BFFD-4A20FEEE346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62:F65" firstHeaderRow="1" firstDataRow="1" firstDataCol="1"/>
  <pivotFields count="21">
    <pivotField showAll="0"/>
    <pivotField axis="axisRow" showAll="0">
      <items count="3">
        <item x="0"/>
        <item x="1"/>
        <item t="default"/>
      </items>
    </pivotField>
    <pivotField dataField="1" showAll="0"/>
    <pivotField showAll="0"/>
    <pivotField showAll="0"/>
    <pivotField showAll="0"/>
    <pivotField showAll="0"/>
    <pivotField showAll="0"/>
    <pivotField showAll="0"/>
    <pivotField showAll="0">
      <items count="19">
        <item h="1" x="3"/>
        <item h="1" x="0"/>
        <item h="1" x="9"/>
        <item x="10"/>
        <item h="1" x="17"/>
        <item h="1" x="5"/>
        <item h="1" x="14"/>
        <item h="1" x="12"/>
        <item h="1" x="8"/>
        <item h="1" x="11"/>
        <item h="1" x="6"/>
        <item h="1" x="7"/>
        <item h="1" x="4"/>
        <item h="1" x="1"/>
        <item h="1" x="16"/>
        <item h="1" x="2"/>
        <item h="1" x="13"/>
        <item h="1" x="15"/>
        <item t="default"/>
      </items>
    </pivotField>
    <pivotField showAll="0"/>
    <pivotField showAll="0"/>
    <pivotField showAll="0"/>
    <pivotField showAll="0">
      <items count="53">
        <item x="0"/>
        <item x="7"/>
        <item h="1" x="32"/>
        <item h="1" x="18"/>
        <item h="1" x="48"/>
        <item h="1" x="20"/>
        <item h="1" x="28"/>
        <item h="1" x="10"/>
        <item h="1" x="1"/>
        <item h="1" x="39"/>
        <item h="1" x="37"/>
        <item h="1" x="4"/>
        <item h="1" x="14"/>
        <item h="1" x="45"/>
        <item h="1" x="2"/>
        <item h="1" x="26"/>
        <item h="1" x="5"/>
        <item x="8"/>
        <item h="1" x="21"/>
        <item h="1" x="12"/>
        <item h="1" x="23"/>
        <item h="1" x="47"/>
        <item x="38"/>
        <item x="15"/>
        <item h="1" x="43"/>
        <item h="1" x="44"/>
        <item h="1" x="3"/>
        <item h="1" x="9"/>
        <item h="1" x="6"/>
        <item h="1" x="11"/>
        <item h="1" x="24"/>
        <item h="1" x="42"/>
        <item h="1" x="27"/>
        <item h="1" x="46"/>
        <item h="1" x="16"/>
        <item h="1" x="34"/>
        <item h="1" x="17"/>
        <item h="1" x="31"/>
        <item x="30"/>
        <item h="1" x="29"/>
        <item h="1" x="50"/>
        <item h="1" x="33"/>
        <item x="41"/>
        <item h="1" x="13"/>
        <item h="1" x="51"/>
        <item h="1" x="49"/>
        <item h="1" x="22"/>
        <item x="40"/>
        <item h="1" x="19"/>
        <item h="1" x="36"/>
        <item h="1" x="25"/>
        <item x="35"/>
        <item t="default"/>
      </items>
    </pivotField>
    <pivotField showAll="0"/>
    <pivotField showAll="0">
      <items count="3">
        <item h="1" x="1"/>
        <item x="0"/>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title" fld="2" subtotal="count" baseField="0" baseItem="0"/>
  </dataFields>
  <chartFormats count="3">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9A01BC-F034-4A40-868B-853A8F8ED0D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18" firstHeaderRow="1" firstDataRow="1" firstDataCol="1"/>
  <pivotFields count="21">
    <pivotField showAll="0"/>
    <pivotField showAll="0">
      <items count="3">
        <item x="0"/>
        <item x="1"/>
        <item t="default"/>
      </items>
    </pivotField>
    <pivotField dataField="1" showAll="0"/>
    <pivotField showAll="0"/>
    <pivotField showAll="0"/>
    <pivotField showAll="0"/>
    <pivotField showAll="0"/>
    <pivotField showAll="0"/>
    <pivotField axis="axisRow" showAll="0">
      <items count="95">
        <item x="46"/>
        <item x="77"/>
        <item x="72"/>
        <item x="76"/>
        <item x="55"/>
        <item x="54"/>
        <item x="32"/>
        <item x="13"/>
        <item x="83"/>
        <item x="89"/>
        <item x="65"/>
        <item x="51"/>
        <item x="27"/>
        <item x="34"/>
        <item x="91"/>
        <item x="26"/>
        <item x="40"/>
        <item x="47"/>
        <item x="43"/>
        <item x="78"/>
        <item x="62"/>
        <item x="74"/>
        <item x="25"/>
        <item x="59"/>
        <item x="63"/>
        <item x="85"/>
        <item x="82"/>
        <item x="84"/>
        <item x="45"/>
        <item x="71"/>
        <item x="50"/>
        <item x="90"/>
        <item x="67"/>
        <item x="16"/>
        <item x="58"/>
        <item x="87"/>
        <item x="80"/>
        <item x="86"/>
        <item x="92"/>
        <item x="21"/>
        <item x="53"/>
        <item x="81"/>
        <item x="35"/>
        <item x="48"/>
        <item x="60"/>
        <item x="36"/>
        <item x="88"/>
        <item x="79"/>
        <item x="56"/>
        <item x="11"/>
        <item x="61"/>
        <item x="73"/>
        <item x="52"/>
        <item x="23"/>
        <item x="69"/>
        <item x="38"/>
        <item x="68"/>
        <item x="31"/>
        <item x="70"/>
        <item x="37"/>
        <item x="75"/>
        <item x="28"/>
        <item x="33"/>
        <item x="57"/>
        <item x="66"/>
        <item x="42"/>
        <item x="17"/>
        <item x="64"/>
        <item x="44"/>
        <item x="20"/>
        <item x="29"/>
        <item x="8"/>
        <item x="15"/>
        <item x="49"/>
        <item x="4"/>
        <item x="41"/>
        <item x="24"/>
        <item x="10"/>
        <item x="19"/>
        <item x="14"/>
        <item x="22"/>
        <item x="9"/>
        <item x="5"/>
        <item x="30"/>
        <item x="2"/>
        <item x="18"/>
        <item x="7"/>
        <item x="12"/>
        <item x="6"/>
        <item x="1"/>
        <item x="3"/>
        <item x="0"/>
        <item x="93"/>
        <item x="39"/>
        <item t="default"/>
      </items>
    </pivotField>
    <pivotField showAll="0">
      <items count="19">
        <item h="1" x="3"/>
        <item h="1" x="0"/>
        <item h="1" x="9"/>
        <item x="10"/>
        <item h="1" x="17"/>
        <item h="1" x="5"/>
        <item h="1" x="14"/>
        <item h="1" x="12"/>
        <item h="1" x="8"/>
        <item h="1" x="11"/>
        <item h="1" x="6"/>
        <item h="1" x="7"/>
        <item h="1" x="4"/>
        <item h="1" x="1"/>
        <item h="1" x="16"/>
        <item h="1" x="2"/>
        <item h="1" x="13"/>
        <item h="1" x="15"/>
        <item t="default"/>
      </items>
    </pivotField>
    <pivotField showAll="0"/>
    <pivotField showAll="0"/>
    <pivotField showAll="0"/>
    <pivotField showAll="0">
      <items count="53">
        <item x="0"/>
        <item x="7"/>
        <item h="1" x="32"/>
        <item h="1" x="18"/>
        <item h="1" x="48"/>
        <item h="1" x="20"/>
        <item h="1" x="28"/>
        <item h="1" x="10"/>
        <item h="1" x="1"/>
        <item h="1" x="39"/>
        <item h="1" x="37"/>
        <item h="1" x="4"/>
        <item h="1" x="14"/>
        <item h="1" x="45"/>
        <item h="1" x="2"/>
        <item h="1" x="26"/>
        <item h="1" x="5"/>
        <item x="8"/>
        <item h="1" x="21"/>
        <item h="1" x="12"/>
        <item h="1" x="23"/>
        <item h="1" x="47"/>
        <item x="38"/>
        <item x="15"/>
        <item h="1" x="43"/>
        <item h="1" x="44"/>
        <item h="1" x="3"/>
        <item h="1" x="9"/>
        <item h="1" x="6"/>
        <item h="1" x="11"/>
        <item h="1" x="24"/>
        <item h="1" x="42"/>
        <item h="1" x="27"/>
        <item h="1" x="46"/>
        <item h="1" x="16"/>
        <item h="1" x="34"/>
        <item h="1" x="17"/>
        <item h="1" x="31"/>
        <item x="30"/>
        <item h="1" x="29"/>
        <item h="1" x="50"/>
        <item h="1" x="33"/>
        <item x="41"/>
        <item h="1" x="13"/>
        <item h="1" x="51"/>
        <item h="1" x="49"/>
        <item h="1" x="22"/>
        <item x="40"/>
        <item h="1" x="19"/>
        <item h="1" x="36"/>
        <item h="1" x="25"/>
        <item x="35"/>
        <item t="default"/>
      </items>
    </pivotField>
    <pivotField showAll="0"/>
    <pivotField showAll="0">
      <items count="3">
        <item h="1" x="1"/>
        <item x="0"/>
        <item t="default"/>
      </items>
    </pivotField>
    <pivotField showAll="0"/>
    <pivotField showAll="0"/>
    <pivotField showAll="0"/>
    <pivotField showAll="0"/>
    <pivotField showAll="0"/>
  </pivotFields>
  <rowFields count="1">
    <field x="8"/>
  </rowFields>
  <rowItems count="14">
    <i>
      <x v="17"/>
    </i>
    <i>
      <x v="25"/>
    </i>
    <i>
      <x v="34"/>
    </i>
    <i>
      <x v="43"/>
    </i>
    <i>
      <x v="65"/>
    </i>
    <i>
      <x v="73"/>
    </i>
    <i>
      <x v="77"/>
    </i>
    <i>
      <x v="81"/>
    </i>
    <i>
      <x v="85"/>
    </i>
    <i>
      <x v="86"/>
    </i>
    <i>
      <x v="88"/>
    </i>
    <i>
      <x v="89"/>
    </i>
    <i>
      <x v="91"/>
    </i>
    <i t="grand">
      <x/>
    </i>
  </rowItems>
  <colItems count="1">
    <i/>
  </colItems>
  <dataFields count="1">
    <dataField name="Count of titl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F375F4-CE88-464A-802D-70EA40E836C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4:G10" firstHeaderRow="1" firstDataRow="2" firstDataCol="1"/>
  <pivotFields count="21">
    <pivotField showAll="0"/>
    <pivotField showAll="0">
      <items count="3">
        <item x="0"/>
        <item x="1"/>
        <item t="default"/>
      </items>
    </pivotField>
    <pivotField dataField="1" showAll="0"/>
    <pivotField showAll="0"/>
    <pivotField showAll="0"/>
    <pivotField showAll="0"/>
    <pivotField showAll="0"/>
    <pivotField showAll="0"/>
    <pivotField showAll="0"/>
    <pivotField showAll="0">
      <items count="19">
        <item h="1" x="3"/>
        <item h="1" x="0"/>
        <item h="1" x="9"/>
        <item x="10"/>
        <item h="1" x="17"/>
        <item h="1" x="5"/>
        <item h="1" x="14"/>
        <item h="1" x="12"/>
        <item h="1" x="8"/>
        <item h="1" x="11"/>
        <item h="1" x="6"/>
        <item h="1" x="7"/>
        <item h="1" x="4"/>
        <item h="1" x="1"/>
        <item h="1" x="16"/>
        <item h="1" x="2"/>
        <item h="1" x="13"/>
        <item h="1" x="15"/>
        <item t="default"/>
      </items>
    </pivotField>
    <pivotField showAll="0"/>
    <pivotField showAll="0"/>
    <pivotField showAll="0"/>
    <pivotField axis="axisRow" showAll="0">
      <items count="53">
        <item x="0"/>
        <item x="7"/>
        <item h="1" x="32"/>
        <item h="1" x="18"/>
        <item h="1" x="48"/>
        <item h="1" x="20"/>
        <item h="1" x="28"/>
        <item h="1" x="10"/>
        <item h="1" x="1"/>
        <item h="1" x="39"/>
        <item h="1" x="37"/>
        <item h="1" x="4"/>
        <item h="1" x="14"/>
        <item h="1" x="45"/>
        <item h="1" x="2"/>
        <item h="1" x="26"/>
        <item h="1" x="5"/>
        <item x="8"/>
        <item h="1" x="21"/>
        <item h="1" x="12"/>
        <item h="1" x="23"/>
        <item h="1" x="47"/>
        <item x="38"/>
        <item x="15"/>
        <item h="1" x="43"/>
        <item h="1" x="44"/>
        <item h="1" x="3"/>
        <item h="1" x="9"/>
        <item h="1" x="6"/>
        <item h="1" x="11"/>
        <item h="1" x="24"/>
        <item h="1" x="42"/>
        <item h="1" x="27"/>
        <item h="1" x="46"/>
        <item h="1" x="16"/>
        <item h="1" x="34"/>
        <item h="1" x="17"/>
        <item h="1" x="31"/>
        <item x="30"/>
        <item h="1" x="29"/>
        <item h="1" x="50"/>
        <item h="1" x="33"/>
        <item x="41"/>
        <item h="1" x="13"/>
        <item h="1" x="51"/>
        <item h="1" x="49"/>
        <item h="1" x="22"/>
        <item x="40"/>
        <item h="1" x="19"/>
        <item h="1" x="36"/>
        <item h="1" x="25"/>
        <item x="35"/>
        <item t="default"/>
      </items>
    </pivotField>
    <pivotField showAll="0"/>
    <pivotField axis="axisCol" showAll="0">
      <items count="3">
        <item h="1" x="1"/>
        <item x="0"/>
        <item t="default"/>
      </items>
    </pivotField>
    <pivotField showAll="0"/>
    <pivotField showAll="0"/>
    <pivotField showAll="0"/>
    <pivotField showAll="0"/>
    <pivotField showAll="0"/>
  </pivotFields>
  <rowFields count="1">
    <field x="13"/>
  </rowFields>
  <rowItems count="5">
    <i>
      <x/>
    </i>
    <i>
      <x v="17"/>
    </i>
    <i>
      <x v="38"/>
    </i>
    <i>
      <x v="51"/>
    </i>
    <i t="grand">
      <x/>
    </i>
  </rowItems>
  <colFields count="1">
    <field x="15"/>
  </colFields>
  <colItems count="2">
    <i>
      <x v="1"/>
    </i>
    <i t="grand">
      <x/>
    </i>
  </colItems>
  <dataFields count="1">
    <dataField name="Count of title" fld="2" subtotal="count" baseField="0" baseItem="0"/>
  </dataFields>
  <chartFormats count="3">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93FE0F5F-FC4D-42B4-9E87-72F8FC43ABDE}" sourceName="Platform">
  <pivotTables>
    <pivotTable tabId="11" name="PivotTable8"/>
    <pivotTable tabId="11" name="PivotTable10"/>
    <pivotTable tabId="11" name="PivotTable11"/>
    <pivotTable tabId="11" name="PivotTable12"/>
    <pivotTable tabId="11" name="PivotTable9"/>
  </pivotTables>
  <data>
    <tabular pivotCacheId="797563079">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sted_in" xr10:uid="{A9B574FE-5414-4C83-B5E3-B6C87810F2D2}" sourceName="listed_in">
  <pivotTables>
    <pivotTable tabId="11" name="PivotTable8"/>
    <pivotTable tabId="11" name="PivotTable10"/>
    <pivotTable tabId="11" name="PivotTable11"/>
    <pivotTable tabId="11" name="PivotTable12"/>
    <pivotTable tabId="11" name="PivotTable9"/>
  </pivotTables>
  <data>
    <tabular pivotCacheId="797563079">
      <items count="52">
        <i x="0" s="1"/>
        <i x="32"/>
        <i x="18"/>
        <i x="10"/>
        <i x="4"/>
        <i x="2"/>
        <i x="8" s="1"/>
        <i x="6"/>
        <i x="30" s="1"/>
        <i x="33"/>
        <i x="19"/>
        <i x="25"/>
        <i x="35" s="1"/>
        <i x="7" s="1" nd="1"/>
        <i x="48" nd="1"/>
        <i x="20" nd="1"/>
        <i x="28" nd="1"/>
        <i x="1" nd="1"/>
        <i x="39" nd="1"/>
        <i x="37" nd="1"/>
        <i x="14" nd="1"/>
        <i x="45" nd="1"/>
        <i x="26" nd="1"/>
        <i x="5" nd="1"/>
        <i x="21" nd="1"/>
        <i x="12" nd="1"/>
        <i x="23" nd="1"/>
        <i x="47" nd="1"/>
        <i x="38" s="1" nd="1"/>
        <i x="15" s="1" nd="1"/>
        <i x="43" nd="1"/>
        <i x="44" nd="1"/>
        <i x="3" nd="1"/>
        <i x="9" nd="1"/>
        <i x="11" nd="1"/>
        <i x="24" nd="1"/>
        <i x="42" nd="1"/>
        <i x="27" nd="1"/>
        <i x="46" nd="1"/>
        <i x="16" nd="1"/>
        <i x="34" nd="1"/>
        <i x="17" nd="1"/>
        <i x="31" nd="1"/>
        <i x="29" nd="1"/>
        <i x="50" nd="1"/>
        <i x="41" s="1" nd="1"/>
        <i x="13" nd="1"/>
        <i x="51" nd="1"/>
        <i x="49" nd="1"/>
        <i x="22" nd="1"/>
        <i x="40" s="1" nd="1"/>
        <i x="36"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E327D4D0-A0D1-48BF-A882-4EB405C5B163}" sourceName="rating">
  <pivotTables>
    <pivotTable tabId="11" name="PivotTable8"/>
    <pivotTable tabId="11" name="PivotTable10"/>
    <pivotTable tabId="11" name="PivotTable11"/>
    <pivotTable tabId="11" name="PivotTable12"/>
    <pivotTable tabId="11" name="PivotTable9"/>
  </pivotTables>
  <data>
    <tabular pivotCacheId="797563079">
      <items count="18">
        <i x="3"/>
        <i x="0"/>
        <i x="9"/>
        <i x="10" s="1"/>
        <i x="17"/>
        <i x="5"/>
        <i x="14"/>
        <i x="12"/>
        <i x="8"/>
        <i x="11"/>
        <i x="6"/>
        <i x="7"/>
        <i x="1"/>
        <i x="16"/>
        <i x="2"/>
        <i x="4" nd="1"/>
        <i x="13" nd="1"/>
        <i x="1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3B1C5DE0-8216-43DD-8138-186BA8B41B3C}" sourceName="type">
  <pivotTables>
    <pivotTable tabId="11" name="PivotTable8"/>
    <pivotTable tabId="11" name="PivotTable10"/>
    <pivotTable tabId="11" name="PivotTable11"/>
    <pivotTable tabId="11" name="PivotTable12"/>
  </pivotTables>
  <data>
    <tabular pivotCacheId="7975630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675800A8-F8F2-49A3-8255-1F1D1E1B0AF2}" cache="Slicer_Platform" caption="Platform" rowHeight="241300"/>
  <slicer name="listed_in" xr10:uid="{E8102C55-A987-4EF1-944E-14A84649C993}" cache="Slicer_listed_in" caption="listed_in" startItem="9" rowHeight="241300"/>
  <slicer name="rating" xr10:uid="{043218F6-A277-4ED8-B20F-C18749C21647}" cache="Slicer_rating" caption="rating" rowHeight="241300"/>
  <slicer name="type" xr10:uid="{13565718-7759-4CF0-8986-F09C219B05D3}" cache="Slicer_type" caption="typ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42F0E-A608-46B1-9957-D2802FE25EFE}" name="Table1" displayName="Table1" ref="Z1:AA7" totalsRowShown="0">
  <autoFilter ref="Z1:AA7" xr:uid="{91742F0E-A608-46B1-9957-D2802FE25EFE}"/>
  <tableColumns count="2">
    <tableColumn id="1" xr3:uid="{9F80879F-09D9-4169-85A9-F768B9C041EA}" name="DATA QUALITY CHECK"/>
    <tableColumn id="2" xr3:uid="{3B56A0F4-404C-4442-AC4B-BC23A32E6B90}" name="Column1"/>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0FCF81-0AE8-45FA-A0C6-8475BAF36A2E}" name="Table2" displayName="Table2" ref="A5:D8" totalsRowShown="0" headerRowDxfId="44">
  <autoFilter ref="A5:D8" xr:uid="{FF0FCF81-0AE8-45FA-A0C6-8475BAF36A2E}"/>
  <tableColumns count="4">
    <tableColumn id="1" xr3:uid="{64816A53-4F43-476C-B4D7-B7E5CC525C7F}" name="METRIC"/>
    <tableColumn id="2" xr3:uid="{F4958CD7-E494-4CBD-8A1D-9014C36141DE}" name="Netflix"/>
    <tableColumn id="3" xr3:uid="{17EC41B8-4A89-4988-8FB7-8CB7231631D1}" name="prime video"/>
    <tableColumn id="4" xr3:uid="{081C5F56-9F45-41CB-A263-A80ECC6F7F4C}" name="Total"/>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4E9779-CA79-48C4-892A-B311D251525E}" name="Table6" displayName="Table6" ref="F5:G7" totalsRowShown="0">
  <autoFilter ref="F5:G7" xr:uid="{464E9779-CA79-48C4-892A-B311D251525E}"/>
  <tableColumns count="2">
    <tableColumn id="1" xr3:uid="{33C92CEE-8765-4B06-B1DA-A400D1CBE47B}" name="Content Type"/>
    <tableColumn id="2" xr3:uid="{66591BBA-9730-4F8D-BDEF-D28AA5D1EA4F}" name="Percentage" dataDxfId="43" dataCellStyle="Percent">
      <calculatedColumnFormula>D7/D5</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096A089-199A-496B-A782-9EBA98A4A48E}" name="Table7" displayName="Table7" ref="A11:D22" totalsRowShown="0">
  <autoFilter ref="A11:D22" xr:uid="{1096A089-199A-496B-A782-9EBA98A4A48E}"/>
  <tableColumns count="4">
    <tableColumn id="1" xr3:uid="{B3EF49A7-0392-41A0-9588-73021394CEE3}" name="Rating"/>
    <tableColumn id="2" xr3:uid="{9BA48550-0B16-4A82-A63D-2A875A14B2BE}" name="Netflix">
      <calculatedColumnFormula>COUNTIFS(OTT_Data!$P:$P,"Netflix",OTT_Data!$J:$J,A12)</calculatedColumnFormula>
    </tableColumn>
    <tableColumn id="3" xr3:uid="{0B4E80E6-9A12-4C62-9460-63F44E47298D}" name="Prime Video">
      <calculatedColumnFormula>COUNTIFS(OTT_Data!$P:$P,"Prime Video",OTT_Data!$J:$J,A12)</calculatedColumnFormula>
    </tableColumn>
    <tableColumn id="4" xr3:uid="{71FF3D73-2C2E-4258-B462-D2F456A72E8E}" name="Total">
      <calculatedColumnFormula>SUM(B12:C12)</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2C79F5-F2B2-4805-A510-42592CB6645D}" name="Table8" displayName="Table8" ref="A26:D30" totalsRowShown="0" dataDxfId="42">
  <autoFilter ref="A26:D30" xr:uid="{622C79F5-F2B2-4805-A510-42592CB6645D}"/>
  <tableColumns count="4">
    <tableColumn id="1" xr3:uid="{12EEA599-DED1-4751-8FFB-1CB64DD282D4}" name="Metric" dataDxfId="41"/>
    <tableColumn id="2" xr3:uid="{963D9812-AFED-4B95-9427-1160B22CA26B}" name="Netflix" dataDxfId="40"/>
    <tableColumn id="3" xr3:uid="{2418A4A3-9C69-4B28-8F4B-F30A4EF1A762}" name="Prime Video" dataDxfId="39"/>
    <tableColumn id="4" xr3:uid="{BBFAD4D7-D2AB-4501-BF25-D52B9D808EBF}" name="Overall" dataDxfId="38">
      <calculatedColumnFormula>SUM(B27:C27)</calculatedColumnFormula>
    </tableColumn>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B2C087B-5EF1-4968-AC36-B0EBC5A299D8}" name="Table9" displayName="Table9" ref="F12:H15" totalsRowShown="0">
  <autoFilter ref="F12:H15" xr:uid="{7B2C087B-5EF1-4968-AC36-B0EBC5A299D8}"/>
  <tableColumns count="3">
    <tableColumn id="1" xr3:uid="{CC84EF94-1E6C-46D3-B638-6D9CBA0E04FF}" name="Content Type"/>
    <tableColumn id="2" xr3:uid="{30C2F934-79CD-40E1-BB0D-A11D425310CE}" name="Netflix %">
      <calculatedColumnFormula>B7/B5</calculatedColumnFormula>
    </tableColumn>
    <tableColumn id="3" xr3:uid="{6DD96215-3DE3-4F0C-AF8B-A29390A47302}" name="Prime Video%">
      <calculatedColumnFormula>C7/C5</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88812EC-2577-4143-A14A-240B88D89FA6}" name="Table10" displayName="Table10" ref="F19:G24" totalsRowShown="0" headerRowDxfId="37" dataDxfId="36">
  <autoFilter ref="F19:G24" xr:uid="{F88812EC-2577-4143-A14A-240B88D89FA6}"/>
  <tableColumns count="2">
    <tableColumn id="1" xr3:uid="{7DFE9742-EF5D-4ABE-ADCE-49D2F18C4FB4}" name="Total Titles" dataDxfId="35"/>
    <tableColumn id="2" xr3:uid="{43CECCDC-EC81-478C-AB80-70C00079D3D1}" name="3000" dataDxfId="34"/>
  </tableColumns>
  <tableStyleInfo name="TableStyleLight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10A9B2-89EB-498A-A91C-BCF890CC08E1}" name="Table3" displayName="Table3" ref="A6:C17" totalsRowShown="0" headerRowDxfId="33" dataDxfId="32">
  <autoFilter ref="A6:C17" xr:uid="{3810A9B2-89EB-498A-A91C-BCF890CC08E1}"/>
  <tableColumns count="3">
    <tableColumn id="1" xr3:uid="{AC756663-882E-4C22-9D7C-0E7D77BEC529}" name="Year" dataDxfId="31"/>
    <tableColumn id="2" xr3:uid="{F9DD05E0-3BAC-4BC0-8A1E-9C7B830100C0}" name="Netflix" dataDxfId="30">
      <calculatedColumnFormula>COUNTIFS(OTT_Data!$R:$R,$A5,OTT_Data!$P:$P,"Netflix")</calculatedColumnFormula>
    </tableColumn>
    <tableColumn id="3" xr3:uid="{07141888-BFDE-41FB-83C1-8F257FD2EF0B}" name="Total" dataDxfId="29">
      <calculatedColumnFormula>SUM(B7:B7)</calculatedColumnFormula>
    </tableColumn>
  </tableColumns>
  <tableStyleInfo name="TableStyleLight1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27ADABF-A07B-4581-97A3-3AA8404E9742}" name="Table4" displayName="Table4" ref="A21:B27" totalsRowShown="0" dataDxfId="28">
  <autoFilter ref="A21:B27" xr:uid="{F27ADABF-A07B-4581-97A3-3AA8404E9742}"/>
  <tableColumns count="2">
    <tableColumn id="1" xr3:uid="{9DBB625B-B2E1-433C-A6FC-B9FAA9AB9F07}" name="Metric" dataDxfId="27"/>
    <tableColumn id="2" xr3:uid="{BFCF98F5-6BA0-4B27-AE13-0D6F323F451D}" name="Counts" dataDxfId="26"/>
  </tableColumns>
  <tableStyleInfo name="TableStyleLight1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31B80D-408F-46CA-9BCB-D2C804B35ECF}" name="Table5" displayName="Table5" ref="A5:D7" totalsRowShown="0">
  <autoFilter ref="A5:D7" xr:uid="{4A31B80D-408F-46CA-9BCB-D2C804B35ECF}"/>
  <tableColumns count="4">
    <tableColumn id="1" xr3:uid="{3734FCF0-4EEC-4AC8-B61A-D217409CD240}" name="Content Type"/>
    <tableColumn id="2" xr3:uid="{50F9AF1B-E619-4EC3-A3A3-FEDBAFEB180A}" name="Netflix">
      <calculatedColumnFormula>COUNTIFS(OTT_Data!$P:$P,"Netflix",OTT_Data!$B:$B,"TV Show")</calculatedColumnFormula>
    </tableColumn>
    <tableColumn id="3" xr3:uid="{10E379EC-38B0-4347-8223-22809014EF36}" name="Prime Video">
      <calculatedColumnFormula>COUNTIFS(OTT_Data!$P:$P,"Prime Video",OTT_Data!$B:$B,"TV Show")</calculatedColumnFormula>
    </tableColumn>
    <tableColumn id="4" xr3:uid="{48A49824-F301-456F-9712-6B320916F989}" name="Total">
      <calculatedColumnFormula>SUM(B6:C6)</calculatedColumnFormula>
    </tableColumn>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E769EB7-1B8B-440A-A40A-1C596F25A0B6}" name="Table11" displayName="Table11" ref="A11:D15" totalsRowShown="0">
  <autoFilter ref="A11:D15" xr:uid="{BE769EB7-1B8B-440A-A40A-1C596F25A0B6}"/>
  <tableColumns count="4">
    <tableColumn id="1" xr3:uid="{9AE32916-E895-4B99-B158-A2DB90A1CEB8}" name="Metric"/>
    <tableColumn id="2" xr3:uid="{36B666CE-FACE-4F58-A30F-18D1160741B1}" name="Netflix"/>
    <tableColumn id="3" xr3:uid="{70F87EC6-646F-48CD-A8DB-28810BB6E0FA}" name="Prime Video"/>
    <tableColumn id="4" xr3:uid="{F4B65674-2145-4E32-8EDA-8DECA7B62D4C}" name="Overall">
      <calculatedColumnFormula>SUM(B12:C12)</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92EF493-9C9F-47DE-9301-037169C479F5}" name="Table12" displayName="Table12" ref="A18:D21" totalsRowShown="0">
  <autoFilter ref="A18:D21" xr:uid="{092EF493-9C9F-47DE-9301-037169C479F5}"/>
  <tableColumns count="4">
    <tableColumn id="1" xr3:uid="{01655D4B-CDE3-4CB5-AF50-DF89FB43B483}" name="Metric" dataDxfId="25"/>
    <tableColumn id="2" xr3:uid="{C54025C2-40E8-4C55-880A-95D7B44090F1}" name="Netflix"/>
    <tableColumn id="3" xr3:uid="{8D8AB7AA-B10D-476F-99AB-2485E545665C}" name="Prime Video"/>
    <tableColumn id="4" xr3:uid="{FEFA00F2-3F40-488F-A13D-BBE4A6F91C1C}" name="Overall" dataDxfId="24">
      <calculatedColumnFormula>SUM(B19:C19)</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EEE99C3-927D-40D5-BC82-F6CEA0826C6F}" name="Table14" displayName="Table14" ref="A27:B36" totalsRowShown="0" headerRowDxfId="23" dataDxfId="22">
  <autoFilter ref="A27:B36" xr:uid="{DEEE99C3-927D-40D5-BC82-F6CEA0826C6F}"/>
  <tableColumns count="2">
    <tableColumn id="1" xr3:uid="{7F168C5E-CA54-4960-86E9-0F24870122C5}" name="Country" dataDxfId="21"/>
    <tableColumn id="2" xr3:uid="{7BBA27CA-1804-42E9-943B-62BF471F1966}" name="Total Titles" dataDxfId="20">
      <calculatedColumnFormula>COUNTIF(OTT_Data!$F:$F,"*"&amp;A28&amp;"*")</calculatedColumnFormula>
    </tableColumn>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4B33286-01D1-42CF-9A95-8EF7FEEE7F78}" name="Table15" displayName="Table15" ref="A40:C50" totalsRowShown="0" headerRowDxfId="19">
  <autoFilter ref="A40:C50" xr:uid="{24B33286-01D1-42CF-9A95-8EF7FEEE7F78}"/>
  <tableColumns count="3">
    <tableColumn id="1" xr3:uid="{2C842DBA-17C8-4E6A-B472-1E6849962E9D}" name="Country" dataDxfId="18"/>
    <tableColumn id="2" xr3:uid="{C3D269C9-9DAB-491D-AD3E-0317497BE2D7}" name="Netflix">
      <calculatedColumnFormula>COUNTIFS(OTT_Data!$F:$F,"*"&amp;A41&amp;"*",OTT_Data!$P:$P,"Netflix")</calculatedColumnFormula>
    </tableColumn>
    <tableColumn id="3" xr3:uid="{943AA8DE-983C-4115-A449-F1E58A33CCE7}" name="Prime Video">
      <calculatedColumnFormula>COUNTIFS(OTT_Data!$F:$F,"*"&amp;A41&amp;"*",OTT_Data!$P:$P,"Prime Video")</calculatedColumnFormula>
    </tableColumn>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81636A6-5B5D-496D-8845-C8F09651EAE4}" name="Table16" displayName="Table16" ref="A56:D66" totalsRowShown="0" headerRowDxfId="17" dataDxfId="16">
  <autoFilter ref="A56:D66" xr:uid="{C81636A6-5B5D-496D-8845-C8F09651EAE4}"/>
  <tableColumns count="4">
    <tableColumn id="1" xr3:uid="{41C3A4E0-F1D3-4FCB-9D35-A2FA51C661D0}" name="Genre" dataDxfId="15"/>
    <tableColumn id="2" xr3:uid="{1B7DD167-E2B0-4A6D-B475-EA18AD571F17}" name="Netflix" dataDxfId="14">
      <calculatedColumnFormula>COUNTIFS(OTT_Data!$N:$N,"*"&amp;A57&amp;"*",OTT_Data!$P:$P,"Netflix")</calculatedColumnFormula>
    </tableColumn>
    <tableColumn id="3" xr3:uid="{D000A554-3D62-447F-B236-E96BEEC4292A}" name="Prime Video" dataDxfId="13">
      <calculatedColumnFormula>COUNTIFS(OTT_Data!$N:$N,"*"&amp;A57&amp;"*",OTT_Data!$P:$P,"Prime Video")</calculatedColumnFormula>
    </tableColumn>
    <tableColumn id="4" xr3:uid="{E4523EFE-8CC7-42D0-805F-0D3F33EA65AF}" name="Total" dataDxfId="12">
      <calculatedColumnFormula>SUM(B57:C57)</calculatedColumnFormula>
    </tableColumn>
  </tableColumns>
  <tableStyleInfo name="TableStyleLight10"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2C3BC16-73FB-4B55-A78E-C0AF68FAC337}" name="Table17" displayName="Table17" ref="I56:L57" totalsRowShown="0" headerRowDxfId="11">
  <autoFilter ref="I56:L57" xr:uid="{42C3BC16-73FB-4B55-A78E-C0AF68FAC337}"/>
  <tableColumns count="4">
    <tableColumn id="1" xr3:uid="{EE7F7D15-8D16-4A6C-A912-0837EB9B0E48}" name="Genre"/>
    <tableColumn id="2" xr3:uid="{EEFFB30C-DDA1-4CAD-B26C-3D69CEBC35A4}" name="Netflix">
      <calculatedColumnFormula>INDEX($B$57:$B$66,MATCH(I57,$A$57:$A$66,0))</calculatedColumnFormula>
    </tableColumn>
    <tableColumn id="3" xr3:uid="{C5C154B7-7EC3-4CD3-9727-D9D4A05F1037}" name="Prime Video">
      <calculatedColumnFormula>INDEX($C$57:$C$66,MATCH(I57,$A$57:$A$66,0))</calculatedColumnFormula>
    </tableColumn>
    <tableColumn id="4" xr3:uid="{0502E507-5844-40FC-B6BC-3C7996826351}" name="Total">
      <calculatedColumnFormula>INDEX($D$57:$D$66,MATCH(I57,$A$57:$A$66,0))</calculatedColumnFormula>
    </tableColumn>
  </tableColumns>
  <tableStyleInfo name="TableStyleLight10"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47473CC-F4E9-41C7-87D4-00C8FDA4DA36}" name="Table13" displayName="Table13" ref="A3:B11" totalsRowShown="0">
  <autoFilter ref="A3:B11" xr:uid="{B47473CC-F4E9-41C7-87D4-00C8FDA4DA36}"/>
  <tableColumns count="2">
    <tableColumn id="1" xr3:uid="{B6CA9231-D751-4EBB-B37E-6434C1DFB32B}" name="Insight"/>
    <tableColumn id="2" xr3:uid="{5429C7F6-0897-40C7-B3F5-97DF3E77EFD2}" name="Finding"/>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16.xml"/><Relationship Id="rId3" Type="http://schemas.openxmlformats.org/officeDocument/2006/relationships/table" Target="../tables/table11.xml"/><Relationship Id="rId7" Type="http://schemas.openxmlformats.org/officeDocument/2006/relationships/table" Target="../tables/table15.xml"/><Relationship Id="rId2" Type="http://schemas.openxmlformats.org/officeDocument/2006/relationships/table" Target="../tables/table10.xml"/><Relationship Id="rId1" Type="http://schemas.openxmlformats.org/officeDocument/2006/relationships/drawing" Target="../drawings/drawing3.xml"/><Relationship Id="rId6" Type="http://schemas.openxmlformats.org/officeDocument/2006/relationships/table" Target="../tables/table14.xml"/><Relationship Id="rId5" Type="http://schemas.openxmlformats.org/officeDocument/2006/relationships/table" Target="../tables/table13.xml"/><Relationship Id="rId4" Type="http://schemas.openxmlformats.org/officeDocument/2006/relationships/table" Target="../tables/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topLeftCell="F1" workbookViewId="0">
      <pane ySplit="1" topLeftCell="A2" activePane="bottomLeft" state="frozen"/>
      <selection pane="bottomLeft" activeCell="M1" sqref="M1:M1048576"/>
    </sheetView>
  </sheetViews>
  <sheetFormatPr defaultRowHeight="15" x14ac:dyDescent="0.25"/>
  <cols>
    <col min="1" max="2" width="10" customWidth="1"/>
    <col min="3" max="5" width="35" customWidth="1"/>
    <col min="6" max="6" width="32" customWidth="1"/>
    <col min="7" max="7" width="21" customWidth="1"/>
    <col min="8" max="8" width="13" customWidth="1"/>
    <col min="9" max="9" width="14" customWidth="1"/>
    <col min="10" max="10" width="11" customWidth="1"/>
    <col min="11" max="11" width="12" customWidth="1"/>
    <col min="12" max="12" width="17" customWidth="1"/>
    <col min="13" max="13" width="13" customWidth="1"/>
    <col min="14" max="14" width="24" customWidth="1"/>
    <col min="15" max="15" width="35" customWidth="1"/>
    <col min="16" max="17" width="13" customWidth="1"/>
    <col min="23" max="23" width="20.140625" bestFit="1" customWidth="1"/>
    <col min="24" max="24" width="5" bestFit="1" customWidth="1"/>
    <col min="26" max="26" width="22" customWidth="1"/>
    <col min="27" max="27" width="1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3" t="s">
        <v>14114</v>
      </c>
      <c r="S1" s="3" t="s">
        <v>14115</v>
      </c>
      <c r="T1" s="3" t="s">
        <v>14116</v>
      </c>
      <c r="U1" s="3" t="s">
        <v>14117</v>
      </c>
      <c r="Z1" s="4" t="s">
        <v>14118</v>
      </c>
      <c r="AA1" t="s">
        <v>14123</v>
      </c>
    </row>
    <row r="2" spans="1:27" x14ac:dyDescent="0.25">
      <c r="A2" t="s">
        <v>17</v>
      </c>
      <c r="B2" t="s">
        <v>18</v>
      </c>
      <c r="C2" t="s">
        <v>19</v>
      </c>
      <c r="D2" t="s">
        <v>20</v>
      </c>
      <c r="E2" t="s">
        <v>21</v>
      </c>
      <c r="F2" t="s">
        <v>22</v>
      </c>
      <c r="G2" s="2"/>
      <c r="H2" t="s">
        <v>22</v>
      </c>
      <c r="I2">
        <v>2021</v>
      </c>
      <c r="J2" t="s">
        <v>23</v>
      </c>
      <c r="K2" t="s">
        <v>24</v>
      </c>
      <c r="L2">
        <v>79</v>
      </c>
      <c r="M2">
        <v>0</v>
      </c>
      <c r="N2" t="s">
        <v>25</v>
      </c>
      <c r="O2" t="s">
        <v>26</v>
      </c>
      <c r="P2" t="s">
        <v>27</v>
      </c>
      <c r="Q2">
        <v>2</v>
      </c>
      <c r="R2" t="str">
        <f>IF(G2="","",YEAR(G2))</f>
        <v/>
      </c>
      <c r="S2" t="str">
        <f>IF(G2="","",TEXT(G2,"mmmm"))</f>
        <v/>
      </c>
      <c r="T2" t="str">
        <f>IF(I2&gt;=2020,"Recent",IF(I2&gt;=2010,"Modern","Older"))</f>
        <v>Recent</v>
      </c>
      <c r="U2" t="str">
        <f>IF(L2=0,"Not Applicable",IF(L2&lt; 90,"Short",IF(L2&lt;=120,"Medium","Long")))</f>
        <v>Short</v>
      </c>
      <c r="Z2" t="s">
        <v>14119</v>
      </c>
      <c r="AA2">
        <f>COUNTA(A2:A3001)</f>
        <v>3000</v>
      </c>
    </row>
    <row r="3" spans="1:27" x14ac:dyDescent="0.25">
      <c r="A3" t="s">
        <v>28</v>
      </c>
      <c r="B3" t="s">
        <v>29</v>
      </c>
      <c r="C3" t="s">
        <v>30</v>
      </c>
      <c r="D3" t="s">
        <v>31</v>
      </c>
      <c r="E3" t="s">
        <v>32</v>
      </c>
      <c r="F3" t="s">
        <v>33</v>
      </c>
      <c r="G3" s="2">
        <v>44383</v>
      </c>
      <c r="H3" t="s">
        <v>34</v>
      </c>
      <c r="I3">
        <v>2019</v>
      </c>
      <c r="J3" t="s">
        <v>35</v>
      </c>
      <c r="K3" t="s">
        <v>36</v>
      </c>
      <c r="L3">
        <v>0</v>
      </c>
      <c r="M3">
        <v>2</v>
      </c>
      <c r="N3" t="s">
        <v>37</v>
      </c>
      <c r="O3" t="s">
        <v>38</v>
      </c>
      <c r="P3" t="s">
        <v>39</v>
      </c>
      <c r="Q3">
        <v>1</v>
      </c>
      <c r="R3">
        <f t="shared" ref="R3:R66" si="0">IF(G3="","",YEAR(G3))</f>
        <v>2021</v>
      </c>
      <c r="S3" t="str">
        <f t="shared" ref="S3:S66" si="1">IF(G3="","",TEXT(G3,"mmmm"))</f>
        <v>July</v>
      </c>
      <c r="T3" t="str">
        <f t="shared" ref="T3:T66" si="2">IF(I3&gt;=2020,"Recent",IF(I3&gt;=2010,"Modern","Older"))</f>
        <v>Modern</v>
      </c>
      <c r="U3" t="str">
        <f t="shared" ref="U3:U66" si="3">IF(L3=0,"Not Applicable",IF(L3&lt; 90,"Short",IF(L3&lt;=120,"Medium","Long")))</f>
        <v>Not Applicable</v>
      </c>
      <c r="Z3" t="s">
        <v>14120</v>
      </c>
      <c r="AA3">
        <f>COUNTBLANK(G2:G3001)</f>
        <v>1554</v>
      </c>
    </row>
    <row r="4" spans="1:27" x14ac:dyDescent="0.25">
      <c r="A4" t="s">
        <v>40</v>
      </c>
      <c r="B4" t="s">
        <v>18</v>
      </c>
      <c r="C4" t="s">
        <v>41</v>
      </c>
      <c r="D4" t="s">
        <v>42</v>
      </c>
      <c r="E4" t="s">
        <v>43</v>
      </c>
      <c r="F4" t="s">
        <v>22</v>
      </c>
      <c r="G4" s="2"/>
      <c r="H4" t="s">
        <v>22</v>
      </c>
      <c r="I4">
        <v>2014</v>
      </c>
      <c r="J4" t="s">
        <v>23</v>
      </c>
      <c r="K4" t="s">
        <v>44</v>
      </c>
      <c r="L4">
        <v>60</v>
      </c>
      <c r="M4">
        <v>0</v>
      </c>
      <c r="N4" t="s">
        <v>45</v>
      </c>
      <c r="O4" t="s">
        <v>46</v>
      </c>
      <c r="P4" t="s">
        <v>27</v>
      </c>
      <c r="Q4">
        <v>2</v>
      </c>
      <c r="R4" t="str">
        <f t="shared" si="0"/>
        <v/>
      </c>
      <c r="S4" t="str">
        <f t="shared" si="1"/>
        <v/>
      </c>
      <c r="T4" t="str">
        <f t="shared" si="2"/>
        <v>Modern</v>
      </c>
      <c r="U4" t="str">
        <f t="shared" si="3"/>
        <v>Short</v>
      </c>
      <c r="Z4" t="s">
        <v>14121</v>
      </c>
      <c r="AA4">
        <f>COUNTIF(D2:D3001,"Unknown")</f>
        <v>674</v>
      </c>
    </row>
    <row r="5" spans="1:27" x14ac:dyDescent="0.25">
      <c r="A5" t="s">
        <v>47</v>
      </c>
      <c r="B5" t="s">
        <v>18</v>
      </c>
      <c r="C5" t="s">
        <v>48</v>
      </c>
      <c r="D5" t="s">
        <v>49</v>
      </c>
      <c r="E5" t="s">
        <v>50</v>
      </c>
      <c r="F5" t="s">
        <v>22</v>
      </c>
      <c r="G5" s="2">
        <v>44415</v>
      </c>
      <c r="H5" t="s">
        <v>34</v>
      </c>
      <c r="I5">
        <v>2020</v>
      </c>
      <c r="J5" t="s">
        <v>51</v>
      </c>
      <c r="K5" t="s">
        <v>52</v>
      </c>
      <c r="L5">
        <v>139</v>
      </c>
      <c r="M5">
        <v>0</v>
      </c>
      <c r="N5" t="s">
        <v>53</v>
      </c>
      <c r="O5" t="s">
        <v>54</v>
      </c>
      <c r="P5" t="s">
        <v>39</v>
      </c>
      <c r="Q5">
        <v>1</v>
      </c>
      <c r="R5">
        <f t="shared" si="0"/>
        <v>2021</v>
      </c>
      <c r="S5" t="str">
        <f t="shared" si="1"/>
        <v>August</v>
      </c>
      <c r="T5" t="str">
        <f t="shared" si="2"/>
        <v>Recent</v>
      </c>
      <c r="U5" t="str">
        <f t="shared" si="3"/>
        <v>Long</v>
      </c>
      <c r="Z5" t="s">
        <v>14122</v>
      </c>
      <c r="AA5">
        <f>COUNTIF(J:J,"Not Rated")</f>
        <v>114</v>
      </c>
    </row>
    <row r="6" spans="1:27" x14ac:dyDescent="0.25">
      <c r="A6" t="s">
        <v>55</v>
      </c>
      <c r="B6" t="s">
        <v>18</v>
      </c>
      <c r="C6" t="s">
        <v>56</v>
      </c>
      <c r="D6" t="s">
        <v>57</v>
      </c>
      <c r="E6" t="s">
        <v>58</v>
      </c>
      <c r="F6" t="s">
        <v>22</v>
      </c>
      <c r="G6" s="2"/>
      <c r="H6" t="s">
        <v>22</v>
      </c>
      <c r="I6">
        <v>2004</v>
      </c>
      <c r="J6" t="s">
        <v>59</v>
      </c>
      <c r="K6" t="s">
        <v>60</v>
      </c>
      <c r="L6">
        <v>89</v>
      </c>
      <c r="M6">
        <v>0</v>
      </c>
      <c r="N6" t="s">
        <v>61</v>
      </c>
      <c r="O6" t="s">
        <v>62</v>
      </c>
      <c r="P6" t="s">
        <v>27</v>
      </c>
      <c r="Q6">
        <v>2</v>
      </c>
      <c r="R6" t="str">
        <f t="shared" si="0"/>
        <v/>
      </c>
      <c r="S6" t="str">
        <f t="shared" si="1"/>
        <v/>
      </c>
      <c r="T6" t="str">
        <f t="shared" si="2"/>
        <v>Older</v>
      </c>
      <c r="U6" t="str">
        <f t="shared" si="3"/>
        <v>Short</v>
      </c>
      <c r="Z6" t="s">
        <v>6297</v>
      </c>
      <c r="AA6">
        <f>COUNTIF(B2:B3001,"Movie")</f>
        <v>2264</v>
      </c>
    </row>
    <row r="7" spans="1:27" x14ac:dyDescent="0.25">
      <c r="A7" t="s">
        <v>63</v>
      </c>
      <c r="B7" t="s">
        <v>29</v>
      </c>
      <c r="C7" t="s">
        <v>64</v>
      </c>
      <c r="D7" t="s">
        <v>22</v>
      </c>
      <c r="E7" t="s">
        <v>65</v>
      </c>
      <c r="F7" t="s">
        <v>33</v>
      </c>
      <c r="G7" s="2">
        <v>42948</v>
      </c>
      <c r="H7" t="s">
        <v>34</v>
      </c>
      <c r="I7">
        <v>2012</v>
      </c>
      <c r="J7" t="s">
        <v>35</v>
      </c>
      <c r="K7" t="s">
        <v>36</v>
      </c>
      <c r="L7">
        <v>0</v>
      </c>
      <c r="M7">
        <v>2</v>
      </c>
      <c r="N7" t="s">
        <v>37</v>
      </c>
      <c r="O7" t="s">
        <v>66</v>
      </c>
      <c r="P7" t="s">
        <v>39</v>
      </c>
      <c r="Q7">
        <v>1</v>
      </c>
      <c r="R7">
        <f t="shared" si="0"/>
        <v>2017</v>
      </c>
      <c r="S7" t="str">
        <f t="shared" si="1"/>
        <v>August</v>
      </c>
      <c r="T7" t="str">
        <f t="shared" si="2"/>
        <v>Modern</v>
      </c>
      <c r="U7" t="str">
        <f t="shared" si="3"/>
        <v>Not Applicable</v>
      </c>
      <c r="Z7" t="s">
        <v>368</v>
      </c>
      <c r="AA7">
        <f>COUNTIF(B2:B3001,"TV Show")</f>
        <v>736</v>
      </c>
    </row>
    <row r="8" spans="1:27" x14ac:dyDescent="0.25">
      <c r="A8" t="s">
        <v>67</v>
      </c>
      <c r="B8" t="s">
        <v>29</v>
      </c>
      <c r="C8" t="s">
        <v>68</v>
      </c>
      <c r="D8" t="s">
        <v>22</v>
      </c>
      <c r="E8" t="s">
        <v>69</v>
      </c>
      <c r="F8" t="s">
        <v>22</v>
      </c>
      <c r="G8" s="2">
        <v>43354</v>
      </c>
      <c r="H8" t="s">
        <v>34</v>
      </c>
      <c r="I8">
        <v>2018</v>
      </c>
      <c r="J8" t="s">
        <v>70</v>
      </c>
      <c r="K8" t="s">
        <v>71</v>
      </c>
      <c r="L8">
        <v>0</v>
      </c>
      <c r="M8">
        <v>1</v>
      </c>
      <c r="N8" t="s">
        <v>72</v>
      </c>
      <c r="O8" t="s">
        <v>73</v>
      </c>
      <c r="P8" t="s">
        <v>39</v>
      </c>
      <c r="Q8">
        <v>1</v>
      </c>
      <c r="R8">
        <f t="shared" si="0"/>
        <v>2018</v>
      </c>
      <c r="S8" t="str">
        <f t="shared" si="1"/>
        <v>September</v>
      </c>
      <c r="T8" t="str">
        <f t="shared" si="2"/>
        <v>Modern</v>
      </c>
      <c r="U8" t="str">
        <f t="shared" si="3"/>
        <v>Not Applicable</v>
      </c>
    </row>
    <row r="9" spans="1:27" x14ac:dyDescent="0.25">
      <c r="A9" t="s">
        <v>74</v>
      </c>
      <c r="B9" t="s">
        <v>18</v>
      </c>
      <c r="C9" t="s">
        <v>75</v>
      </c>
      <c r="D9" t="s">
        <v>76</v>
      </c>
      <c r="E9" t="s">
        <v>22</v>
      </c>
      <c r="F9" t="s">
        <v>22</v>
      </c>
      <c r="G9" s="2"/>
      <c r="H9" t="s">
        <v>22</v>
      </c>
      <c r="I9">
        <v>2016</v>
      </c>
      <c r="J9" t="s">
        <v>77</v>
      </c>
      <c r="K9" t="s">
        <v>78</v>
      </c>
      <c r="L9">
        <v>6</v>
      </c>
      <c r="M9">
        <v>0</v>
      </c>
      <c r="N9" t="s">
        <v>79</v>
      </c>
      <c r="O9" t="s">
        <v>80</v>
      </c>
      <c r="P9" t="s">
        <v>27</v>
      </c>
      <c r="Q9">
        <v>2</v>
      </c>
      <c r="R9" t="str">
        <f t="shared" si="0"/>
        <v/>
      </c>
      <c r="S9" t="str">
        <f t="shared" si="1"/>
        <v/>
      </c>
      <c r="T9" t="str">
        <f t="shared" si="2"/>
        <v>Modern</v>
      </c>
      <c r="U9" t="str">
        <f t="shared" si="3"/>
        <v>Short</v>
      </c>
    </row>
    <row r="10" spans="1:27" x14ac:dyDescent="0.25">
      <c r="A10" t="s">
        <v>81</v>
      </c>
      <c r="B10" t="s">
        <v>18</v>
      </c>
      <c r="C10" t="s">
        <v>82</v>
      </c>
      <c r="D10" t="s">
        <v>83</v>
      </c>
      <c r="E10" t="s">
        <v>84</v>
      </c>
      <c r="F10" t="s">
        <v>85</v>
      </c>
      <c r="G10" s="2">
        <v>44017</v>
      </c>
      <c r="H10" t="s">
        <v>34</v>
      </c>
      <c r="I10">
        <v>2014</v>
      </c>
      <c r="J10" t="s">
        <v>35</v>
      </c>
      <c r="K10" t="s">
        <v>86</v>
      </c>
      <c r="L10">
        <v>138</v>
      </c>
      <c r="M10">
        <v>0</v>
      </c>
      <c r="N10" t="s">
        <v>61</v>
      </c>
      <c r="O10" t="s">
        <v>87</v>
      </c>
      <c r="P10" t="s">
        <v>39</v>
      </c>
      <c r="Q10">
        <v>1</v>
      </c>
      <c r="R10">
        <f t="shared" si="0"/>
        <v>2020</v>
      </c>
      <c r="S10" t="str">
        <f t="shared" si="1"/>
        <v>July</v>
      </c>
      <c r="T10" t="str">
        <f t="shared" si="2"/>
        <v>Modern</v>
      </c>
      <c r="U10" t="str">
        <f t="shared" si="3"/>
        <v>Long</v>
      </c>
    </row>
    <row r="11" spans="1:27" x14ac:dyDescent="0.25">
      <c r="A11" t="s">
        <v>88</v>
      </c>
      <c r="B11" t="s">
        <v>18</v>
      </c>
      <c r="C11" t="s">
        <v>89</v>
      </c>
      <c r="D11" t="s">
        <v>90</v>
      </c>
      <c r="E11" t="s">
        <v>91</v>
      </c>
      <c r="F11" t="s">
        <v>22</v>
      </c>
      <c r="G11" s="2"/>
      <c r="H11" t="s">
        <v>22</v>
      </c>
      <c r="I11">
        <v>2001</v>
      </c>
      <c r="J11" t="s">
        <v>92</v>
      </c>
      <c r="K11" t="s">
        <v>93</v>
      </c>
      <c r="L11">
        <v>99</v>
      </c>
      <c r="M11">
        <v>0</v>
      </c>
      <c r="N11" t="s">
        <v>25</v>
      </c>
      <c r="O11" t="s">
        <v>94</v>
      </c>
      <c r="P11" t="s">
        <v>27</v>
      </c>
      <c r="Q11">
        <v>2</v>
      </c>
      <c r="R11" t="str">
        <f t="shared" si="0"/>
        <v/>
      </c>
      <c r="S11" t="str">
        <f t="shared" si="1"/>
        <v/>
      </c>
      <c r="T11" t="str">
        <f t="shared" si="2"/>
        <v>Older</v>
      </c>
      <c r="U11" t="str">
        <f t="shared" si="3"/>
        <v>Medium</v>
      </c>
    </row>
    <row r="12" spans="1:27" x14ac:dyDescent="0.25">
      <c r="A12" t="s">
        <v>95</v>
      </c>
      <c r="B12" t="s">
        <v>18</v>
      </c>
      <c r="C12" t="s">
        <v>96</v>
      </c>
      <c r="D12" t="s">
        <v>97</v>
      </c>
      <c r="E12" t="s">
        <v>98</v>
      </c>
      <c r="F12" t="s">
        <v>22</v>
      </c>
      <c r="G12" s="2"/>
      <c r="H12" t="s">
        <v>22</v>
      </c>
      <c r="I12">
        <v>2011</v>
      </c>
      <c r="J12" t="s">
        <v>92</v>
      </c>
      <c r="K12" t="s">
        <v>99</v>
      </c>
      <c r="L12">
        <v>85</v>
      </c>
      <c r="M12">
        <v>0</v>
      </c>
      <c r="N12" t="s">
        <v>25</v>
      </c>
      <c r="O12" t="s">
        <v>100</v>
      </c>
      <c r="P12" t="s">
        <v>27</v>
      </c>
      <c r="Q12">
        <v>2</v>
      </c>
      <c r="R12" t="str">
        <f t="shared" si="0"/>
        <v/>
      </c>
      <c r="S12" t="str">
        <f t="shared" si="1"/>
        <v/>
      </c>
      <c r="T12" t="str">
        <f t="shared" si="2"/>
        <v>Modern</v>
      </c>
      <c r="U12" t="str">
        <f t="shared" si="3"/>
        <v>Short</v>
      </c>
    </row>
    <row r="13" spans="1:27" x14ac:dyDescent="0.25">
      <c r="A13" t="s">
        <v>101</v>
      </c>
      <c r="B13" t="s">
        <v>18</v>
      </c>
      <c r="C13" t="s">
        <v>102</v>
      </c>
      <c r="D13" t="s">
        <v>103</v>
      </c>
      <c r="E13" t="s">
        <v>22</v>
      </c>
      <c r="F13" t="s">
        <v>22</v>
      </c>
      <c r="G13" s="2">
        <v>44342</v>
      </c>
      <c r="H13" t="s">
        <v>34</v>
      </c>
      <c r="I13">
        <v>2021</v>
      </c>
      <c r="J13" t="s">
        <v>35</v>
      </c>
      <c r="K13" t="s">
        <v>104</v>
      </c>
      <c r="L13">
        <v>73</v>
      </c>
      <c r="M13">
        <v>0</v>
      </c>
      <c r="N13" t="s">
        <v>45</v>
      </c>
      <c r="O13" t="s">
        <v>105</v>
      </c>
      <c r="P13" t="s">
        <v>39</v>
      </c>
      <c r="Q13">
        <v>1</v>
      </c>
      <c r="R13">
        <f t="shared" si="0"/>
        <v>2021</v>
      </c>
      <c r="S13" t="str">
        <f t="shared" si="1"/>
        <v>May</v>
      </c>
      <c r="T13" t="str">
        <f t="shared" si="2"/>
        <v>Recent</v>
      </c>
      <c r="U13" t="str">
        <f t="shared" si="3"/>
        <v>Short</v>
      </c>
    </row>
    <row r="14" spans="1:27" x14ac:dyDescent="0.25">
      <c r="A14" t="s">
        <v>106</v>
      </c>
      <c r="B14" t="s">
        <v>18</v>
      </c>
      <c r="C14" t="s">
        <v>107</v>
      </c>
      <c r="D14" t="s">
        <v>108</v>
      </c>
      <c r="E14" t="s">
        <v>109</v>
      </c>
      <c r="F14" t="s">
        <v>110</v>
      </c>
      <c r="G14" s="2">
        <v>44454</v>
      </c>
      <c r="H14" t="s">
        <v>34</v>
      </c>
      <c r="I14">
        <v>2007</v>
      </c>
      <c r="J14" t="s">
        <v>51</v>
      </c>
      <c r="K14" t="s">
        <v>111</v>
      </c>
      <c r="L14">
        <v>95</v>
      </c>
      <c r="M14">
        <v>0</v>
      </c>
      <c r="N14" t="s">
        <v>112</v>
      </c>
      <c r="O14" t="s">
        <v>113</v>
      </c>
      <c r="P14" t="s">
        <v>39</v>
      </c>
      <c r="Q14">
        <v>1</v>
      </c>
      <c r="R14">
        <f t="shared" si="0"/>
        <v>2021</v>
      </c>
      <c r="S14" t="str">
        <f t="shared" si="1"/>
        <v>September</v>
      </c>
      <c r="T14" t="str">
        <f t="shared" si="2"/>
        <v>Older</v>
      </c>
      <c r="U14" t="str">
        <f t="shared" si="3"/>
        <v>Medium</v>
      </c>
    </row>
    <row r="15" spans="1:27" x14ac:dyDescent="0.25">
      <c r="A15" t="s">
        <v>114</v>
      </c>
      <c r="B15" t="s">
        <v>18</v>
      </c>
      <c r="C15" t="s">
        <v>115</v>
      </c>
      <c r="D15" t="s">
        <v>116</v>
      </c>
      <c r="E15" t="s">
        <v>117</v>
      </c>
      <c r="F15" t="s">
        <v>22</v>
      </c>
      <c r="G15" s="2"/>
      <c r="H15" t="s">
        <v>22</v>
      </c>
      <c r="I15">
        <v>1979</v>
      </c>
      <c r="J15" t="s">
        <v>77</v>
      </c>
      <c r="K15" t="s">
        <v>118</v>
      </c>
      <c r="L15">
        <v>153</v>
      </c>
      <c r="M15">
        <v>0</v>
      </c>
      <c r="N15" t="s">
        <v>119</v>
      </c>
      <c r="O15" t="s">
        <v>120</v>
      </c>
      <c r="P15" t="s">
        <v>27</v>
      </c>
      <c r="Q15">
        <v>2</v>
      </c>
      <c r="R15" t="str">
        <f t="shared" si="0"/>
        <v/>
      </c>
      <c r="S15" t="str">
        <f t="shared" si="1"/>
        <v/>
      </c>
      <c r="T15" t="str">
        <f t="shared" si="2"/>
        <v>Older</v>
      </c>
      <c r="U15" t="str">
        <f t="shared" si="3"/>
        <v>Long</v>
      </c>
    </row>
    <row r="16" spans="1:27" x14ac:dyDescent="0.25">
      <c r="A16" t="s">
        <v>121</v>
      </c>
      <c r="B16" t="s">
        <v>29</v>
      </c>
      <c r="C16" t="s">
        <v>122</v>
      </c>
      <c r="D16" t="s">
        <v>22</v>
      </c>
      <c r="E16" t="s">
        <v>123</v>
      </c>
      <c r="F16" t="s">
        <v>22</v>
      </c>
      <c r="G16" s="2"/>
      <c r="H16" t="s">
        <v>22</v>
      </c>
      <c r="I16">
        <v>2020</v>
      </c>
      <c r="J16" t="s">
        <v>23</v>
      </c>
      <c r="K16" t="s">
        <v>71</v>
      </c>
      <c r="L16">
        <v>0</v>
      </c>
      <c r="M16">
        <v>1</v>
      </c>
      <c r="N16" t="s">
        <v>25</v>
      </c>
      <c r="O16" t="s">
        <v>124</v>
      </c>
      <c r="P16" t="s">
        <v>27</v>
      </c>
      <c r="Q16">
        <v>2</v>
      </c>
      <c r="R16" t="str">
        <f t="shared" si="0"/>
        <v/>
      </c>
      <c r="S16" t="str">
        <f t="shared" si="1"/>
        <v/>
      </c>
      <c r="T16" t="str">
        <f t="shared" si="2"/>
        <v>Recent</v>
      </c>
      <c r="U16" t="str">
        <f t="shared" si="3"/>
        <v>Not Applicable</v>
      </c>
    </row>
    <row r="17" spans="1:21" x14ac:dyDescent="0.25">
      <c r="A17" t="s">
        <v>125</v>
      </c>
      <c r="B17" t="s">
        <v>18</v>
      </c>
      <c r="C17" t="s">
        <v>126</v>
      </c>
      <c r="D17" t="s">
        <v>127</v>
      </c>
      <c r="E17" t="s">
        <v>128</v>
      </c>
      <c r="F17" t="s">
        <v>129</v>
      </c>
      <c r="G17" s="2">
        <v>44308</v>
      </c>
      <c r="H17" t="s">
        <v>34</v>
      </c>
      <c r="I17">
        <v>2021</v>
      </c>
      <c r="J17" t="s">
        <v>35</v>
      </c>
      <c r="K17" t="s">
        <v>130</v>
      </c>
      <c r="L17">
        <v>116</v>
      </c>
      <c r="M17">
        <v>0</v>
      </c>
      <c r="N17" t="s">
        <v>119</v>
      </c>
      <c r="O17" t="s">
        <v>131</v>
      </c>
      <c r="P17" t="s">
        <v>39</v>
      </c>
      <c r="Q17">
        <v>1</v>
      </c>
      <c r="R17">
        <f t="shared" si="0"/>
        <v>2021</v>
      </c>
      <c r="S17" t="str">
        <f t="shared" si="1"/>
        <v>April</v>
      </c>
      <c r="T17" t="str">
        <f t="shared" si="2"/>
        <v>Recent</v>
      </c>
      <c r="U17" t="str">
        <f t="shared" si="3"/>
        <v>Medium</v>
      </c>
    </row>
    <row r="18" spans="1:21" x14ac:dyDescent="0.25">
      <c r="A18" t="s">
        <v>132</v>
      </c>
      <c r="B18" t="s">
        <v>29</v>
      </c>
      <c r="C18" t="s">
        <v>133</v>
      </c>
      <c r="D18" t="s">
        <v>22</v>
      </c>
      <c r="E18" t="s">
        <v>134</v>
      </c>
      <c r="F18" t="s">
        <v>135</v>
      </c>
      <c r="G18" s="2">
        <v>43558</v>
      </c>
      <c r="H18" t="s">
        <v>34</v>
      </c>
      <c r="I18">
        <v>2018</v>
      </c>
      <c r="J18" t="s">
        <v>136</v>
      </c>
      <c r="K18" t="s">
        <v>71</v>
      </c>
      <c r="L18">
        <v>0</v>
      </c>
      <c r="M18">
        <v>1</v>
      </c>
      <c r="N18" t="s">
        <v>137</v>
      </c>
      <c r="O18" t="s">
        <v>138</v>
      </c>
      <c r="P18" t="s">
        <v>39</v>
      </c>
      <c r="Q18">
        <v>1</v>
      </c>
      <c r="R18">
        <f t="shared" si="0"/>
        <v>2019</v>
      </c>
      <c r="S18" t="str">
        <f t="shared" si="1"/>
        <v>April</v>
      </c>
      <c r="T18" t="str">
        <f t="shared" si="2"/>
        <v>Modern</v>
      </c>
      <c r="U18" t="str">
        <f t="shared" si="3"/>
        <v>Not Applicable</v>
      </c>
    </row>
    <row r="19" spans="1:21" x14ac:dyDescent="0.25">
      <c r="A19" t="s">
        <v>139</v>
      </c>
      <c r="B19" t="s">
        <v>18</v>
      </c>
      <c r="C19" t="s">
        <v>140</v>
      </c>
      <c r="D19" t="s">
        <v>141</v>
      </c>
      <c r="E19" t="s">
        <v>142</v>
      </c>
      <c r="F19" t="s">
        <v>85</v>
      </c>
      <c r="G19" s="2">
        <v>43282</v>
      </c>
      <c r="H19" t="s">
        <v>34</v>
      </c>
      <c r="I19">
        <v>2017</v>
      </c>
      <c r="J19" t="s">
        <v>136</v>
      </c>
      <c r="K19" t="s">
        <v>143</v>
      </c>
      <c r="L19">
        <v>133</v>
      </c>
      <c r="M19">
        <v>0</v>
      </c>
      <c r="N19" t="s">
        <v>119</v>
      </c>
      <c r="O19" t="s">
        <v>144</v>
      </c>
      <c r="P19" t="s">
        <v>39</v>
      </c>
      <c r="Q19">
        <v>1</v>
      </c>
      <c r="R19">
        <f t="shared" si="0"/>
        <v>2018</v>
      </c>
      <c r="S19" t="str">
        <f t="shared" si="1"/>
        <v>July</v>
      </c>
      <c r="T19" t="str">
        <f t="shared" si="2"/>
        <v>Modern</v>
      </c>
      <c r="U19" t="str">
        <f t="shared" si="3"/>
        <v>Long</v>
      </c>
    </row>
    <row r="20" spans="1:21" x14ac:dyDescent="0.25">
      <c r="A20" t="s">
        <v>145</v>
      </c>
      <c r="B20" t="s">
        <v>29</v>
      </c>
      <c r="C20" t="s">
        <v>146</v>
      </c>
      <c r="D20" t="s">
        <v>22</v>
      </c>
      <c r="E20" t="s">
        <v>147</v>
      </c>
      <c r="F20" t="s">
        <v>22</v>
      </c>
      <c r="G20" s="2"/>
      <c r="H20" t="s">
        <v>22</v>
      </c>
      <c r="I20">
        <v>2021</v>
      </c>
      <c r="J20" t="s">
        <v>59</v>
      </c>
      <c r="K20" t="s">
        <v>71</v>
      </c>
      <c r="L20">
        <v>0</v>
      </c>
      <c r="M20">
        <v>1</v>
      </c>
      <c r="N20" t="s">
        <v>119</v>
      </c>
      <c r="O20" t="s">
        <v>148</v>
      </c>
      <c r="P20" t="s">
        <v>27</v>
      </c>
      <c r="Q20">
        <v>2</v>
      </c>
      <c r="R20" t="str">
        <f t="shared" si="0"/>
        <v/>
      </c>
      <c r="S20" t="str">
        <f t="shared" si="1"/>
        <v/>
      </c>
      <c r="T20" t="str">
        <f t="shared" si="2"/>
        <v>Recent</v>
      </c>
      <c r="U20" t="str">
        <f t="shared" si="3"/>
        <v>Not Applicable</v>
      </c>
    </row>
    <row r="21" spans="1:21" x14ac:dyDescent="0.25">
      <c r="A21" t="s">
        <v>149</v>
      </c>
      <c r="B21" t="s">
        <v>18</v>
      </c>
      <c r="C21" t="s">
        <v>150</v>
      </c>
      <c r="D21" t="s">
        <v>151</v>
      </c>
      <c r="E21" t="s">
        <v>152</v>
      </c>
      <c r="F21" t="s">
        <v>22</v>
      </c>
      <c r="G21" s="2"/>
      <c r="H21" t="s">
        <v>22</v>
      </c>
      <c r="I21">
        <v>1937</v>
      </c>
      <c r="J21" t="s">
        <v>153</v>
      </c>
      <c r="K21" t="s">
        <v>154</v>
      </c>
      <c r="L21">
        <v>53</v>
      </c>
      <c r="M21">
        <v>0</v>
      </c>
      <c r="N21" t="s">
        <v>155</v>
      </c>
      <c r="O21" t="s">
        <v>156</v>
      </c>
      <c r="P21" t="s">
        <v>27</v>
      </c>
      <c r="Q21">
        <v>2</v>
      </c>
      <c r="R21" t="str">
        <f t="shared" si="0"/>
        <v/>
      </c>
      <c r="S21" t="str">
        <f t="shared" si="1"/>
        <v/>
      </c>
      <c r="T21" t="str">
        <f t="shared" si="2"/>
        <v>Older</v>
      </c>
      <c r="U21" t="str">
        <f t="shared" si="3"/>
        <v>Short</v>
      </c>
    </row>
    <row r="22" spans="1:21" x14ac:dyDescent="0.25">
      <c r="A22" t="s">
        <v>157</v>
      </c>
      <c r="B22" t="s">
        <v>18</v>
      </c>
      <c r="C22" t="s">
        <v>158</v>
      </c>
      <c r="D22" t="s">
        <v>159</v>
      </c>
      <c r="E22" t="s">
        <v>160</v>
      </c>
      <c r="F22" t="s">
        <v>129</v>
      </c>
      <c r="G22" s="2">
        <v>44076</v>
      </c>
      <c r="H22" t="s">
        <v>34</v>
      </c>
      <c r="I22">
        <v>2009</v>
      </c>
      <c r="J22" t="s">
        <v>153</v>
      </c>
      <c r="K22" t="s">
        <v>161</v>
      </c>
      <c r="L22">
        <v>101</v>
      </c>
      <c r="M22">
        <v>0</v>
      </c>
      <c r="N22" t="s">
        <v>162</v>
      </c>
      <c r="O22" t="s">
        <v>163</v>
      </c>
      <c r="P22" t="s">
        <v>39</v>
      </c>
      <c r="Q22">
        <v>1</v>
      </c>
      <c r="R22">
        <f t="shared" si="0"/>
        <v>2020</v>
      </c>
      <c r="S22" t="str">
        <f t="shared" si="1"/>
        <v>September</v>
      </c>
      <c r="T22" t="str">
        <f t="shared" si="2"/>
        <v>Older</v>
      </c>
      <c r="U22" t="str">
        <f t="shared" si="3"/>
        <v>Medium</v>
      </c>
    </row>
    <row r="23" spans="1:21" x14ac:dyDescent="0.25">
      <c r="A23" t="s">
        <v>164</v>
      </c>
      <c r="B23" t="s">
        <v>18</v>
      </c>
      <c r="C23" t="s">
        <v>165</v>
      </c>
      <c r="D23" t="s">
        <v>166</v>
      </c>
      <c r="E23" t="s">
        <v>167</v>
      </c>
      <c r="F23" t="s">
        <v>168</v>
      </c>
      <c r="G23" s="2">
        <v>42979</v>
      </c>
      <c r="H23" t="s">
        <v>34</v>
      </c>
      <c r="I23">
        <v>2016</v>
      </c>
      <c r="J23" t="s">
        <v>35</v>
      </c>
      <c r="K23" t="s">
        <v>169</v>
      </c>
      <c r="L23">
        <v>103</v>
      </c>
      <c r="M23">
        <v>0</v>
      </c>
      <c r="N23" t="s">
        <v>45</v>
      </c>
      <c r="O23" t="s">
        <v>170</v>
      </c>
      <c r="P23" t="s">
        <v>39</v>
      </c>
      <c r="Q23">
        <v>1</v>
      </c>
      <c r="R23">
        <f t="shared" si="0"/>
        <v>2017</v>
      </c>
      <c r="S23" t="str">
        <f t="shared" si="1"/>
        <v>September</v>
      </c>
      <c r="T23" t="str">
        <f t="shared" si="2"/>
        <v>Modern</v>
      </c>
      <c r="U23" t="str">
        <f t="shared" si="3"/>
        <v>Medium</v>
      </c>
    </row>
    <row r="24" spans="1:21" x14ac:dyDescent="0.25">
      <c r="A24" t="s">
        <v>171</v>
      </c>
      <c r="B24" t="s">
        <v>18</v>
      </c>
      <c r="C24" t="s">
        <v>172</v>
      </c>
      <c r="D24" t="s">
        <v>173</v>
      </c>
      <c r="E24" t="s">
        <v>174</v>
      </c>
      <c r="F24" t="s">
        <v>175</v>
      </c>
      <c r="G24" s="2">
        <v>44013</v>
      </c>
      <c r="H24" t="s">
        <v>34</v>
      </c>
      <c r="I24">
        <v>2002</v>
      </c>
      <c r="J24" t="s">
        <v>153</v>
      </c>
      <c r="K24" t="s">
        <v>176</v>
      </c>
      <c r="L24">
        <v>102</v>
      </c>
      <c r="M24">
        <v>0</v>
      </c>
      <c r="N24" t="s">
        <v>119</v>
      </c>
      <c r="O24" t="s">
        <v>177</v>
      </c>
      <c r="P24" t="s">
        <v>39</v>
      </c>
      <c r="Q24">
        <v>1</v>
      </c>
      <c r="R24">
        <f t="shared" si="0"/>
        <v>2020</v>
      </c>
      <c r="S24" t="str">
        <f t="shared" si="1"/>
        <v>July</v>
      </c>
      <c r="T24" t="str">
        <f t="shared" si="2"/>
        <v>Older</v>
      </c>
      <c r="U24" t="str">
        <f t="shared" si="3"/>
        <v>Medium</v>
      </c>
    </row>
    <row r="25" spans="1:21" x14ac:dyDescent="0.25">
      <c r="A25" t="s">
        <v>178</v>
      </c>
      <c r="B25" t="s">
        <v>18</v>
      </c>
      <c r="C25" t="s">
        <v>179</v>
      </c>
      <c r="D25" t="s">
        <v>180</v>
      </c>
      <c r="E25" t="s">
        <v>181</v>
      </c>
      <c r="F25" t="s">
        <v>22</v>
      </c>
      <c r="G25" s="2"/>
      <c r="H25" t="s">
        <v>22</v>
      </c>
      <c r="I25">
        <v>1963</v>
      </c>
      <c r="J25" t="s">
        <v>59</v>
      </c>
      <c r="K25" t="s">
        <v>182</v>
      </c>
      <c r="L25">
        <v>84</v>
      </c>
      <c r="M25">
        <v>0</v>
      </c>
      <c r="N25" t="s">
        <v>183</v>
      </c>
      <c r="O25" t="s">
        <v>184</v>
      </c>
      <c r="P25" t="s">
        <v>27</v>
      </c>
      <c r="Q25">
        <v>2</v>
      </c>
      <c r="R25" t="str">
        <f t="shared" si="0"/>
        <v/>
      </c>
      <c r="S25" t="str">
        <f t="shared" si="1"/>
        <v/>
      </c>
      <c r="T25" t="str">
        <f t="shared" si="2"/>
        <v>Older</v>
      </c>
      <c r="U25" t="str">
        <f t="shared" si="3"/>
        <v>Short</v>
      </c>
    </row>
    <row r="26" spans="1:21" x14ac:dyDescent="0.25">
      <c r="A26" t="s">
        <v>185</v>
      </c>
      <c r="B26" t="s">
        <v>29</v>
      </c>
      <c r="C26" t="s">
        <v>186</v>
      </c>
      <c r="D26" t="s">
        <v>22</v>
      </c>
      <c r="E26" t="s">
        <v>187</v>
      </c>
      <c r="F26" t="s">
        <v>188</v>
      </c>
      <c r="G26" s="2">
        <v>43791</v>
      </c>
      <c r="H26" t="s">
        <v>34</v>
      </c>
      <c r="I26">
        <v>2019</v>
      </c>
      <c r="J26" t="s">
        <v>35</v>
      </c>
      <c r="K26" t="s">
        <v>71</v>
      </c>
      <c r="L26">
        <v>0</v>
      </c>
      <c r="M26">
        <v>1</v>
      </c>
      <c r="N26" t="s">
        <v>137</v>
      </c>
      <c r="O26" t="s">
        <v>189</v>
      </c>
      <c r="P26" t="s">
        <v>39</v>
      </c>
      <c r="Q26">
        <v>1</v>
      </c>
      <c r="R26">
        <f t="shared" si="0"/>
        <v>2019</v>
      </c>
      <c r="S26" t="str">
        <f t="shared" si="1"/>
        <v>November</v>
      </c>
      <c r="T26" t="str">
        <f t="shared" si="2"/>
        <v>Modern</v>
      </c>
      <c r="U26" t="str">
        <f t="shared" si="3"/>
        <v>Not Applicable</v>
      </c>
    </row>
    <row r="27" spans="1:21" x14ac:dyDescent="0.25">
      <c r="A27" t="s">
        <v>190</v>
      </c>
      <c r="B27" t="s">
        <v>29</v>
      </c>
      <c r="C27" t="s">
        <v>191</v>
      </c>
      <c r="D27" t="s">
        <v>22</v>
      </c>
      <c r="E27" t="s">
        <v>192</v>
      </c>
      <c r="F27" t="s">
        <v>22</v>
      </c>
      <c r="G27" s="2"/>
      <c r="H27" t="s">
        <v>22</v>
      </c>
      <c r="I27">
        <v>2009</v>
      </c>
      <c r="J27" t="s">
        <v>136</v>
      </c>
      <c r="K27" t="s">
        <v>36</v>
      </c>
      <c r="L27">
        <v>0</v>
      </c>
      <c r="M27">
        <v>2</v>
      </c>
      <c r="N27" t="s">
        <v>61</v>
      </c>
      <c r="O27" t="s">
        <v>193</v>
      </c>
      <c r="P27" t="s">
        <v>27</v>
      </c>
      <c r="Q27">
        <v>2</v>
      </c>
      <c r="R27" t="str">
        <f t="shared" si="0"/>
        <v/>
      </c>
      <c r="S27" t="str">
        <f t="shared" si="1"/>
        <v/>
      </c>
      <c r="T27" t="str">
        <f t="shared" si="2"/>
        <v>Older</v>
      </c>
      <c r="U27" t="str">
        <f t="shared" si="3"/>
        <v>Not Applicable</v>
      </c>
    </row>
    <row r="28" spans="1:21" x14ac:dyDescent="0.25">
      <c r="A28" t="s">
        <v>194</v>
      </c>
      <c r="B28" t="s">
        <v>18</v>
      </c>
      <c r="C28" t="s">
        <v>195</v>
      </c>
      <c r="D28" t="s">
        <v>196</v>
      </c>
      <c r="E28" t="s">
        <v>197</v>
      </c>
      <c r="F28" t="s">
        <v>22</v>
      </c>
      <c r="G28" s="2"/>
      <c r="H28" t="s">
        <v>22</v>
      </c>
      <c r="I28">
        <v>1996</v>
      </c>
      <c r="J28" t="s">
        <v>198</v>
      </c>
      <c r="K28" t="s">
        <v>199</v>
      </c>
      <c r="L28">
        <v>48</v>
      </c>
      <c r="M28">
        <v>0</v>
      </c>
      <c r="N28" t="s">
        <v>155</v>
      </c>
      <c r="O28" t="s">
        <v>200</v>
      </c>
      <c r="P28" t="s">
        <v>27</v>
      </c>
      <c r="Q28">
        <v>2</v>
      </c>
      <c r="R28" t="str">
        <f t="shared" si="0"/>
        <v/>
      </c>
      <c r="S28" t="str">
        <f t="shared" si="1"/>
        <v/>
      </c>
      <c r="T28" t="str">
        <f t="shared" si="2"/>
        <v>Older</v>
      </c>
      <c r="U28" t="str">
        <f t="shared" si="3"/>
        <v>Short</v>
      </c>
    </row>
    <row r="29" spans="1:21" x14ac:dyDescent="0.25">
      <c r="A29" t="s">
        <v>201</v>
      </c>
      <c r="B29" t="s">
        <v>29</v>
      </c>
      <c r="C29" t="s">
        <v>202</v>
      </c>
      <c r="D29" t="s">
        <v>22</v>
      </c>
      <c r="E29" t="s">
        <v>203</v>
      </c>
      <c r="F29" t="s">
        <v>22</v>
      </c>
      <c r="G29" s="2">
        <v>43945</v>
      </c>
      <c r="H29" t="s">
        <v>34</v>
      </c>
      <c r="I29">
        <v>2011</v>
      </c>
      <c r="J29" t="s">
        <v>51</v>
      </c>
      <c r="K29" t="s">
        <v>71</v>
      </c>
      <c r="L29">
        <v>0</v>
      </c>
      <c r="M29">
        <v>1</v>
      </c>
      <c r="N29" t="s">
        <v>79</v>
      </c>
      <c r="O29" t="s">
        <v>204</v>
      </c>
      <c r="P29" t="s">
        <v>39</v>
      </c>
      <c r="Q29">
        <v>1</v>
      </c>
      <c r="R29">
        <f t="shared" si="0"/>
        <v>2020</v>
      </c>
      <c r="S29" t="str">
        <f t="shared" si="1"/>
        <v>April</v>
      </c>
      <c r="T29" t="str">
        <f t="shared" si="2"/>
        <v>Modern</v>
      </c>
      <c r="U29" t="str">
        <f t="shared" si="3"/>
        <v>Not Applicable</v>
      </c>
    </row>
    <row r="30" spans="1:21" x14ac:dyDescent="0.25">
      <c r="A30" t="s">
        <v>205</v>
      </c>
      <c r="B30" t="s">
        <v>18</v>
      </c>
      <c r="C30" t="s">
        <v>206</v>
      </c>
      <c r="D30" t="s">
        <v>207</v>
      </c>
      <c r="E30" t="s">
        <v>208</v>
      </c>
      <c r="F30" t="s">
        <v>175</v>
      </c>
      <c r="G30" s="2">
        <v>42146</v>
      </c>
      <c r="H30" t="s">
        <v>34</v>
      </c>
      <c r="I30">
        <v>2015</v>
      </c>
      <c r="J30" t="s">
        <v>35</v>
      </c>
      <c r="K30" t="s">
        <v>209</v>
      </c>
      <c r="L30">
        <v>78</v>
      </c>
      <c r="M30">
        <v>0</v>
      </c>
      <c r="N30" t="s">
        <v>210</v>
      </c>
      <c r="O30" t="s">
        <v>211</v>
      </c>
      <c r="P30" t="s">
        <v>39</v>
      </c>
      <c r="Q30">
        <v>1</v>
      </c>
      <c r="R30">
        <f t="shared" si="0"/>
        <v>2015</v>
      </c>
      <c r="S30" t="str">
        <f t="shared" si="1"/>
        <v>May</v>
      </c>
      <c r="T30" t="str">
        <f t="shared" si="2"/>
        <v>Modern</v>
      </c>
      <c r="U30" t="str">
        <f t="shared" si="3"/>
        <v>Short</v>
      </c>
    </row>
    <row r="31" spans="1:21" x14ac:dyDescent="0.25">
      <c r="A31" t="s">
        <v>212</v>
      </c>
      <c r="B31" t="s">
        <v>29</v>
      </c>
      <c r="C31" t="s">
        <v>213</v>
      </c>
      <c r="D31" t="s">
        <v>22</v>
      </c>
      <c r="E31" t="s">
        <v>214</v>
      </c>
      <c r="F31" t="s">
        <v>33</v>
      </c>
      <c r="G31" s="2">
        <v>43739</v>
      </c>
      <c r="H31" t="s">
        <v>34</v>
      </c>
      <c r="I31">
        <v>2012</v>
      </c>
      <c r="J31" t="s">
        <v>35</v>
      </c>
      <c r="K31" t="s">
        <v>36</v>
      </c>
      <c r="L31">
        <v>0</v>
      </c>
      <c r="M31">
        <v>2</v>
      </c>
      <c r="N31" t="s">
        <v>37</v>
      </c>
      <c r="O31" t="s">
        <v>215</v>
      </c>
      <c r="P31" t="s">
        <v>39</v>
      </c>
      <c r="Q31">
        <v>1</v>
      </c>
      <c r="R31">
        <f t="shared" si="0"/>
        <v>2019</v>
      </c>
      <c r="S31" t="str">
        <f t="shared" si="1"/>
        <v>October</v>
      </c>
      <c r="T31" t="str">
        <f t="shared" si="2"/>
        <v>Modern</v>
      </c>
      <c r="U31" t="str">
        <f t="shared" si="3"/>
        <v>Not Applicable</v>
      </c>
    </row>
    <row r="32" spans="1:21" x14ac:dyDescent="0.25">
      <c r="A32" t="s">
        <v>216</v>
      </c>
      <c r="B32" t="s">
        <v>29</v>
      </c>
      <c r="C32" t="s">
        <v>217</v>
      </c>
      <c r="D32" t="s">
        <v>22</v>
      </c>
      <c r="E32" t="s">
        <v>218</v>
      </c>
      <c r="F32" t="s">
        <v>219</v>
      </c>
      <c r="G32" s="2">
        <v>43595</v>
      </c>
      <c r="H32" t="s">
        <v>34</v>
      </c>
      <c r="I32">
        <v>2019</v>
      </c>
      <c r="J32" t="s">
        <v>35</v>
      </c>
      <c r="K32" t="s">
        <v>36</v>
      </c>
      <c r="L32">
        <v>0</v>
      </c>
      <c r="M32">
        <v>2</v>
      </c>
      <c r="N32" t="s">
        <v>220</v>
      </c>
      <c r="O32" t="s">
        <v>221</v>
      </c>
      <c r="P32" t="s">
        <v>39</v>
      </c>
      <c r="Q32">
        <v>1</v>
      </c>
      <c r="R32">
        <f t="shared" si="0"/>
        <v>2019</v>
      </c>
      <c r="S32" t="str">
        <f t="shared" si="1"/>
        <v>May</v>
      </c>
      <c r="T32" t="str">
        <f t="shared" si="2"/>
        <v>Modern</v>
      </c>
      <c r="U32" t="str">
        <f t="shared" si="3"/>
        <v>Not Applicable</v>
      </c>
    </row>
    <row r="33" spans="1:21" x14ac:dyDescent="0.25">
      <c r="A33" t="s">
        <v>222</v>
      </c>
      <c r="B33" t="s">
        <v>18</v>
      </c>
      <c r="C33" t="s">
        <v>223</v>
      </c>
      <c r="D33" t="s">
        <v>224</v>
      </c>
      <c r="E33" t="s">
        <v>225</v>
      </c>
      <c r="F33" t="s">
        <v>175</v>
      </c>
      <c r="G33" s="2"/>
      <c r="H33" t="s">
        <v>22</v>
      </c>
      <c r="I33">
        <v>2008</v>
      </c>
      <c r="J33" t="s">
        <v>198</v>
      </c>
      <c r="K33" t="s">
        <v>226</v>
      </c>
      <c r="L33">
        <v>86</v>
      </c>
      <c r="M33">
        <v>0</v>
      </c>
      <c r="N33" t="s">
        <v>61</v>
      </c>
      <c r="O33" t="s">
        <v>227</v>
      </c>
      <c r="P33" t="s">
        <v>27</v>
      </c>
      <c r="Q33">
        <v>2</v>
      </c>
      <c r="R33" t="str">
        <f t="shared" si="0"/>
        <v/>
      </c>
      <c r="S33" t="str">
        <f t="shared" si="1"/>
        <v/>
      </c>
      <c r="T33" t="str">
        <f t="shared" si="2"/>
        <v>Older</v>
      </c>
      <c r="U33" t="str">
        <f t="shared" si="3"/>
        <v>Short</v>
      </c>
    </row>
    <row r="34" spans="1:21" x14ac:dyDescent="0.25">
      <c r="A34" t="s">
        <v>228</v>
      </c>
      <c r="B34" t="s">
        <v>18</v>
      </c>
      <c r="C34" t="s">
        <v>229</v>
      </c>
      <c r="D34" t="s">
        <v>230</v>
      </c>
      <c r="E34" t="s">
        <v>231</v>
      </c>
      <c r="F34" t="s">
        <v>232</v>
      </c>
      <c r="G34" s="2">
        <v>42870</v>
      </c>
      <c r="H34" t="s">
        <v>34</v>
      </c>
      <c r="I34">
        <v>2016</v>
      </c>
      <c r="J34" t="s">
        <v>35</v>
      </c>
      <c r="K34" t="s">
        <v>233</v>
      </c>
      <c r="L34">
        <v>110</v>
      </c>
      <c r="M34">
        <v>0</v>
      </c>
      <c r="N34" t="s">
        <v>119</v>
      </c>
      <c r="O34" t="s">
        <v>234</v>
      </c>
      <c r="P34" t="s">
        <v>39</v>
      </c>
      <c r="Q34">
        <v>1</v>
      </c>
      <c r="R34">
        <f t="shared" si="0"/>
        <v>2017</v>
      </c>
      <c r="S34" t="str">
        <f t="shared" si="1"/>
        <v>May</v>
      </c>
      <c r="T34" t="str">
        <f t="shared" si="2"/>
        <v>Modern</v>
      </c>
      <c r="U34" t="str">
        <f t="shared" si="3"/>
        <v>Medium</v>
      </c>
    </row>
    <row r="35" spans="1:21" x14ac:dyDescent="0.25">
      <c r="A35" t="s">
        <v>235</v>
      </c>
      <c r="B35" t="s">
        <v>29</v>
      </c>
      <c r="C35" t="s">
        <v>236</v>
      </c>
      <c r="D35" t="s">
        <v>22</v>
      </c>
      <c r="E35" t="s">
        <v>237</v>
      </c>
      <c r="F35" t="s">
        <v>22</v>
      </c>
      <c r="G35" s="2"/>
      <c r="H35" t="s">
        <v>22</v>
      </c>
      <c r="I35">
        <v>2017</v>
      </c>
      <c r="J35" t="s">
        <v>238</v>
      </c>
      <c r="K35" t="s">
        <v>71</v>
      </c>
      <c r="L35">
        <v>0</v>
      </c>
      <c r="M35">
        <v>1</v>
      </c>
      <c r="N35" t="s">
        <v>79</v>
      </c>
      <c r="O35" t="s">
        <v>239</v>
      </c>
      <c r="P35" t="s">
        <v>27</v>
      </c>
      <c r="Q35">
        <v>2</v>
      </c>
      <c r="R35" t="str">
        <f t="shared" si="0"/>
        <v/>
      </c>
      <c r="S35" t="str">
        <f t="shared" si="1"/>
        <v/>
      </c>
      <c r="T35" t="str">
        <f t="shared" si="2"/>
        <v>Modern</v>
      </c>
      <c r="U35" t="str">
        <f t="shared" si="3"/>
        <v>Not Applicable</v>
      </c>
    </row>
    <row r="36" spans="1:21" x14ac:dyDescent="0.25">
      <c r="A36" t="s">
        <v>240</v>
      </c>
      <c r="B36" t="s">
        <v>18</v>
      </c>
      <c r="C36" t="s">
        <v>241</v>
      </c>
      <c r="D36" t="s">
        <v>242</v>
      </c>
      <c r="E36" t="s">
        <v>243</v>
      </c>
      <c r="F36" t="s">
        <v>175</v>
      </c>
      <c r="G36" s="2">
        <v>43396</v>
      </c>
      <c r="H36" t="s">
        <v>34</v>
      </c>
      <c r="I36">
        <v>2018</v>
      </c>
      <c r="J36" t="s">
        <v>244</v>
      </c>
      <c r="K36" t="s">
        <v>176</v>
      </c>
      <c r="L36">
        <v>102</v>
      </c>
      <c r="M36">
        <v>0</v>
      </c>
      <c r="N36" t="s">
        <v>112</v>
      </c>
      <c r="O36" t="s">
        <v>245</v>
      </c>
      <c r="P36" t="s">
        <v>39</v>
      </c>
      <c r="Q36">
        <v>1</v>
      </c>
      <c r="R36">
        <f t="shared" si="0"/>
        <v>2018</v>
      </c>
      <c r="S36" t="str">
        <f t="shared" si="1"/>
        <v>October</v>
      </c>
      <c r="T36" t="str">
        <f t="shared" si="2"/>
        <v>Modern</v>
      </c>
      <c r="U36" t="str">
        <f t="shared" si="3"/>
        <v>Medium</v>
      </c>
    </row>
    <row r="37" spans="1:21" x14ac:dyDescent="0.25">
      <c r="A37" t="s">
        <v>246</v>
      </c>
      <c r="B37" t="s">
        <v>18</v>
      </c>
      <c r="C37" t="s">
        <v>247</v>
      </c>
      <c r="D37" t="s">
        <v>248</v>
      </c>
      <c r="E37" t="s">
        <v>249</v>
      </c>
      <c r="F37" t="s">
        <v>250</v>
      </c>
      <c r="G37" s="2">
        <v>43009</v>
      </c>
      <c r="H37" t="s">
        <v>34</v>
      </c>
      <c r="I37">
        <v>2015</v>
      </c>
      <c r="J37" t="s">
        <v>153</v>
      </c>
      <c r="K37" t="s">
        <v>99</v>
      </c>
      <c r="L37">
        <v>85</v>
      </c>
      <c r="M37">
        <v>0</v>
      </c>
      <c r="N37" t="s">
        <v>112</v>
      </c>
      <c r="O37" t="s">
        <v>251</v>
      </c>
      <c r="P37" t="s">
        <v>39</v>
      </c>
      <c r="Q37">
        <v>1</v>
      </c>
      <c r="R37">
        <f t="shared" si="0"/>
        <v>2017</v>
      </c>
      <c r="S37" t="str">
        <f t="shared" si="1"/>
        <v>October</v>
      </c>
      <c r="T37" t="str">
        <f t="shared" si="2"/>
        <v>Modern</v>
      </c>
      <c r="U37" t="str">
        <f t="shared" si="3"/>
        <v>Short</v>
      </c>
    </row>
    <row r="38" spans="1:21" x14ac:dyDescent="0.25">
      <c r="A38" t="s">
        <v>252</v>
      </c>
      <c r="B38" t="s">
        <v>18</v>
      </c>
      <c r="C38" t="s">
        <v>253</v>
      </c>
      <c r="D38" t="s">
        <v>254</v>
      </c>
      <c r="E38" t="s">
        <v>255</v>
      </c>
      <c r="F38" t="s">
        <v>22</v>
      </c>
      <c r="G38" s="2"/>
      <c r="H38" t="s">
        <v>22</v>
      </c>
      <c r="I38">
        <v>2007</v>
      </c>
      <c r="J38" t="s">
        <v>92</v>
      </c>
      <c r="K38" t="s">
        <v>256</v>
      </c>
      <c r="L38">
        <v>92</v>
      </c>
      <c r="M38">
        <v>0</v>
      </c>
      <c r="N38" t="s">
        <v>45</v>
      </c>
      <c r="O38" t="s">
        <v>257</v>
      </c>
      <c r="P38" t="s">
        <v>27</v>
      </c>
      <c r="Q38">
        <v>2</v>
      </c>
      <c r="R38" t="str">
        <f t="shared" si="0"/>
        <v/>
      </c>
      <c r="S38" t="str">
        <f t="shared" si="1"/>
        <v/>
      </c>
      <c r="T38" t="str">
        <f t="shared" si="2"/>
        <v>Older</v>
      </c>
      <c r="U38" t="str">
        <f t="shared" si="3"/>
        <v>Medium</v>
      </c>
    </row>
    <row r="39" spans="1:21" x14ac:dyDescent="0.25">
      <c r="A39" t="s">
        <v>258</v>
      </c>
      <c r="B39" t="s">
        <v>18</v>
      </c>
      <c r="C39" t="s">
        <v>259</v>
      </c>
      <c r="D39" t="s">
        <v>260</v>
      </c>
      <c r="E39" t="s">
        <v>261</v>
      </c>
      <c r="F39" t="s">
        <v>262</v>
      </c>
      <c r="G39" s="2">
        <v>43870</v>
      </c>
      <c r="H39" t="s">
        <v>34</v>
      </c>
      <c r="I39">
        <v>2019</v>
      </c>
      <c r="J39" t="s">
        <v>244</v>
      </c>
      <c r="K39" t="s">
        <v>263</v>
      </c>
      <c r="L39">
        <v>88</v>
      </c>
      <c r="M39">
        <v>0</v>
      </c>
      <c r="N39" t="s">
        <v>264</v>
      </c>
      <c r="O39" t="s">
        <v>265</v>
      </c>
      <c r="P39" t="s">
        <v>39</v>
      </c>
      <c r="Q39">
        <v>1</v>
      </c>
      <c r="R39">
        <f t="shared" si="0"/>
        <v>2020</v>
      </c>
      <c r="S39" t="str">
        <f t="shared" si="1"/>
        <v>February</v>
      </c>
      <c r="T39" t="str">
        <f t="shared" si="2"/>
        <v>Modern</v>
      </c>
      <c r="U39" t="str">
        <f t="shared" si="3"/>
        <v>Short</v>
      </c>
    </row>
    <row r="40" spans="1:21" x14ac:dyDescent="0.25">
      <c r="A40" t="s">
        <v>266</v>
      </c>
      <c r="B40" t="s">
        <v>18</v>
      </c>
      <c r="C40" t="s">
        <v>267</v>
      </c>
      <c r="D40" t="s">
        <v>268</v>
      </c>
      <c r="E40" t="s">
        <v>269</v>
      </c>
      <c r="F40" t="s">
        <v>270</v>
      </c>
      <c r="G40" s="2">
        <v>44160</v>
      </c>
      <c r="H40" t="s">
        <v>34</v>
      </c>
      <c r="I40">
        <v>2020</v>
      </c>
      <c r="J40" t="s">
        <v>51</v>
      </c>
      <c r="K40" t="s">
        <v>271</v>
      </c>
      <c r="L40">
        <v>87</v>
      </c>
      <c r="M40">
        <v>0</v>
      </c>
      <c r="N40" t="s">
        <v>272</v>
      </c>
      <c r="O40" t="s">
        <v>273</v>
      </c>
      <c r="P40" t="s">
        <v>39</v>
      </c>
      <c r="Q40">
        <v>1</v>
      </c>
      <c r="R40">
        <f t="shared" si="0"/>
        <v>2020</v>
      </c>
      <c r="S40" t="str">
        <f t="shared" si="1"/>
        <v>November</v>
      </c>
      <c r="T40" t="str">
        <f t="shared" si="2"/>
        <v>Recent</v>
      </c>
      <c r="U40" t="str">
        <f t="shared" si="3"/>
        <v>Short</v>
      </c>
    </row>
    <row r="41" spans="1:21" x14ac:dyDescent="0.25">
      <c r="A41" t="s">
        <v>274</v>
      </c>
      <c r="B41" t="s">
        <v>29</v>
      </c>
      <c r="C41" t="s">
        <v>275</v>
      </c>
      <c r="D41" t="s">
        <v>22</v>
      </c>
      <c r="E41" t="s">
        <v>276</v>
      </c>
      <c r="F41" t="s">
        <v>22</v>
      </c>
      <c r="G41" s="2">
        <v>44370</v>
      </c>
      <c r="H41" t="s">
        <v>34</v>
      </c>
      <c r="I41">
        <v>2021</v>
      </c>
      <c r="J41" t="s">
        <v>70</v>
      </c>
      <c r="K41" t="s">
        <v>71</v>
      </c>
      <c r="L41">
        <v>0</v>
      </c>
      <c r="M41">
        <v>1</v>
      </c>
      <c r="N41" t="s">
        <v>277</v>
      </c>
      <c r="O41" t="s">
        <v>278</v>
      </c>
      <c r="P41" t="s">
        <v>39</v>
      </c>
      <c r="Q41">
        <v>1</v>
      </c>
      <c r="R41">
        <f t="shared" si="0"/>
        <v>2021</v>
      </c>
      <c r="S41" t="str">
        <f t="shared" si="1"/>
        <v>June</v>
      </c>
      <c r="T41" t="str">
        <f t="shared" si="2"/>
        <v>Recent</v>
      </c>
      <c r="U41" t="str">
        <f t="shared" si="3"/>
        <v>Not Applicable</v>
      </c>
    </row>
    <row r="42" spans="1:21" x14ac:dyDescent="0.25">
      <c r="A42" t="s">
        <v>279</v>
      </c>
      <c r="B42" t="s">
        <v>18</v>
      </c>
      <c r="C42" t="s">
        <v>280</v>
      </c>
      <c r="D42" t="s">
        <v>281</v>
      </c>
      <c r="E42" t="s">
        <v>282</v>
      </c>
      <c r="F42" t="s">
        <v>175</v>
      </c>
      <c r="G42" s="2">
        <v>44127</v>
      </c>
      <c r="H42" t="s">
        <v>34</v>
      </c>
      <c r="I42">
        <v>2018</v>
      </c>
      <c r="J42" t="s">
        <v>136</v>
      </c>
      <c r="K42" t="s">
        <v>226</v>
      </c>
      <c r="L42">
        <v>86</v>
      </c>
      <c r="M42">
        <v>0</v>
      </c>
      <c r="N42" t="s">
        <v>119</v>
      </c>
      <c r="O42" t="s">
        <v>283</v>
      </c>
      <c r="P42" t="s">
        <v>39</v>
      </c>
      <c r="Q42">
        <v>1</v>
      </c>
      <c r="R42">
        <f t="shared" si="0"/>
        <v>2020</v>
      </c>
      <c r="S42" t="str">
        <f t="shared" si="1"/>
        <v>October</v>
      </c>
      <c r="T42" t="str">
        <f t="shared" si="2"/>
        <v>Modern</v>
      </c>
      <c r="U42" t="str">
        <f t="shared" si="3"/>
        <v>Short</v>
      </c>
    </row>
    <row r="43" spans="1:21" x14ac:dyDescent="0.25">
      <c r="A43" t="s">
        <v>284</v>
      </c>
      <c r="B43" t="s">
        <v>18</v>
      </c>
      <c r="C43" t="s">
        <v>285</v>
      </c>
      <c r="D43" t="s">
        <v>286</v>
      </c>
      <c r="E43" t="s">
        <v>287</v>
      </c>
      <c r="F43" t="s">
        <v>288</v>
      </c>
      <c r="G43" s="2">
        <v>43974</v>
      </c>
      <c r="H43" t="s">
        <v>34</v>
      </c>
      <c r="I43">
        <v>2020</v>
      </c>
      <c r="J43" t="s">
        <v>70</v>
      </c>
      <c r="K43" t="s">
        <v>289</v>
      </c>
      <c r="L43">
        <v>93</v>
      </c>
      <c r="M43">
        <v>0</v>
      </c>
      <c r="N43" t="s">
        <v>119</v>
      </c>
      <c r="O43" t="s">
        <v>290</v>
      </c>
      <c r="P43" t="s">
        <v>39</v>
      </c>
      <c r="Q43">
        <v>1</v>
      </c>
      <c r="R43">
        <f t="shared" si="0"/>
        <v>2020</v>
      </c>
      <c r="S43" t="str">
        <f t="shared" si="1"/>
        <v>May</v>
      </c>
      <c r="T43" t="str">
        <f t="shared" si="2"/>
        <v>Recent</v>
      </c>
      <c r="U43" t="str">
        <f t="shared" si="3"/>
        <v>Medium</v>
      </c>
    </row>
    <row r="44" spans="1:21" x14ac:dyDescent="0.25">
      <c r="A44" t="s">
        <v>291</v>
      </c>
      <c r="B44" t="s">
        <v>18</v>
      </c>
      <c r="C44" t="s">
        <v>292</v>
      </c>
      <c r="D44" t="s">
        <v>293</v>
      </c>
      <c r="E44" t="s">
        <v>294</v>
      </c>
      <c r="F44" t="s">
        <v>175</v>
      </c>
      <c r="G44" s="2">
        <v>44440</v>
      </c>
      <c r="H44" t="s">
        <v>34</v>
      </c>
      <c r="I44">
        <v>1999</v>
      </c>
      <c r="J44" t="s">
        <v>244</v>
      </c>
      <c r="K44" t="s">
        <v>295</v>
      </c>
      <c r="L44">
        <v>121</v>
      </c>
      <c r="M44">
        <v>0</v>
      </c>
      <c r="N44" t="s">
        <v>112</v>
      </c>
      <c r="O44" t="s">
        <v>296</v>
      </c>
      <c r="P44" t="s">
        <v>39</v>
      </c>
      <c r="Q44">
        <v>1</v>
      </c>
      <c r="R44">
        <f t="shared" si="0"/>
        <v>2021</v>
      </c>
      <c r="S44" t="str">
        <f t="shared" si="1"/>
        <v>September</v>
      </c>
      <c r="T44" t="str">
        <f t="shared" si="2"/>
        <v>Older</v>
      </c>
      <c r="U44" t="str">
        <f t="shared" si="3"/>
        <v>Long</v>
      </c>
    </row>
    <row r="45" spans="1:21" x14ac:dyDescent="0.25">
      <c r="A45" t="s">
        <v>297</v>
      </c>
      <c r="B45" t="s">
        <v>18</v>
      </c>
      <c r="C45" t="s">
        <v>298</v>
      </c>
      <c r="D45" t="s">
        <v>299</v>
      </c>
      <c r="E45" t="s">
        <v>22</v>
      </c>
      <c r="F45" t="s">
        <v>175</v>
      </c>
      <c r="G45" s="2">
        <v>42714</v>
      </c>
      <c r="H45" t="s">
        <v>34</v>
      </c>
      <c r="I45">
        <v>2016</v>
      </c>
      <c r="J45" t="s">
        <v>300</v>
      </c>
      <c r="K45" t="s">
        <v>104</v>
      </c>
      <c r="L45">
        <v>73</v>
      </c>
      <c r="M45">
        <v>0</v>
      </c>
      <c r="N45" t="s">
        <v>45</v>
      </c>
      <c r="O45" t="s">
        <v>301</v>
      </c>
      <c r="P45" t="s">
        <v>39</v>
      </c>
      <c r="Q45">
        <v>1</v>
      </c>
      <c r="R45">
        <f t="shared" si="0"/>
        <v>2016</v>
      </c>
      <c r="S45" t="str">
        <f t="shared" si="1"/>
        <v>December</v>
      </c>
      <c r="T45" t="str">
        <f t="shared" si="2"/>
        <v>Modern</v>
      </c>
      <c r="U45" t="str">
        <f t="shared" si="3"/>
        <v>Short</v>
      </c>
    </row>
    <row r="46" spans="1:21" x14ac:dyDescent="0.25">
      <c r="A46" t="s">
        <v>302</v>
      </c>
      <c r="B46" t="s">
        <v>18</v>
      </c>
      <c r="C46" t="s">
        <v>303</v>
      </c>
      <c r="D46" t="s">
        <v>304</v>
      </c>
      <c r="E46" t="s">
        <v>305</v>
      </c>
      <c r="F46" t="s">
        <v>22</v>
      </c>
      <c r="G46" s="2"/>
      <c r="H46" t="s">
        <v>22</v>
      </c>
      <c r="I46">
        <v>2018</v>
      </c>
      <c r="J46" t="s">
        <v>300</v>
      </c>
      <c r="K46" t="s">
        <v>306</v>
      </c>
      <c r="L46">
        <v>98</v>
      </c>
      <c r="M46">
        <v>0</v>
      </c>
      <c r="N46" t="s">
        <v>264</v>
      </c>
      <c r="O46" t="s">
        <v>307</v>
      </c>
      <c r="P46" t="s">
        <v>27</v>
      </c>
      <c r="Q46">
        <v>2</v>
      </c>
      <c r="R46" t="str">
        <f t="shared" si="0"/>
        <v/>
      </c>
      <c r="S46" t="str">
        <f t="shared" si="1"/>
        <v/>
      </c>
      <c r="T46" t="str">
        <f t="shared" si="2"/>
        <v>Modern</v>
      </c>
      <c r="U46" t="str">
        <f t="shared" si="3"/>
        <v>Medium</v>
      </c>
    </row>
    <row r="47" spans="1:21" x14ac:dyDescent="0.25">
      <c r="A47" t="s">
        <v>308</v>
      </c>
      <c r="B47" t="s">
        <v>18</v>
      </c>
      <c r="C47" t="s">
        <v>309</v>
      </c>
      <c r="D47" t="s">
        <v>310</v>
      </c>
      <c r="E47" t="s">
        <v>311</v>
      </c>
      <c r="F47" t="s">
        <v>312</v>
      </c>
      <c r="G47" s="2"/>
      <c r="H47" t="s">
        <v>22</v>
      </c>
      <c r="I47">
        <v>1969</v>
      </c>
      <c r="J47" t="s">
        <v>59</v>
      </c>
      <c r="K47" t="s">
        <v>313</v>
      </c>
      <c r="L47">
        <v>132</v>
      </c>
      <c r="M47">
        <v>0</v>
      </c>
      <c r="N47" t="s">
        <v>25</v>
      </c>
      <c r="O47" t="s">
        <v>314</v>
      </c>
      <c r="P47" t="s">
        <v>27</v>
      </c>
      <c r="Q47">
        <v>2</v>
      </c>
      <c r="R47" t="str">
        <f t="shared" si="0"/>
        <v/>
      </c>
      <c r="S47" t="str">
        <f t="shared" si="1"/>
        <v/>
      </c>
      <c r="T47" t="str">
        <f t="shared" si="2"/>
        <v>Older</v>
      </c>
      <c r="U47" t="str">
        <f t="shared" si="3"/>
        <v>Long</v>
      </c>
    </row>
    <row r="48" spans="1:21" x14ac:dyDescent="0.25">
      <c r="A48" t="s">
        <v>315</v>
      </c>
      <c r="B48" t="s">
        <v>18</v>
      </c>
      <c r="C48" t="s">
        <v>316</v>
      </c>
      <c r="D48" t="s">
        <v>317</v>
      </c>
      <c r="E48" t="s">
        <v>22</v>
      </c>
      <c r="F48" t="s">
        <v>22</v>
      </c>
      <c r="G48" s="2"/>
      <c r="H48" t="s">
        <v>22</v>
      </c>
      <c r="I48">
        <v>2021</v>
      </c>
      <c r="J48" t="s">
        <v>23</v>
      </c>
      <c r="K48" t="s">
        <v>318</v>
      </c>
      <c r="L48">
        <v>80</v>
      </c>
      <c r="M48">
        <v>0</v>
      </c>
      <c r="N48" t="s">
        <v>264</v>
      </c>
      <c r="O48" t="s">
        <v>319</v>
      </c>
      <c r="P48" t="s">
        <v>27</v>
      </c>
      <c r="Q48">
        <v>2</v>
      </c>
      <c r="R48" t="str">
        <f t="shared" si="0"/>
        <v/>
      </c>
      <c r="S48" t="str">
        <f t="shared" si="1"/>
        <v/>
      </c>
      <c r="T48" t="str">
        <f t="shared" si="2"/>
        <v>Recent</v>
      </c>
      <c r="U48" t="str">
        <f t="shared" si="3"/>
        <v>Short</v>
      </c>
    </row>
    <row r="49" spans="1:21" x14ac:dyDescent="0.25">
      <c r="A49" t="s">
        <v>320</v>
      </c>
      <c r="B49" t="s">
        <v>18</v>
      </c>
      <c r="C49" t="s">
        <v>321</v>
      </c>
      <c r="D49" t="s">
        <v>322</v>
      </c>
      <c r="E49" t="s">
        <v>323</v>
      </c>
      <c r="F49" t="s">
        <v>22</v>
      </c>
      <c r="G49" s="2">
        <v>43573</v>
      </c>
      <c r="H49" t="s">
        <v>34</v>
      </c>
      <c r="I49">
        <v>2014</v>
      </c>
      <c r="J49" t="s">
        <v>136</v>
      </c>
      <c r="K49" t="s">
        <v>93</v>
      </c>
      <c r="L49">
        <v>99</v>
      </c>
      <c r="M49">
        <v>0</v>
      </c>
      <c r="N49" t="s">
        <v>61</v>
      </c>
      <c r="O49" t="s">
        <v>324</v>
      </c>
      <c r="P49" t="s">
        <v>39</v>
      </c>
      <c r="Q49">
        <v>1</v>
      </c>
      <c r="R49">
        <f t="shared" si="0"/>
        <v>2019</v>
      </c>
      <c r="S49" t="str">
        <f t="shared" si="1"/>
        <v>April</v>
      </c>
      <c r="T49" t="str">
        <f t="shared" si="2"/>
        <v>Modern</v>
      </c>
      <c r="U49" t="str">
        <f t="shared" si="3"/>
        <v>Medium</v>
      </c>
    </row>
    <row r="50" spans="1:21" x14ac:dyDescent="0.25">
      <c r="A50" t="s">
        <v>325</v>
      </c>
      <c r="B50" t="s">
        <v>18</v>
      </c>
      <c r="C50" t="s">
        <v>326</v>
      </c>
      <c r="D50" t="s">
        <v>327</v>
      </c>
      <c r="E50" t="s">
        <v>328</v>
      </c>
      <c r="F50" t="s">
        <v>22</v>
      </c>
      <c r="G50" s="2"/>
      <c r="H50" t="s">
        <v>22</v>
      </c>
      <c r="I50">
        <v>2021</v>
      </c>
      <c r="J50" t="s">
        <v>198</v>
      </c>
      <c r="K50" t="s">
        <v>329</v>
      </c>
      <c r="L50">
        <v>113</v>
      </c>
      <c r="M50">
        <v>0</v>
      </c>
      <c r="N50" t="s">
        <v>119</v>
      </c>
      <c r="O50" t="s">
        <v>330</v>
      </c>
      <c r="P50" t="s">
        <v>27</v>
      </c>
      <c r="Q50">
        <v>2</v>
      </c>
      <c r="R50" t="str">
        <f t="shared" si="0"/>
        <v/>
      </c>
      <c r="S50" t="str">
        <f t="shared" si="1"/>
        <v/>
      </c>
      <c r="T50" t="str">
        <f t="shared" si="2"/>
        <v>Recent</v>
      </c>
      <c r="U50" t="str">
        <f t="shared" si="3"/>
        <v>Medium</v>
      </c>
    </row>
    <row r="51" spans="1:21" x14ac:dyDescent="0.25">
      <c r="A51" t="s">
        <v>331</v>
      </c>
      <c r="B51" t="s">
        <v>18</v>
      </c>
      <c r="C51" t="s">
        <v>332</v>
      </c>
      <c r="D51" t="s">
        <v>333</v>
      </c>
      <c r="E51" t="s">
        <v>334</v>
      </c>
      <c r="F51" t="s">
        <v>22</v>
      </c>
      <c r="G51" s="2"/>
      <c r="H51" t="s">
        <v>22</v>
      </c>
      <c r="I51">
        <v>2010</v>
      </c>
      <c r="J51" t="s">
        <v>59</v>
      </c>
      <c r="K51" t="s">
        <v>60</v>
      </c>
      <c r="L51">
        <v>89</v>
      </c>
      <c r="M51">
        <v>0</v>
      </c>
      <c r="N51" t="s">
        <v>119</v>
      </c>
      <c r="O51" t="s">
        <v>335</v>
      </c>
      <c r="P51" t="s">
        <v>27</v>
      </c>
      <c r="Q51">
        <v>2</v>
      </c>
      <c r="R51" t="str">
        <f t="shared" si="0"/>
        <v/>
      </c>
      <c r="S51" t="str">
        <f t="shared" si="1"/>
        <v/>
      </c>
      <c r="T51" t="str">
        <f t="shared" si="2"/>
        <v>Modern</v>
      </c>
      <c r="U51" t="str">
        <f t="shared" si="3"/>
        <v>Short</v>
      </c>
    </row>
    <row r="52" spans="1:21" x14ac:dyDescent="0.25">
      <c r="A52" t="s">
        <v>336</v>
      </c>
      <c r="B52" t="s">
        <v>29</v>
      </c>
      <c r="C52" t="s">
        <v>337</v>
      </c>
      <c r="D52" t="s">
        <v>22</v>
      </c>
      <c r="E52" t="s">
        <v>22</v>
      </c>
      <c r="F52" t="s">
        <v>22</v>
      </c>
      <c r="G52" s="2">
        <v>43221</v>
      </c>
      <c r="H52" t="s">
        <v>34</v>
      </c>
      <c r="I52">
        <v>2017</v>
      </c>
      <c r="J52" t="s">
        <v>35</v>
      </c>
      <c r="K52" t="s">
        <v>71</v>
      </c>
      <c r="L52">
        <v>0</v>
      </c>
      <c r="M52">
        <v>1</v>
      </c>
      <c r="N52" t="s">
        <v>137</v>
      </c>
      <c r="O52" t="s">
        <v>338</v>
      </c>
      <c r="P52" t="s">
        <v>39</v>
      </c>
      <c r="Q52">
        <v>1</v>
      </c>
      <c r="R52">
        <f t="shared" si="0"/>
        <v>2018</v>
      </c>
      <c r="S52" t="str">
        <f t="shared" si="1"/>
        <v>May</v>
      </c>
      <c r="T52" t="str">
        <f t="shared" si="2"/>
        <v>Modern</v>
      </c>
      <c r="U52" t="str">
        <f t="shared" si="3"/>
        <v>Not Applicable</v>
      </c>
    </row>
    <row r="53" spans="1:21" x14ac:dyDescent="0.25">
      <c r="A53" t="s">
        <v>339</v>
      </c>
      <c r="B53" t="s">
        <v>18</v>
      </c>
      <c r="C53" t="s">
        <v>340</v>
      </c>
      <c r="D53" t="s">
        <v>341</v>
      </c>
      <c r="E53" t="s">
        <v>342</v>
      </c>
      <c r="F53" t="s">
        <v>22</v>
      </c>
      <c r="G53" s="2"/>
      <c r="H53" t="s">
        <v>22</v>
      </c>
      <c r="I53">
        <v>1983</v>
      </c>
      <c r="J53" t="s">
        <v>59</v>
      </c>
      <c r="K53" t="s">
        <v>343</v>
      </c>
      <c r="L53">
        <v>151</v>
      </c>
      <c r="M53">
        <v>0</v>
      </c>
      <c r="N53" t="s">
        <v>119</v>
      </c>
      <c r="O53" t="s">
        <v>344</v>
      </c>
      <c r="P53" t="s">
        <v>27</v>
      </c>
      <c r="Q53">
        <v>2</v>
      </c>
      <c r="R53" t="str">
        <f t="shared" si="0"/>
        <v/>
      </c>
      <c r="S53" t="str">
        <f t="shared" si="1"/>
        <v/>
      </c>
      <c r="T53" t="str">
        <f t="shared" si="2"/>
        <v>Older</v>
      </c>
      <c r="U53" t="str">
        <f t="shared" si="3"/>
        <v>Long</v>
      </c>
    </row>
    <row r="54" spans="1:21" x14ac:dyDescent="0.25">
      <c r="A54" t="s">
        <v>345</v>
      </c>
      <c r="B54" t="s">
        <v>18</v>
      </c>
      <c r="C54" t="s">
        <v>346</v>
      </c>
      <c r="D54" t="s">
        <v>347</v>
      </c>
      <c r="E54" t="s">
        <v>348</v>
      </c>
      <c r="F54" t="s">
        <v>22</v>
      </c>
      <c r="G54" s="2">
        <v>44168</v>
      </c>
      <c r="H54" t="s">
        <v>34</v>
      </c>
      <c r="I54">
        <v>2020</v>
      </c>
      <c r="J54" t="s">
        <v>349</v>
      </c>
      <c r="K54" t="s">
        <v>350</v>
      </c>
      <c r="L54">
        <v>25</v>
      </c>
      <c r="M54">
        <v>0</v>
      </c>
      <c r="N54" t="s">
        <v>162</v>
      </c>
      <c r="O54" t="s">
        <v>351</v>
      </c>
      <c r="P54" t="s">
        <v>39</v>
      </c>
      <c r="Q54">
        <v>1</v>
      </c>
      <c r="R54">
        <f t="shared" si="0"/>
        <v>2020</v>
      </c>
      <c r="S54" t="str">
        <f t="shared" si="1"/>
        <v>December</v>
      </c>
      <c r="T54" t="str">
        <f t="shared" si="2"/>
        <v>Recent</v>
      </c>
      <c r="U54" t="str">
        <f t="shared" si="3"/>
        <v>Short</v>
      </c>
    </row>
    <row r="55" spans="1:21" x14ac:dyDescent="0.25">
      <c r="A55" t="s">
        <v>352</v>
      </c>
      <c r="B55" t="s">
        <v>18</v>
      </c>
      <c r="C55" t="s">
        <v>353</v>
      </c>
      <c r="D55" t="s">
        <v>354</v>
      </c>
      <c r="E55" t="s">
        <v>355</v>
      </c>
      <c r="F55" t="s">
        <v>22</v>
      </c>
      <c r="G55" s="2"/>
      <c r="H55" t="s">
        <v>22</v>
      </c>
      <c r="I55">
        <v>2021</v>
      </c>
      <c r="J55" t="s">
        <v>77</v>
      </c>
      <c r="K55" t="s">
        <v>356</v>
      </c>
      <c r="L55">
        <v>47</v>
      </c>
      <c r="M55">
        <v>0</v>
      </c>
      <c r="N55" t="s">
        <v>357</v>
      </c>
      <c r="O55" t="s">
        <v>358</v>
      </c>
      <c r="P55" t="s">
        <v>27</v>
      </c>
      <c r="Q55">
        <v>2</v>
      </c>
      <c r="R55" t="str">
        <f t="shared" si="0"/>
        <v/>
      </c>
      <c r="S55" t="str">
        <f t="shared" si="1"/>
        <v/>
      </c>
      <c r="T55" t="str">
        <f t="shared" si="2"/>
        <v>Recent</v>
      </c>
      <c r="U55" t="str">
        <f t="shared" si="3"/>
        <v>Short</v>
      </c>
    </row>
    <row r="56" spans="1:21" x14ac:dyDescent="0.25">
      <c r="A56" t="s">
        <v>359</v>
      </c>
      <c r="B56" t="s">
        <v>18</v>
      </c>
      <c r="C56" t="s">
        <v>360</v>
      </c>
      <c r="D56" t="s">
        <v>361</v>
      </c>
      <c r="E56" t="s">
        <v>362</v>
      </c>
      <c r="F56" t="s">
        <v>175</v>
      </c>
      <c r="G56" s="2">
        <v>43615</v>
      </c>
      <c r="H56" t="s">
        <v>34</v>
      </c>
      <c r="I56">
        <v>2014</v>
      </c>
      <c r="J56" t="s">
        <v>92</v>
      </c>
      <c r="K56" t="s">
        <v>363</v>
      </c>
      <c r="L56">
        <v>91</v>
      </c>
      <c r="M56">
        <v>0</v>
      </c>
      <c r="N56" t="s">
        <v>61</v>
      </c>
      <c r="O56" t="s">
        <v>364</v>
      </c>
      <c r="P56" t="s">
        <v>39</v>
      </c>
      <c r="Q56">
        <v>1</v>
      </c>
      <c r="R56">
        <f t="shared" si="0"/>
        <v>2019</v>
      </c>
      <c r="S56" t="str">
        <f t="shared" si="1"/>
        <v>May</v>
      </c>
      <c r="T56" t="str">
        <f t="shared" si="2"/>
        <v>Modern</v>
      </c>
      <c r="U56" t="str">
        <f t="shared" si="3"/>
        <v>Medium</v>
      </c>
    </row>
    <row r="57" spans="1:21" x14ac:dyDescent="0.25">
      <c r="A57" t="s">
        <v>365</v>
      </c>
      <c r="B57" t="s">
        <v>29</v>
      </c>
      <c r="C57" t="s">
        <v>366</v>
      </c>
      <c r="D57" t="s">
        <v>22</v>
      </c>
      <c r="E57" t="s">
        <v>367</v>
      </c>
      <c r="F57" t="s">
        <v>22</v>
      </c>
      <c r="G57" s="2"/>
      <c r="H57" t="s">
        <v>22</v>
      </c>
      <c r="I57">
        <v>2021</v>
      </c>
      <c r="J57" t="s">
        <v>51</v>
      </c>
      <c r="K57" t="s">
        <v>71</v>
      </c>
      <c r="L57">
        <v>0</v>
      </c>
      <c r="M57">
        <v>1</v>
      </c>
      <c r="N57" t="s">
        <v>368</v>
      </c>
      <c r="O57" t="s">
        <v>369</v>
      </c>
      <c r="P57" t="s">
        <v>27</v>
      </c>
      <c r="Q57">
        <v>2</v>
      </c>
      <c r="R57" t="str">
        <f t="shared" si="0"/>
        <v/>
      </c>
      <c r="S57" t="str">
        <f t="shared" si="1"/>
        <v/>
      </c>
      <c r="T57" t="str">
        <f t="shared" si="2"/>
        <v>Recent</v>
      </c>
      <c r="U57" t="str">
        <f t="shared" si="3"/>
        <v>Not Applicable</v>
      </c>
    </row>
    <row r="58" spans="1:21" x14ac:dyDescent="0.25">
      <c r="A58" t="s">
        <v>370</v>
      </c>
      <c r="B58" t="s">
        <v>29</v>
      </c>
      <c r="C58" t="s">
        <v>371</v>
      </c>
      <c r="D58" t="s">
        <v>22</v>
      </c>
      <c r="E58" t="s">
        <v>372</v>
      </c>
      <c r="F58" t="s">
        <v>312</v>
      </c>
      <c r="G58" s="2">
        <v>44228</v>
      </c>
      <c r="H58" t="s">
        <v>34</v>
      </c>
      <c r="I58">
        <v>2019</v>
      </c>
      <c r="J58" t="s">
        <v>136</v>
      </c>
      <c r="K58" t="s">
        <v>373</v>
      </c>
      <c r="L58">
        <v>0</v>
      </c>
      <c r="M58">
        <v>13</v>
      </c>
      <c r="N58" t="s">
        <v>119</v>
      </c>
      <c r="O58" t="s">
        <v>374</v>
      </c>
      <c r="P58" t="s">
        <v>39</v>
      </c>
      <c r="Q58">
        <v>1</v>
      </c>
      <c r="R58">
        <f t="shared" si="0"/>
        <v>2021</v>
      </c>
      <c r="S58" t="str">
        <f t="shared" si="1"/>
        <v>February</v>
      </c>
      <c r="T58" t="str">
        <f t="shared" si="2"/>
        <v>Modern</v>
      </c>
      <c r="U58" t="str">
        <f t="shared" si="3"/>
        <v>Not Applicable</v>
      </c>
    </row>
    <row r="59" spans="1:21" x14ac:dyDescent="0.25">
      <c r="A59" t="s">
        <v>375</v>
      </c>
      <c r="B59" t="s">
        <v>18</v>
      </c>
      <c r="C59" t="s">
        <v>376</v>
      </c>
      <c r="D59" t="s">
        <v>377</v>
      </c>
      <c r="E59" t="s">
        <v>378</v>
      </c>
      <c r="F59" t="s">
        <v>168</v>
      </c>
      <c r="G59" s="2">
        <v>43221</v>
      </c>
      <c r="H59" t="s">
        <v>34</v>
      </c>
      <c r="I59">
        <v>2017</v>
      </c>
      <c r="J59" t="s">
        <v>136</v>
      </c>
      <c r="K59" t="s">
        <v>295</v>
      </c>
      <c r="L59">
        <v>121</v>
      </c>
      <c r="M59">
        <v>0</v>
      </c>
      <c r="N59" t="s">
        <v>45</v>
      </c>
      <c r="O59" t="s">
        <v>379</v>
      </c>
      <c r="P59" t="s">
        <v>39</v>
      </c>
      <c r="Q59">
        <v>1</v>
      </c>
      <c r="R59">
        <f t="shared" si="0"/>
        <v>2018</v>
      </c>
      <c r="S59" t="str">
        <f t="shared" si="1"/>
        <v>May</v>
      </c>
      <c r="T59" t="str">
        <f t="shared" si="2"/>
        <v>Modern</v>
      </c>
      <c r="U59" t="str">
        <f t="shared" si="3"/>
        <v>Long</v>
      </c>
    </row>
    <row r="60" spans="1:21" x14ac:dyDescent="0.25">
      <c r="A60" t="s">
        <v>380</v>
      </c>
      <c r="B60" t="s">
        <v>18</v>
      </c>
      <c r="C60" t="s">
        <v>381</v>
      </c>
      <c r="D60" t="s">
        <v>382</v>
      </c>
      <c r="E60" t="s">
        <v>383</v>
      </c>
      <c r="F60" t="s">
        <v>22</v>
      </c>
      <c r="G60" s="2"/>
      <c r="H60" t="s">
        <v>22</v>
      </c>
      <c r="I60">
        <v>2019</v>
      </c>
      <c r="J60" t="s">
        <v>23</v>
      </c>
      <c r="K60" t="s">
        <v>384</v>
      </c>
      <c r="L60">
        <v>81</v>
      </c>
      <c r="M60">
        <v>0</v>
      </c>
      <c r="N60" t="s">
        <v>61</v>
      </c>
      <c r="O60" t="s">
        <v>385</v>
      </c>
      <c r="P60" t="s">
        <v>27</v>
      </c>
      <c r="Q60">
        <v>2</v>
      </c>
      <c r="R60" t="str">
        <f t="shared" si="0"/>
        <v/>
      </c>
      <c r="S60" t="str">
        <f t="shared" si="1"/>
        <v/>
      </c>
      <c r="T60" t="str">
        <f t="shared" si="2"/>
        <v>Modern</v>
      </c>
      <c r="U60" t="str">
        <f t="shared" si="3"/>
        <v>Short</v>
      </c>
    </row>
    <row r="61" spans="1:21" x14ac:dyDescent="0.25">
      <c r="A61" t="s">
        <v>386</v>
      </c>
      <c r="B61" t="s">
        <v>29</v>
      </c>
      <c r="C61" t="s">
        <v>387</v>
      </c>
      <c r="D61" t="s">
        <v>22</v>
      </c>
      <c r="E61" t="s">
        <v>388</v>
      </c>
      <c r="F61" t="s">
        <v>110</v>
      </c>
      <c r="G61" s="2">
        <v>43831</v>
      </c>
      <c r="H61" t="s">
        <v>34</v>
      </c>
      <c r="I61">
        <v>2018</v>
      </c>
      <c r="J61" t="s">
        <v>51</v>
      </c>
      <c r="K61" t="s">
        <v>71</v>
      </c>
      <c r="L61">
        <v>0</v>
      </c>
      <c r="M61">
        <v>1</v>
      </c>
      <c r="N61" t="s">
        <v>389</v>
      </c>
      <c r="O61" t="s">
        <v>390</v>
      </c>
      <c r="P61" t="s">
        <v>39</v>
      </c>
      <c r="Q61">
        <v>1</v>
      </c>
      <c r="R61">
        <f t="shared" si="0"/>
        <v>2020</v>
      </c>
      <c r="S61" t="str">
        <f t="shared" si="1"/>
        <v>January</v>
      </c>
      <c r="T61" t="str">
        <f t="shared" si="2"/>
        <v>Modern</v>
      </c>
      <c r="U61" t="str">
        <f t="shared" si="3"/>
        <v>Not Applicable</v>
      </c>
    </row>
    <row r="62" spans="1:21" x14ac:dyDescent="0.25">
      <c r="A62" t="s">
        <v>391</v>
      </c>
      <c r="B62" t="s">
        <v>18</v>
      </c>
      <c r="C62" t="s">
        <v>392</v>
      </c>
      <c r="D62" t="s">
        <v>393</v>
      </c>
      <c r="E62" t="s">
        <v>394</v>
      </c>
      <c r="F62" t="s">
        <v>175</v>
      </c>
      <c r="G62" s="2">
        <v>41805</v>
      </c>
      <c r="H62" t="s">
        <v>34</v>
      </c>
      <c r="I62">
        <v>2014</v>
      </c>
      <c r="J62" t="s">
        <v>395</v>
      </c>
      <c r="K62" t="s">
        <v>209</v>
      </c>
      <c r="L62">
        <v>78</v>
      </c>
      <c r="M62">
        <v>0</v>
      </c>
      <c r="N62" t="s">
        <v>162</v>
      </c>
      <c r="O62" t="s">
        <v>396</v>
      </c>
      <c r="P62" t="s">
        <v>39</v>
      </c>
      <c r="Q62">
        <v>1</v>
      </c>
      <c r="R62">
        <f t="shared" si="0"/>
        <v>2014</v>
      </c>
      <c r="S62" t="str">
        <f t="shared" si="1"/>
        <v>June</v>
      </c>
      <c r="T62" t="str">
        <f t="shared" si="2"/>
        <v>Modern</v>
      </c>
      <c r="U62" t="str">
        <f t="shared" si="3"/>
        <v>Short</v>
      </c>
    </row>
    <row r="63" spans="1:21" x14ac:dyDescent="0.25">
      <c r="A63" t="s">
        <v>397</v>
      </c>
      <c r="B63" t="s">
        <v>18</v>
      </c>
      <c r="C63" t="s">
        <v>398</v>
      </c>
      <c r="D63" t="s">
        <v>399</v>
      </c>
      <c r="E63" t="s">
        <v>400</v>
      </c>
      <c r="F63" t="s">
        <v>22</v>
      </c>
      <c r="G63" s="2">
        <v>44051</v>
      </c>
      <c r="H63" t="s">
        <v>34</v>
      </c>
      <c r="I63">
        <v>2018</v>
      </c>
      <c r="J63" t="s">
        <v>136</v>
      </c>
      <c r="K63" t="s">
        <v>329</v>
      </c>
      <c r="L63">
        <v>113</v>
      </c>
      <c r="M63">
        <v>0</v>
      </c>
      <c r="N63" t="s">
        <v>119</v>
      </c>
      <c r="O63" t="s">
        <v>401</v>
      </c>
      <c r="P63" t="s">
        <v>39</v>
      </c>
      <c r="Q63">
        <v>1</v>
      </c>
      <c r="R63">
        <f t="shared" si="0"/>
        <v>2020</v>
      </c>
      <c r="S63" t="str">
        <f t="shared" si="1"/>
        <v>August</v>
      </c>
      <c r="T63" t="str">
        <f t="shared" si="2"/>
        <v>Modern</v>
      </c>
      <c r="U63" t="str">
        <f t="shared" si="3"/>
        <v>Medium</v>
      </c>
    </row>
    <row r="64" spans="1:21" x14ac:dyDescent="0.25">
      <c r="A64" t="s">
        <v>402</v>
      </c>
      <c r="B64" t="s">
        <v>18</v>
      </c>
      <c r="C64" t="s">
        <v>403</v>
      </c>
      <c r="D64" t="s">
        <v>404</v>
      </c>
      <c r="E64" t="s">
        <v>405</v>
      </c>
      <c r="F64" t="s">
        <v>175</v>
      </c>
      <c r="G64" s="2">
        <v>43416</v>
      </c>
      <c r="H64" t="s">
        <v>34</v>
      </c>
      <c r="I64">
        <v>2015</v>
      </c>
      <c r="J64" t="s">
        <v>92</v>
      </c>
      <c r="K64" t="s">
        <v>111</v>
      </c>
      <c r="L64">
        <v>95</v>
      </c>
      <c r="M64">
        <v>0</v>
      </c>
      <c r="N64" t="s">
        <v>264</v>
      </c>
      <c r="O64" t="s">
        <v>406</v>
      </c>
      <c r="P64" t="s">
        <v>39</v>
      </c>
      <c r="Q64">
        <v>1</v>
      </c>
      <c r="R64">
        <f t="shared" si="0"/>
        <v>2018</v>
      </c>
      <c r="S64" t="str">
        <f t="shared" si="1"/>
        <v>November</v>
      </c>
      <c r="T64" t="str">
        <f t="shared" si="2"/>
        <v>Modern</v>
      </c>
      <c r="U64" t="str">
        <f t="shared" si="3"/>
        <v>Medium</v>
      </c>
    </row>
    <row r="65" spans="1:21" x14ac:dyDescent="0.25">
      <c r="A65" t="s">
        <v>407</v>
      </c>
      <c r="B65" t="s">
        <v>18</v>
      </c>
      <c r="C65" t="s">
        <v>408</v>
      </c>
      <c r="D65" t="s">
        <v>409</v>
      </c>
      <c r="E65" t="s">
        <v>410</v>
      </c>
      <c r="F65" t="s">
        <v>110</v>
      </c>
      <c r="G65" s="2">
        <v>42658</v>
      </c>
      <c r="H65" t="s">
        <v>34</v>
      </c>
      <c r="I65">
        <v>2012</v>
      </c>
      <c r="J65" t="s">
        <v>35</v>
      </c>
      <c r="K65" t="s">
        <v>411</v>
      </c>
      <c r="L65">
        <v>77</v>
      </c>
      <c r="M65">
        <v>0</v>
      </c>
      <c r="N65" t="s">
        <v>112</v>
      </c>
      <c r="O65" t="s">
        <v>412</v>
      </c>
      <c r="P65" t="s">
        <v>39</v>
      </c>
      <c r="Q65">
        <v>1</v>
      </c>
      <c r="R65">
        <f t="shared" si="0"/>
        <v>2016</v>
      </c>
      <c r="S65" t="str">
        <f t="shared" si="1"/>
        <v>October</v>
      </c>
      <c r="T65" t="str">
        <f t="shared" si="2"/>
        <v>Modern</v>
      </c>
      <c r="U65" t="str">
        <f t="shared" si="3"/>
        <v>Short</v>
      </c>
    </row>
    <row r="66" spans="1:21" x14ac:dyDescent="0.25">
      <c r="A66" t="s">
        <v>413</v>
      </c>
      <c r="B66" t="s">
        <v>18</v>
      </c>
      <c r="C66" t="s">
        <v>414</v>
      </c>
      <c r="D66" t="s">
        <v>415</v>
      </c>
      <c r="E66" t="s">
        <v>416</v>
      </c>
      <c r="F66" t="s">
        <v>85</v>
      </c>
      <c r="G66" s="2">
        <v>43333</v>
      </c>
      <c r="H66" t="s">
        <v>34</v>
      </c>
      <c r="I66">
        <v>2017</v>
      </c>
      <c r="J66" t="s">
        <v>136</v>
      </c>
      <c r="K66" t="s">
        <v>417</v>
      </c>
      <c r="L66">
        <v>162</v>
      </c>
      <c r="M66">
        <v>0</v>
      </c>
      <c r="N66" t="s">
        <v>112</v>
      </c>
      <c r="O66" t="s">
        <v>418</v>
      </c>
      <c r="P66" t="s">
        <v>39</v>
      </c>
      <c r="Q66">
        <v>1</v>
      </c>
      <c r="R66">
        <f t="shared" si="0"/>
        <v>2018</v>
      </c>
      <c r="S66" t="str">
        <f t="shared" si="1"/>
        <v>August</v>
      </c>
      <c r="T66" t="str">
        <f t="shared" si="2"/>
        <v>Modern</v>
      </c>
      <c r="U66" t="str">
        <f t="shared" si="3"/>
        <v>Long</v>
      </c>
    </row>
    <row r="67" spans="1:21" x14ac:dyDescent="0.25">
      <c r="A67" t="s">
        <v>419</v>
      </c>
      <c r="B67" t="s">
        <v>29</v>
      </c>
      <c r="C67" t="s">
        <v>420</v>
      </c>
      <c r="D67" t="s">
        <v>22</v>
      </c>
      <c r="E67" t="s">
        <v>421</v>
      </c>
      <c r="F67" t="s">
        <v>175</v>
      </c>
      <c r="G67" s="2">
        <v>43803</v>
      </c>
      <c r="H67" t="s">
        <v>34</v>
      </c>
      <c r="I67">
        <v>2019</v>
      </c>
      <c r="J67" t="s">
        <v>35</v>
      </c>
      <c r="K67" t="s">
        <v>36</v>
      </c>
      <c r="L67">
        <v>0</v>
      </c>
      <c r="M67">
        <v>2</v>
      </c>
      <c r="N67" t="s">
        <v>61</v>
      </c>
      <c r="O67" t="s">
        <v>422</v>
      </c>
      <c r="P67" t="s">
        <v>39</v>
      </c>
      <c r="Q67">
        <v>1</v>
      </c>
      <c r="R67">
        <f t="shared" ref="R67:R130" si="4">IF(G67="","",YEAR(G67))</f>
        <v>2019</v>
      </c>
      <c r="S67" t="str">
        <f t="shared" ref="S67:S130" si="5">IF(G67="","",TEXT(G67,"mmmm"))</f>
        <v>December</v>
      </c>
      <c r="T67" t="str">
        <f t="shared" ref="T67:T130" si="6">IF(I67&gt;=2020,"Recent",IF(I67&gt;=2010,"Modern","Older"))</f>
        <v>Modern</v>
      </c>
      <c r="U67" t="str">
        <f t="shared" ref="U67:U130" si="7">IF(L67=0,"Not Applicable",IF(L67&lt; 90,"Short",IF(L67&lt;=120,"Medium","Long")))</f>
        <v>Not Applicable</v>
      </c>
    </row>
    <row r="68" spans="1:21" x14ac:dyDescent="0.25">
      <c r="A68" t="s">
        <v>423</v>
      </c>
      <c r="B68" t="s">
        <v>29</v>
      </c>
      <c r="C68" t="s">
        <v>424</v>
      </c>
      <c r="D68" t="s">
        <v>22</v>
      </c>
      <c r="E68" t="s">
        <v>425</v>
      </c>
      <c r="F68" t="s">
        <v>175</v>
      </c>
      <c r="G68" s="2">
        <v>43823</v>
      </c>
      <c r="H68" t="s">
        <v>34</v>
      </c>
      <c r="I68">
        <v>2019</v>
      </c>
      <c r="J68" t="s">
        <v>51</v>
      </c>
      <c r="K68" t="s">
        <v>36</v>
      </c>
      <c r="L68">
        <v>0</v>
      </c>
      <c r="M68">
        <v>2</v>
      </c>
      <c r="N68" t="s">
        <v>112</v>
      </c>
      <c r="O68" t="s">
        <v>426</v>
      </c>
      <c r="P68" t="s">
        <v>39</v>
      </c>
      <c r="Q68">
        <v>1</v>
      </c>
      <c r="R68">
        <f t="shared" si="4"/>
        <v>2019</v>
      </c>
      <c r="S68" t="str">
        <f t="shared" si="5"/>
        <v>December</v>
      </c>
      <c r="T68" t="str">
        <f t="shared" si="6"/>
        <v>Modern</v>
      </c>
      <c r="U68" t="str">
        <f t="shared" si="7"/>
        <v>Not Applicable</v>
      </c>
    </row>
    <row r="69" spans="1:21" x14ac:dyDescent="0.25">
      <c r="A69" t="s">
        <v>427</v>
      </c>
      <c r="B69" t="s">
        <v>18</v>
      </c>
      <c r="C69" t="s">
        <v>428</v>
      </c>
      <c r="D69" t="s">
        <v>429</v>
      </c>
      <c r="E69" t="s">
        <v>430</v>
      </c>
      <c r="F69" t="s">
        <v>22</v>
      </c>
      <c r="G69" s="2"/>
      <c r="H69" t="s">
        <v>22</v>
      </c>
      <c r="I69">
        <v>2021</v>
      </c>
      <c r="J69" t="s">
        <v>198</v>
      </c>
      <c r="K69" t="s">
        <v>318</v>
      </c>
      <c r="L69">
        <v>80</v>
      </c>
      <c r="M69">
        <v>0</v>
      </c>
      <c r="N69" t="s">
        <v>25</v>
      </c>
      <c r="O69" t="s">
        <v>431</v>
      </c>
      <c r="P69" t="s">
        <v>27</v>
      </c>
      <c r="Q69">
        <v>2</v>
      </c>
      <c r="R69" t="str">
        <f t="shared" si="4"/>
        <v/>
      </c>
      <c r="S69" t="str">
        <f t="shared" si="5"/>
        <v/>
      </c>
      <c r="T69" t="str">
        <f t="shared" si="6"/>
        <v>Recent</v>
      </c>
      <c r="U69" t="str">
        <f t="shared" si="7"/>
        <v>Short</v>
      </c>
    </row>
    <row r="70" spans="1:21" x14ac:dyDescent="0.25">
      <c r="A70" t="s">
        <v>432</v>
      </c>
      <c r="B70" t="s">
        <v>18</v>
      </c>
      <c r="C70" t="s">
        <v>433</v>
      </c>
      <c r="D70" t="s">
        <v>434</v>
      </c>
      <c r="E70" t="s">
        <v>435</v>
      </c>
      <c r="F70" t="s">
        <v>175</v>
      </c>
      <c r="G70" s="2"/>
      <c r="H70" t="s">
        <v>22</v>
      </c>
      <c r="I70">
        <v>2006</v>
      </c>
      <c r="J70" t="s">
        <v>77</v>
      </c>
      <c r="K70" t="s">
        <v>226</v>
      </c>
      <c r="L70">
        <v>86</v>
      </c>
      <c r="M70">
        <v>0</v>
      </c>
      <c r="N70" t="s">
        <v>119</v>
      </c>
      <c r="O70" t="s">
        <v>436</v>
      </c>
      <c r="P70" t="s">
        <v>27</v>
      </c>
      <c r="Q70">
        <v>2</v>
      </c>
      <c r="R70" t="str">
        <f t="shared" si="4"/>
        <v/>
      </c>
      <c r="S70" t="str">
        <f t="shared" si="5"/>
        <v/>
      </c>
      <c r="T70" t="str">
        <f t="shared" si="6"/>
        <v>Older</v>
      </c>
      <c r="U70" t="str">
        <f t="shared" si="7"/>
        <v>Short</v>
      </c>
    </row>
    <row r="71" spans="1:21" x14ac:dyDescent="0.25">
      <c r="A71" t="s">
        <v>437</v>
      </c>
      <c r="B71" t="s">
        <v>18</v>
      </c>
      <c r="C71" t="s">
        <v>438</v>
      </c>
      <c r="D71" t="s">
        <v>439</v>
      </c>
      <c r="E71" t="s">
        <v>440</v>
      </c>
      <c r="F71" t="s">
        <v>175</v>
      </c>
      <c r="G71" s="2">
        <v>44281</v>
      </c>
      <c r="H71" t="s">
        <v>34</v>
      </c>
      <c r="I71">
        <v>2021</v>
      </c>
      <c r="J71" t="s">
        <v>51</v>
      </c>
      <c r="K71" t="s">
        <v>306</v>
      </c>
      <c r="L71">
        <v>98</v>
      </c>
      <c r="M71">
        <v>0</v>
      </c>
      <c r="N71" t="s">
        <v>162</v>
      </c>
      <c r="O71" t="s">
        <v>441</v>
      </c>
      <c r="P71" t="s">
        <v>39</v>
      </c>
      <c r="Q71">
        <v>1</v>
      </c>
      <c r="R71">
        <f t="shared" si="4"/>
        <v>2021</v>
      </c>
      <c r="S71" t="str">
        <f t="shared" si="5"/>
        <v>March</v>
      </c>
      <c r="T71" t="str">
        <f t="shared" si="6"/>
        <v>Recent</v>
      </c>
      <c r="U71" t="str">
        <f t="shared" si="7"/>
        <v>Medium</v>
      </c>
    </row>
    <row r="72" spans="1:21" x14ac:dyDescent="0.25">
      <c r="A72" t="s">
        <v>442</v>
      </c>
      <c r="B72" t="s">
        <v>18</v>
      </c>
      <c r="C72" t="s">
        <v>443</v>
      </c>
      <c r="D72" t="s">
        <v>444</v>
      </c>
      <c r="E72" t="s">
        <v>22</v>
      </c>
      <c r="F72" t="s">
        <v>22</v>
      </c>
      <c r="G72" s="2"/>
      <c r="H72" t="s">
        <v>22</v>
      </c>
      <c r="I72">
        <v>2020</v>
      </c>
      <c r="J72" t="s">
        <v>77</v>
      </c>
      <c r="K72" t="s">
        <v>445</v>
      </c>
      <c r="L72">
        <v>69</v>
      </c>
      <c r="M72">
        <v>0</v>
      </c>
      <c r="N72" t="s">
        <v>446</v>
      </c>
      <c r="O72" t="s">
        <v>447</v>
      </c>
      <c r="P72" t="s">
        <v>27</v>
      </c>
      <c r="Q72">
        <v>2</v>
      </c>
      <c r="R72" t="str">
        <f t="shared" si="4"/>
        <v/>
      </c>
      <c r="S72" t="str">
        <f t="shared" si="5"/>
        <v/>
      </c>
      <c r="T72" t="str">
        <f t="shared" si="6"/>
        <v>Recent</v>
      </c>
      <c r="U72" t="str">
        <f t="shared" si="7"/>
        <v>Short</v>
      </c>
    </row>
    <row r="73" spans="1:21" x14ac:dyDescent="0.25">
      <c r="A73" t="s">
        <v>448</v>
      </c>
      <c r="B73" t="s">
        <v>18</v>
      </c>
      <c r="C73" t="s">
        <v>449</v>
      </c>
      <c r="D73" t="s">
        <v>76</v>
      </c>
      <c r="E73" t="s">
        <v>450</v>
      </c>
      <c r="F73" t="s">
        <v>219</v>
      </c>
      <c r="G73" s="2"/>
      <c r="H73" t="s">
        <v>22</v>
      </c>
      <c r="I73">
        <v>2021</v>
      </c>
      <c r="J73" t="s">
        <v>77</v>
      </c>
      <c r="K73" t="s">
        <v>451</v>
      </c>
      <c r="L73">
        <v>41</v>
      </c>
      <c r="M73">
        <v>0</v>
      </c>
      <c r="N73" t="s">
        <v>79</v>
      </c>
      <c r="O73" t="s">
        <v>452</v>
      </c>
      <c r="P73" t="s">
        <v>27</v>
      </c>
      <c r="Q73">
        <v>2</v>
      </c>
      <c r="R73" t="str">
        <f t="shared" si="4"/>
        <v/>
      </c>
      <c r="S73" t="str">
        <f t="shared" si="5"/>
        <v/>
      </c>
      <c r="T73" t="str">
        <f t="shared" si="6"/>
        <v>Recent</v>
      </c>
      <c r="U73" t="str">
        <f t="shared" si="7"/>
        <v>Short</v>
      </c>
    </row>
    <row r="74" spans="1:21" x14ac:dyDescent="0.25">
      <c r="A74" t="s">
        <v>453</v>
      </c>
      <c r="B74" t="s">
        <v>29</v>
      </c>
      <c r="C74" t="s">
        <v>454</v>
      </c>
      <c r="D74" t="s">
        <v>22</v>
      </c>
      <c r="E74" t="s">
        <v>22</v>
      </c>
      <c r="F74" t="s">
        <v>22</v>
      </c>
      <c r="G74" s="2"/>
      <c r="H74" t="s">
        <v>22</v>
      </c>
      <c r="I74">
        <v>2018</v>
      </c>
      <c r="J74" t="s">
        <v>238</v>
      </c>
      <c r="K74" t="s">
        <v>71</v>
      </c>
      <c r="L74">
        <v>0</v>
      </c>
      <c r="M74">
        <v>1</v>
      </c>
      <c r="N74" t="s">
        <v>368</v>
      </c>
      <c r="O74" t="s">
        <v>455</v>
      </c>
      <c r="P74" t="s">
        <v>27</v>
      </c>
      <c r="Q74">
        <v>2</v>
      </c>
      <c r="R74" t="str">
        <f t="shared" si="4"/>
        <v/>
      </c>
      <c r="S74" t="str">
        <f t="shared" si="5"/>
        <v/>
      </c>
      <c r="T74" t="str">
        <f t="shared" si="6"/>
        <v>Modern</v>
      </c>
      <c r="U74" t="str">
        <f t="shared" si="7"/>
        <v>Not Applicable</v>
      </c>
    </row>
    <row r="75" spans="1:21" x14ac:dyDescent="0.25">
      <c r="A75" t="s">
        <v>456</v>
      </c>
      <c r="B75" t="s">
        <v>18</v>
      </c>
      <c r="C75" t="s">
        <v>457</v>
      </c>
      <c r="D75" t="s">
        <v>458</v>
      </c>
      <c r="E75" t="s">
        <v>459</v>
      </c>
      <c r="F75" t="s">
        <v>22</v>
      </c>
      <c r="G75" s="2"/>
      <c r="H75" t="s">
        <v>22</v>
      </c>
      <c r="I75">
        <v>2019</v>
      </c>
      <c r="J75" t="s">
        <v>23</v>
      </c>
      <c r="K75" t="s">
        <v>306</v>
      </c>
      <c r="L75">
        <v>98</v>
      </c>
      <c r="M75">
        <v>0</v>
      </c>
      <c r="N75" t="s">
        <v>25</v>
      </c>
      <c r="O75" t="s">
        <v>460</v>
      </c>
      <c r="P75" t="s">
        <v>27</v>
      </c>
      <c r="Q75">
        <v>2</v>
      </c>
      <c r="R75" t="str">
        <f t="shared" si="4"/>
        <v/>
      </c>
      <c r="S75" t="str">
        <f t="shared" si="5"/>
        <v/>
      </c>
      <c r="T75" t="str">
        <f t="shared" si="6"/>
        <v>Modern</v>
      </c>
      <c r="U75" t="str">
        <f t="shared" si="7"/>
        <v>Medium</v>
      </c>
    </row>
    <row r="76" spans="1:21" x14ac:dyDescent="0.25">
      <c r="A76" t="s">
        <v>461</v>
      </c>
      <c r="B76" t="s">
        <v>18</v>
      </c>
      <c r="C76" t="s">
        <v>462</v>
      </c>
      <c r="D76" t="s">
        <v>463</v>
      </c>
      <c r="E76" t="s">
        <v>464</v>
      </c>
      <c r="F76" t="s">
        <v>175</v>
      </c>
      <c r="G76" s="2">
        <v>43763</v>
      </c>
      <c r="H76" t="s">
        <v>34</v>
      </c>
      <c r="I76">
        <v>2019</v>
      </c>
      <c r="J76" t="s">
        <v>35</v>
      </c>
      <c r="K76" t="s">
        <v>226</v>
      </c>
      <c r="L76">
        <v>86</v>
      </c>
      <c r="M76">
        <v>0</v>
      </c>
      <c r="N76" t="s">
        <v>264</v>
      </c>
      <c r="O76" t="s">
        <v>465</v>
      </c>
      <c r="P76" t="s">
        <v>39</v>
      </c>
      <c r="Q76">
        <v>1</v>
      </c>
      <c r="R76">
        <f t="shared" si="4"/>
        <v>2019</v>
      </c>
      <c r="S76" t="str">
        <f t="shared" si="5"/>
        <v>October</v>
      </c>
      <c r="T76" t="str">
        <f t="shared" si="6"/>
        <v>Modern</v>
      </c>
      <c r="U76" t="str">
        <f t="shared" si="7"/>
        <v>Short</v>
      </c>
    </row>
    <row r="77" spans="1:21" x14ac:dyDescent="0.25">
      <c r="A77" t="s">
        <v>466</v>
      </c>
      <c r="B77" t="s">
        <v>18</v>
      </c>
      <c r="C77" t="s">
        <v>467</v>
      </c>
      <c r="D77" t="s">
        <v>468</v>
      </c>
      <c r="E77" t="s">
        <v>469</v>
      </c>
      <c r="F77" t="s">
        <v>22</v>
      </c>
      <c r="G77" s="2">
        <v>44392</v>
      </c>
      <c r="H77" t="s">
        <v>34</v>
      </c>
      <c r="I77">
        <v>2019</v>
      </c>
      <c r="J77" t="s">
        <v>136</v>
      </c>
      <c r="K77" t="s">
        <v>470</v>
      </c>
      <c r="L77">
        <v>100</v>
      </c>
      <c r="M77">
        <v>0</v>
      </c>
      <c r="N77" t="s">
        <v>61</v>
      </c>
      <c r="O77" t="s">
        <v>471</v>
      </c>
      <c r="P77" t="s">
        <v>39</v>
      </c>
      <c r="Q77">
        <v>1</v>
      </c>
      <c r="R77">
        <f t="shared" si="4"/>
        <v>2021</v>
      </c>
      <c r="S77" t="str">
        <f t="shared" si="5"/>
        <v>July</v>
      </c>
      <c r="T77" t="str">
        <f t="shared" si="6"/>
        <v>Modern</v>
      </c>
      <c r="U77" t="str">
        <f t="shared" si="7"/>
        <v>Medium</v>
      </c>
    </row>
    <row r="78" spans="1:21" x14ac:dyDescent="0.25">
      <c r="A78" t="s">
        <v>472</v>
      </c>
      <c r="B78" t="s">
        <v>18</v>
      </c>
      <c r="C78" t="s">
        <v>473</v>
      </c>
      <c r="D78" t="s">
        <v>474</v>
      </c>
      <c r="E78" t="s">
        <v>475</v>
      </c>
      <c r="F78" t="s">
        <v>22</v>
      </c>
      <c r="G78" s="2"/>
      <c r="H78" t="s">
        <v>22</v>
      </c>
      <c r="I78">
        <v>2010</v>
      </c>
      <c r="J78" t="s">
        <v>23</v>
      </c>
      <c r="K78" t="s">
        <v>476</v>
      </c>
      <c r="L78">
        <v>55</v>
      </c>
      <c r="M78">
        <v>0</v>
      </c>
      <c r="N78" t="s">
        <v>45</v>
      </c>
      <c r="O78" t="s">
        <v>477</v>
      </c>
      <c r="P78" t="s">
        <v>27</v>
      </c>
      <c r="Q78">
        <v>2</v>
      </c>
      <c r="R78" t="str">
        <f t="shared" si="4"/>
        <v/>
      </c>
      <c r="S78" t="str">
        <f t="shared" si="5"/>
        <v/>
      </c>
      <c r="T78" t="str">
        <f t="shared" si="6"/>
        <v>Modern</v>
      </c>
      <c r="U78" t="str">
        <f t="shared" si="7"/>
        <v>Short</v>
      </c>
    </row>
    <row r="79" spans="1:21" x14ac:dyDescent="0.25">
      <c r="A79" t="s">
        <v>478</v>
      </c>
      <c r="B79" t="s">
        <v>29</v>
      </c>
      <c r="C79" t="s">
        <v>479</v>
      </c>
      <c r="D79" t="s">
        <v>22</v>
      </c>
      <c r="E79" t="s">
        <v>480</v>
      </c>
      <c r="F79" t="s">
        <v>22</v>
      </c>
      <c r="G79" s="2"/>
      <c r="H79" t="s">
        <v>22</v>
      </c>
      <c r="I79">
        <v>2020</v>
      </c>
      <c r="J79" t="s">
        <v>59</v>
      </c>
      <c r="K79" t="s">
        <v>71</v>
      </c>
      <c r="L79">
        <v>0</v>
      </c>
      <c r="M79">
        <v>1</v>
      </c>
      <c r="N79" t="s">
        <v>119</v>
      </c>
      <c r="O79" t="s">
        <v>481</v>
      </c>
      <c r="P79" t="s">
        <v>27</v>
      </c>
      <c r="Q79">
        <v>2</v>
      </c>
      <c r="R79" t="str">
        <f t="shared" si="4"/>
        <v/>
      </c>
      <c r="S79" t="str">
        <f t="shared" si="5"/>
        <v/>
      </c>
      <c r="T79" t="str">
        <f t="shared" si="6"/>
        <v>Recent</v>
      </c>
      <c r="U79" t="str">
        <f t="shared" si="7"/>
        <v>Not Applicable</v>
      </c>
    </row>
    <row r="80" spans="1:21" x14ac:dyDescent="0.25">
      <c r="A80" t="s">
        <v>482</v>
      </c>
      <c r="B80" t="s">
        <v>18</v>
      </c>
      <c r="C80" t="s">
        <v>483</v>
      </c>
      <c r="D80" t="s">
        <v>484</v>
      </c>
      <c r="E80" t="s">
        <v>485</v>
      </c>
      <c r="F80" t="s">
        <v>22</v>
      </c>
      <c r="G80" s="2"/>
      <c r="H80" t="s">
        <v>22</v>
      </c>
      <c r="I80">
        <v>2014</v>
      </c>
      <c r="J80" t="s">
        <v>59</v>
      </c>
      <c r="K80" t="s">
        <v>486</v>
      </c>
      <c r="L80">
        <v>105</v>
      </c>
      <c r="M80">
        <v>0</v>
      </c>
      <c r="N80" t="s">
        <v>61</v>
      </c>
      <c r="O80" t="s">
        <v>487</v>
      </c>
      <c r="P80" t="s">
        <v>27</v>
      </c>
      <c r="Q80">
        <v>2</v>
      </c>
      <c r="R80" t="str">
        <f t="shared" si="4"/>
        <v/>
      </c>
      <c r="S80" t="str">
        <f t="shared" si="5"/>
        <v/>
      </c>
      <c r="T80" t="str">
        <f t="shared" si="6"/>
        <v>Modern</v>
      </c>
      <c r="U80" t="str">
        <f t="shared" si="7"/>
        <v>Medium</v>
      </c>
    </row>
    <row r="81" spans="1:21" x14ac:dyDescent="0.25">
      <c r="A81" t="s">
        <v>488</v>
      </c>
      <c r="B81" t="s">
        <v>18</v>
      </c>
      <c r="C81" t="s">
        <v>489</v>
      </c>
      <c r="D81" t="s">
        <v>490</v>
      </c>
      <c r="E81" t="s">
        <v>491</v>
      </c>
      <c r="F81" t="s">
        <v>22</v>
      </c>
      <c r="G81" s="2"/>
      <c r="H81" t="s">
        <v>22</v>
      </c>
      <c r="I81">
        <v>1952</v>
      </c>
      <c r="J81" t="s">
        <v>59</v>
      </c>
      <c r="K81" t="s">
        <v>93</v>
      </c>
      <c r="L81">
        <v>99</v>
      </c>
      <c r="M81">
        <v>0</v>
      </c>
      <c r="N81" t="s">
        <v>119</v>
      </c>
      <c r="O81" t="s">
        <v>492</v>
      </c>
      <c r="P81" t="s">
        <v>27</v>
      </c>
      <c r="Q81">
        <v>2</v>
      </c>
      <c r="R81" t="str">
        <f t="shared" si="4"/>
        <v/>
      </c>
      <c r="S81" t="str">
        <f t="shared" si="5"/>
        <v/>
      </c>
      <c r="T81" t="str">
        <f t="shared" si="6"/>
        <v>Older</v>
      </c>
      <c r="U81" t="str">
        <f t="shared" si="7"/>
        <v>Medium</v>
      </c>
    </row>
    <row r="82" spans="1:21" x14ac:dyDescent="0.25">
      <c r="A82" t="s">
        <v>493</v>
      </c>
      <c r="B82" t="s">
        <v>18</v>
      </c>
      <c r="C82" t="s">
        <v>494</v>
      </c>
      <c r="D82" t="s">
        <v>495</v>
      </c>
      <c r="E82" t="s">
        <v>496</v>
      </c>
      <c r="F82" t="s">
        <v>22</v>
      </c>
      <c r="G82" s="2"/>
      <c r="H82" t="s">
        <v>22</v>
      </c>
      <c r="I82">
        <v>2017</v>
      </c>
      <c r="J82" t="s">
        <v>23</v>
      </c>
      <c r="K82" t="s">
        <v>497</v>
      </c>
      <c r="L82">
        <v>145</v>
      </c>
      <c r="M82">
        <v>0</v>
      </c>
      <c r="N82" t="s">
        <v>25</v>
      </c>
      <c r="O82" t="s">
        <v>498</v>
      </c>
      <c r="P82" t="s">
        <v>27</v>
      </c>
      <c r="Q82">
        <v>2</v>
      </c>
      <c r="R82" t="str">
        <f t="shared" si="4"/>
        <v/>
      </c>
      <c r="S82" t="str">
        <f t="shared" si="5"/>
        <v/>
      </c>
      <c r="T82" t="str">
        <f t="shared" si="6"/>
        <v>Modern</v>
      </c>
      <c r="U82" t="str">
        <f t="shared" si="7"/>
        <v>Long</v>
      </c>
    </row>
    <row r="83" spans="1:21" x14ac:dyDescent="0.25">
      <c r="A83" t="s">
        <v>499</v>
      </c>
      <c r="B83" t="s">
        <v>18</v>
      </c>
      <c r="C83" t="s">
        <v>500</v>
      </c>
      <c r="D83" t="s">
        <v>501</v>
      </c>
      <c r="E83" t="s">
        <v>502</v>
      </c>
      <c r="F83" t="s">
        <v>22</v>
      </c>
      <c r="G83" s="2"/>
      <c r="H83" t="s">
        <v>22</v>
      </c>
      <c r="I83">
        <v>1945</v>
      </c>
      <c r="J83" t="s">
        <v>59</v>
      </c>
      <c r="K83" t="s">
        <v>306</v>
      </c>
      <c r="L83">
        <v>98</v>
      </c>
      <c r="M83">
        <v>0</v>
      </c>
      <c r="N83" t="s">
        <v>155</v>
      </c>
      <c r="O83" t="s">
        <v>503</v>
      </c>
      <c r="P83" t="s">
        <v>27</v>
      </c>
      <c r="Q83">
        <v>2</v>
      </c>
      <c r="R83" t="str">
        <f t="shared" si="4"/>
        <v/>
      </c>
      <c r="S83" t="str">
        <f t="shared" si="5"/>
        <v/>
      </c>
      <c r="T83" t="str">
        <f t="shared" si="6"/>
        <v>Older</v>
      </c>
      <c r="U83" t="str">
        <f t="shared" si="7"/>
        <v>Medium</v>
      </c>
    </row>
    <row r="84" spans="1:21" x14ac:dyDescent="0.25">
      <c r="A84" t="s">
        <v>504</v>
      </c>
      <c r="B84" t="s">
        <v>18</v>
      </c>
      <c r="C84" t="s">
        <v>505</v>
      </c>
      <c r="D84" t="s">
        <v>506</v>
      </c>
      <c r="E84" t="s">
        <v>507</v>
      </c>
      <c r="F84" t="s">
        <v>508</v>
      </c>
      <c r="G84" s="2">
        <v>44379</v>
      </c>
      <c r="H84" t="s">
        <v>34</v>
      </c>
      <c r="I84">
        <v>2021</v>
      </c>
      <c r="J84" t="s">
        <v>136</v>
      </c>
      <c r="K84" t="s">
        <v>130</v>
      </c>
      <c r="L84">
        <v>116</v>
      </c>
      <c r="M84">
        <v>0</v>
      </c>
      <c r="N84" t="s">
        <v>264</v>
      </c>
      <c r="O84" t="s">
        <v>509</v>
      </c>
      <c r="P84" t="s">
        <v>39</v>
      </c>
      <c r="Q84">
        <v>1</v>
      </c>
      <c r="R84">
        <f t="shared" si="4"/>
        <v>2021</v>
      </c>
      <c r="S84" t="str">
        <f t="shared" si="5"/>
        <v>July</v>
      </c>
      <c r="T84" t="str">
        <f t="shared" si="6"/>
        <v>Recent</v>
      </c>
      <c r="U84" t="str">
        <f t="shared" si="7"/>
        <v>Medium</v>
      </c>
    </row>
    <row r="85" spans="1:21" x14ac:dyDescent="0.25">
      <c r="A85" t="s">
        <v>510</v>
      </c>
      <c r="B85" t="s">
        <v>18</v>
      </c>
      <c r="C85" t="s">
        <v>511</v>
      </c>
      <c r="D85" t="s">
        <v>512</v>
      </c>
      <c r="E85" t="s">
        <v>513</v>
      </c>
      <c r="F85" t="s">
        <v>85</v>
      </c>
      <c r="G85" s="2"/>
      <c r="H85" t="s">
        <v>22</v>
      </c>
      <c r="I85">
        <v>2019</v>
      </c>
      <c r="J85" t="s">
        <v>198</v>
      </c>
      <c r="K85" t="s">
        <v>52</v>
      </c>
      <c r="L85">
        <v>139</v>
      </c>
      <c r="M85">
        <v>0</v>
      </c>
      <c r="N85" t="s">
        <v>25</v>
      </c>
      <c r="O85" t="s">
        <v>514</v>
      </c>
      <c r="P85" t="s">
        <v>27</v>
      </c>
      <c r="Q85">
        <v>2</v>
      </c>
      <c r="R85" t="str">
        <f t="shared" si="4"/>
        <v/>
      </c>
      <c r="S85" t="str">
        <f t="shared" si="5"/>
        <v/>
      </c>
      <c r="T85" t="str">
        <f t="shared" si="6"/>
        <v>Modern</v>
      </c>
      <c r="U85" t="str">
        <f t="shared" si="7"/>
        <v>Long</v>
      </c>
    </row>
    <row r="86" spans="1:21" x14ac:dyDescent="0.25">
      <c r="A86" t="s">
        <v>515</v>
      </c>
      <c r="B86" t="s">
        <v>18</v>
      </c>
      <c r="C86" t="s">
        <v>516</v>
      </c>
      <c r="D86" t="s">
        <v>517</v>
      </c>
      <c r="E86" t="s">
        <v>518</v>
      </c>
      <c r="F86" t="s">
        <v>22</v>
      </c>
      <c r="G86" s="2"/>
      <c r="H86" t="s">
        <v>22</v>
      </c>
      <c r="I86">
        <v>2016</v>
      </c>
      <c r="J86" t="s">
        <v>59</v>
      </c>
      <c r="K86" t="s">
        <v>519</v>
      </c>
      <c r="L86">
        <v>141</v>
      </c>
      <c r="M86">
        <v>0</v>
      </c>
      <c r="N86" t="s">
        <v>119</v>
      </c>
      <c r="O86" t="s">
        <v>520</v>
      </c>
      <c r="P86" t="s">
        <v>27</v>
      </c>
      <c r="Q86">
        <v>2</v>
      </c>
      <c r="R86" t="str">
        <f t="shared" si="4"/>
        <v/>
      </c>
      <c r="S86" t="str">
        <f t="shared" si="5"/>
        <v/>
      </c>
      <c r="T86" t="str">
        <f t="shared" si="6"/>
        <v>Modern</v>
      </c>
      <c r="U86" t="str">
        <f t="shared" si="7"/>
        <v>Long</v>
      </c>
    </row>
    <row r="87" spans="1:21" x14ac:dyDescent="0.25">
      <c r="A87" t="s">
        <v>521</v>
      </c>
      <c r="B87" t="s">
        <v>18</v>
      </c>
      <c r="C87" t="s">
        <v>522</v>
      </c>
      <c r="D87" t="s">
        <v>523</v>
      </c>
      <c r="E87" t="s">
        <v>524</v>
      </c>
      <c r="F87" t="s">
        <v>175</v>
      </c>
      <c r="G87" s="2">
        <v>43406</v>
      </c>
      <c r="H87" t="s">
        <v>34</v>
      </c>
      <c r="I87">
        <v>2018</v>
      </c>
      <c r="J87" t="s">
        <v>35</v>
      </c>
      <c r="K87" t="s">
        <v>306</v>
      </c>
      <c r="L87">
        <v>98</v>
      </c>
      <c r="M87">
        <v>0</v>
      </c>
      <c r="N87" t="s">
        <v>45</v>
      </c>
      <c r="O87" t="s">
        <v>525</v>
      </c>
      <c r="P87" t="s">
        <v>39</v>
      </c>
      <c r="Q87">
        <v>1</v>
      </c>
      <c r="R87">
        <f t="shared" si="4"/>
        <v>2018</v>
      </c>
      <c r="S87" t="str">
        <f t="shared" si="5"/>
        <v>November</v>
      </c>
      <c r="T87" t="str">
        <f t="shared" si="6"/>
        <v>Modern</v>
      </c>
      <c r="U87" t="str">
        <f t="shared" si="7"/>
        <v>Medium</v>
      </c>
    </row>
    <row r="88" spans="1:21" x14ac:dyDescent="0.25">
      <c r="A88" t="s">
        <v>526</v>
      </c>
      <c r="B88" t="s">
        <v>18</v>
      </c>
      <c r="C88" t="s">
        <v>527</v>
      </c>
      <c r="D88" t="s">
        <v>528</v>
      </c>
      <c r="E88" t="s">
        <v>529</v>
      </c>
      <c r="F88" t="s">
        <v>22</v>
      </c>
      <c r="G88" s="2"/>
      <c r="H88" t="s">
        <v>22</v>
      </c>
      <c r="I88">
        <v>2019</v>
      </c>
      <c r="J88" t="s">
        <v>77</v>
      </c>
      <c r="K88" t="s">
        <v>104</v>
      </c>
      <c r="L88">
        <v>73</v>
      </c>
      <c r="M88">
        <v>0</v>
      </c>
      <c r="N88" t="s">
        <v>79</v>
      </c>
      <c r="O88" t="s">
        <v>530</v>
      </c>
      <c r="P88" t="s">
        <v>27</v>
      </c>
      <c r="Q88">
        <v>2</v>
      </c>
      <c r="R88" t="str">
        <f t="shared" si="4"/>
        <v/>
      </c>
      <c r="S88" t="str">
        <f t="shared" si="5"/>
        <v/>
      </c>
      <c r="T88" t="str">
        <f t="shared" si="6"/>
        <v>Modern</v>
      </c>
      <c r="U88" t="str">
        <f t="shared" si="7"/>
        <v>Short</v>
      </c>
    </row>
    <row r="89" spans="1:21" x14ac:dyDescent="0.25">
      <c r="A89" t="s">
        <v>531</v>
      </c>
      <c r="B89" t="s">
        <v>29</v>
      </c>
      <c r="C89" t="s">
        <v>532</v>
      </c>
      <c r="D89" t="s">
        <v>22</v>
      </c>
      <c r="E89" t="s">
        <v>533</v>
      </c>
      <c r="F89" t="s">
        <v>534</v>
      </c>
      <c r="G89" s="2">
        <v>43693</v>
      </c>
      <c r="H89" t="s">
        <v>34</v>
      </c>
      <c r="I89">
        <v>2019</v>
      </c>
      <c r="J89" t="s">
        <v>35</v>
      </c>
      <c r="K89" t="s">
        <v>71</v>
      </c>
      <c r="L89">
        <v>0</v>
      </c>
      <c r="M89">
        <v>1</v>
      </c>
      <c r="N89" t="s">
        <v>137</v>
      </c>
      <c r="O89" t="s">
        <v>535</v>
      </c>
      <c r="P89" t="s">
        <v>39</v>
      </c>
      <c r="Q89">
        <v>1</v>
      </c>
      <c r="R89">
        <f t="shared" si="4"/>
        <v>2019</v>
      </c>
      <c r="S89" t="str">
        <f t="shared" si="5"/>
        <v>August</v>
      </c>
      <c r="T89" t="str">
        <f t="shared" si="6"/>
        <v>Modern</v>
      </c>
      <c r="U89" t="str">
        <f t="shared" si="7"/>
        <v>Not Applicable</v>
      </c>
    </row>
    <row r="90" spans="1:21" x14ac:dyDescent="0.25">
      <c r="A90" t="s">
        <v>536</v>
      </c>
      <c r="B90" t="s">
        <v>18</v>
      </c>
      <c r="C90" t="s">
        <v>537</v>
      </c>
      <c r="D90" t="s">
        <v>538</v>
      </c>
      <c r="E90" t="s">
        <v>539</v>
      </c>
      <c r="F90" t="s">
        <v>22</v>
      </c>
      <c r="G90" s="2"/>
      <c r="H90" t="s">
        <v>22</v>
      </c>
      <c r="I90">
        <v>1942</v>
      </c>
      <c r="J90" t="s">
        <v>198</v>
      </c>
      <c r="K90" t="s">
        <v>209</v>
      </c>
      <c r="L90">
        <v>78</v>
      </c>
      <c r="M90">
        <v>0</v>
      </c>
      <c r="N90" t="s">
        <v>540</v>
      </c>
      <c r="O90" t="s">
        <v>541</v>
      </c>
      <c r="P90" t="s">
        <v>27</v>
      </c>
      <c r="Q90">
        <v>2</v>
      </c>
      <c r="R90" t="str">
        <f t="shared" si="4"/>
        <v/>
      </c>
      <c r="S90" t="str">
        <f t="shared" si="5"/>
        <v/>
      </c>
      <c r="T90" t="str">
        <f t="shared" si="6"/>
        <v>Older</v>
      </c>
      <c r="U90" t="str">
        <f t="shared" si="7"/>
        <v>Short</v>
      </c>
    </row>
    <row r="91" spans="1:21" x14ac:dyDescent="0.25">
      <c r="A91" t="s">
        <v>542</v>
      </c>
      <c r="B91" t="s">
        <v>29</v>
      </c>
      <c r="C91" t="s">
        <v>543</v>
      </c>
      <c r="D91" t="s">
        <v>22</v>
      </c>
      <c r="E91" t="s">
        <v>544</v>
      </c>
      <c r="F91" t="s">
        <v>22</v>
      </c>
      <c r="G91" s="2"/>
      <c r="H91" t="s">
        <v>22</v>
      </c>
      <c r="I91">
        <v>2009</v>
      </c>
      <c r="J91" t="s">
        <v>349</v>
      </c>
      <c r="K91" t="s">
        <v>545</v>
      </c>
      <c r="L91">
        <v>0</v>
      </c>
      <c r="M91">
        <v>10</v>
      </c>
      <c r="N91" t="s">
        <v>79</v>
      </c>
      <c r="O91" t="s">
        <v>546</v>
      </c>
      <c r="P91" t="s">
        <v>27</v>
      </c>
      <c r="Q91">
        <v>2</v>
      </c>
      <c r="R91" t="str">
        <f t="shared" si="4"/>
        <v/>
      </c>
      <c r="S91" t="str">
        <f t="shared" si="5"/>
        <v/>
      </c>
      <c r="T91" t="str">
        <f t="shared" si="6"/>
        <v>Older</v>
      </c>
      <c r="U91" t="str">
        <f t="shared" si="7"/>
        <v>Not Applicable</v>
      </c>
    </row>
    <row r="92" spans="1:21" x14ac:dyDescent="0.25">
      <c r="A92" t="s">
        <v>547</v>
      </c>
      <c r="B92" t="s">
        <v>18</v>
      </c>
      <c r="C92" t="s">
        <v>548</v>
      </c>
      <c r="D92" t="s">
        <v>549</v>
      </c>
      <c r="E92" t="s">
        <v>550</v>
      </c>
      <c r="F92" t="s">
        <v>175</v>
      </c>
      <c r="G92" s="2">
        <v>44375</v>
      </c>
      <c r="H92" t="s">
        <v>34</v>
      </c>
      <c r="I92">
        <v>2012</v>
      </c>
      <c r="J92" t="s">
        <v>92</v>
      </c>
      <c r="K92" t="s">
        <v>551</v>
      </c>
      <c r="L92">
        <v>97</v>
      </c>
      <c r="M92">
        <v>0</v>
      </c>
      <c r="N92" t="s">
        <v>119</v>
      </c>
      <c r="O92" t="s">
        <v>552</v>
      </c>
      <c r="P92" t="s">
        <v>39</v>
      </c>
      <c r="Q92">
        <v>1</v>
      </c>
      <c r="R92">
        <f t="shared" si="4"/>
        <v>2021</v>
      </c>
      <c r="S92" t="str">
        <f t="shared" si="5"/>
        <v>June</v>
      </c>
      <c r="T92" t="str">
        <f t="shared" si="6"/>
        <v>Modern</v>
      </c>
      <c r="U92" t="str">
        <f t="shared" si="7"/>
        <v>Medium</v>
      </c>
    </row>
    <row r="93" spans="1:21" x14ac:dyDescent="0.25">
      <c r="A93" t="s">
        <v>553</v>
      </c>
      <c r="B93" t="s">
        <v>29</v>
      </c>
      <c r="C93" t="s">
        <v>554</v>
      </c>
      <c r="D93" t="s">
        <v>22</v>
      </c>
      <c r="E93" t="s">
        <v>22</v>
      </c>
      <c r="F93" t="s">
        <v>33</v>
      </c>
      <c r="G93" s="2">
        <v>43922</v>
      </c>
      <c r="H93" t="s">
        <v>34</v>
      </c>
      <c r="I93">
        <v>2020</v>
      </c>
      <c r="J93" t="s">
        <v>35</v>
      </c>
      <c r="K93" t="s">
        <v>36</v>
      </c>
      <c r="L93">
        <v>0</v>
      </c>
      <c r="M93">
        <v>2</v>
      </c>
      <c r="N93" t="s">
        <v>37</v>
      </c>
      <c r="O93" t="s">
        <v>555</v>
      </c>
      <c r="P93" t="s">
        <v>39</v>
      </c>
      <c r="Q93">
        <v>1</v>
      </c>
      <c r="R93">
        <f t="shared" si="4"/>
        <v>2020</v>
      </c>
      <c r="S93" t="str">
        <f t="shared" si="5"/>
        <v>April</v>
      </c>
      <c r="T93" t="str">
        <f t="shared" si="6"/>
        <v>Recent</v>
      </c>
      <c r="U93" t="str">
        <f t="shared" si="7"/>
        <v>Not Applicable</v>
      </c>
    </row>
    <row r="94" spans="1:21" x14ac:dyDescent="0.25">
      <c r="A94" t="s">
        <v>556</v>
      </c>
      <c r="B94" t="s">
        <v>18</v>
      </c>
      <c r="C94" t="s">
        <v>557</v>
      </c>
      <c r="D94" t="s">
        <v>558</v>
      </c>
      <c r="E94" t="s">
        <v>559</v>
      </c>
      <c r="F94" t="s">
        <v>22</v>
      </c>
      <c r="G94" s="2"/>
      <c r="H94" t="s">
        <v>22</v>
      </c>
      <c r="I94">
        <v>2018</v>
      </c>
      <c r="J94" t="s">
        <v>198</v>
      </c>
      <c r="K94" t="s">
        <v>306</v>
      </c>
      <c r="L94">
        <v>98</v>
      </c>
      <c r="M94">
        <v>0</v>
      </c>
      <c r="N94" t="s">
        <v>119</v>
      </c>
      <c r="O94" t="s">
        <v>560</v>
      </c>
      <c r="P94" t="s">
        <v>27</v>
      </c>
      <c r="Q94">
        <v>2</v>
      </c>
      <c r="R94" t="str">
        <f t="shared" si="4"/>
        <v/>
      </c>
      <c r="S94" t="str">
        <f t="shared" si="5"/>
        <v/>
      </c>
      <c r="T94" t="str">
        <f t="shared" si="6"/>
        <v>Modern</v>
      </c>
      <c r="U94" t="str">
        <f t="shared" si="7"/>
        <v>Medium</v>
      </c>
    </row>
    <row r="95" spans="1:21" x14ac:dyDescent="0.25">
      <c r="A95" t="s">
        <v>561</v>
      </c>
      <c r="B95" t="s">
        <v>29</v>
      </c>
      <c r="C95" t="s">
        <v>562</v>
      </c>
      <c r="D95" t="s">
        <v>22</v>
      </c>
      <c r="E95" t="s">
        <v>563</v>
      </c>
      <c r="F95" t="s">
        <v>175</v>
      </c>
      <c r="G95" s="2">
        <v>43907</v>
      </c>
      <c r="H95" t="s">
        <v>34</v>
      </c>
      <c r="I95">
        <v>2018</v>
      </c>
      <c r="J95" t="s">
        <v>35</v>
      </c>
      <c r="K95" t="s">
        <v>71</v>
      </c>
      <c r="L95">
        <v>0</v>
      </c>
      <c r="M95">
        <v>1</v>
      </c>
      <c r="N95" t="s">
        <v>72</v>
      </c>
      <c r="O95" t="s">
        <v>564</v>
      </c>
      <c r="P95" t="s">
        <v>39</v>
      </c>
      <c r="Q95">
        <v>1</v>
      </c>
      <c r="R95">
        <f t="shared" si="4"/>
        <v>2020</v>
      </c>
      <c r="S95" t="str">
        <f t="shared" si="5"/>
        <v>March</v>
      </c>
      <c r="T95" t="str">
        <f t="shared" si="6"/>
        <v>Modern</v>
      </c>
      <c r="U95" t="str">
        <f t="shared" si="7"/>
        <v>Not Applicable</v>
      </c>
    </row>
    <row r="96" spans="1:21" x14ac:dyDescent="0.25">
      <c r="A96" t="s">
        <v>565</v>
      </c>
      <c r="B96" t="s">
        <v>18</v>
      </c>
      <c r="C96" t="s">
        <v>566</v>
      </c>
      <c r="D96" t="s">
        <v>567</v>
      </c>
      <c r="E96" t="s">
        <v>568</v>
      </c>
      <c r="F96" t="s">
        <v>569</v>
      </c>
      <c r="G96" s="2"/>
      <c r="H96" t="s">
        <v>22</v>
      </c>
      <c r="I96">
        <v>1991</v>
      </c>
      <c r="J96" t="s">
        <v>23</v>
      </c>
      <c r="K96" t="s">
        <v>570</v>
      </c>
      <c r="L96">
        <v>94</v>
      </c>
      <c r="M96">
        <v>0</v>
      </c>
      <c r="N96" t="s">
        <v>119</v>
      </c>
      <c r="O96" t="s">
        <v>571</v>
      </c>
      <c r="P96" t="s">
        <v>27</v>
      </c>
      <c r="Q96">
        <v>2</v>
      </c>
      <c r="R96" t="str">
        <f t="shared" si="4"/>
        <v/>
      </c>
      <c r="S96" t="str">
        <f t="shared" si="5"/>
        <v/>
      </c>
      <c r="T96" t="str">
        <f t="shared" si="6"/>
        <v>Older</v>
      </c>
      <c r="U96" t="str">
        <f t="shared" si="7"/>
        <v>Medium</v>
      </c>
    </row>
    <row r="97" spans="1:21" x14ac:dyDescent="0.25">
      <c r="A97" t="s">
        <v>572</v>
      </c>
      <c r="B97" t="s">
        <v>18</v>
      </c>
      <c r="C97" t="s">
        <v>573</v>
      </c>
      <c r="D97" t="s">
        <v>574</v>
      </c>
      <c r="E97" t="s">
        <v>575</v>
      </c>
      <c r="F97" t="s">
        <v>85</v>
      </c>
      <c r="G97" s="2">
        <v>43830</v>
      </c>
      <c r="H97" t="s">
        <v>34</v>
      </c>
      <c r="I97">
        <v>1979</v>
      </c>
      <c r="J97" t="s">
        <v>136</v>
      </c>
      <c r="K97" t="s">
        <v>576</v>
      </c>
      <c r="L97">
        <v>161</v>
      </c>
      <c r="M97">
        <v>0</v>
      </c>
      <c r="N97" t="s">
        <v>112</v>
      </c>
      <c r="O97" t="s">
        <v>577</v>
      </c>
      <c r="P97" t="s">
        <v>39</v>
      </c>
      <c r="Q97">
        <v>1</v>
      </c>
      <c r="R97">
        <f t="shared" si="4"/>
        <v>2019</v>
      </c>
      <c r="S97" t="str">
        <f t="shared" si="5"/>
        <v>December</v>
      </c>
      <c r="T97" t="str">
        <f t="shared" si="6"/>
        <v>Older</v>
      </c>
      <c r="U97" t="str">
        <f t="shared" si="7"/>
        <v>Long</v>
      </c>
    </row>
    <row r="98" spans="1:21" x14ac:dyDescent="0.25">
      <c r="A98" t="s">
        <v>578</v>
      </c>
      <c r="B98" t="s">
        <v>18</v>
      </c>
      <c r="C98" t="s">
        <v>579</v>
      </c>
      <c r="D98" t="s">
        <v>580</v>
      </c>
      <c r="E98" t="s">
        <v>581</v>
      </c>
      <c r="F98" t="s">
        <v>22</v>
      </c>
      <c r="G98" s="2"/>
      <c r="H98" t="s">
        <v>22</v>
      </c>
      <c r="I98">
        <v>2012</v>
      </c>
      <c r="J98" t="s">
        <v>92</v>
      </c>
      <c r="K98" t="s">
        <v>99</v>
      </c>
      <c r="L98">
        <v>85</v>
      </c>
      <c r="M98">
        <v>0</v>
      </c>
      <c r="N98" t="s">
        <v>25</v>
      </c>
      <c r="O98" t="s">
        <v>582</v>
      </c>
      <c r="P98" t="s">
        <v>27</v>
      </c>
      <c r="Q98">
        <v>2</v>
      </c>
      <c r="R98" t="str">
        <f t="shared" si="4"/>
        <v/>
      </c>
      <c r="S98" t="str">
        <f t="shared" si="5"/>
        <v/>
      </c>
      <c r="T98" t="str">
        <f t="shared" si="6"/>
        <v>Modern</v>
      </c>
      <c r="U98" t="str">
        <f t="shared" si="7"/>
        <v>Short</v>
      </c>
    </row>
    <row r="99" spans="1:21" x14ac:dyDescent="0.25">
      <c r="A99" t="s">
        <v>583</v>
      </c>
      <c r="B99" t="s">
        <v>18</v>
      </c>
      <c r="C99" t="s">
        <v>584</v>
      </c>
      <c r="D99" t="s">
        <v>585</v>
      </c>
      <c r="E99" t="s">
        <v>586</v>
      </c>
      <c r="F99" t="s">
        <v>587</v>
      </c>
      <c r="G99" s="2"/>
      <c r="H99" t="s">
        <v>22</v>
      </c>
      <c r="I99">
        <v>2014</v>
      </c>
      <c r="J99" t="s">
        <v>23</v>
      </c>
      <c r="K99" t="s">
        <v>570</v>
      </c>
      <c r="L99">
        <v>94</v>
      </c>
      <c r="M99">
        <v>0</v>
      </c>
      <c r="N99" t="s">
        <v>25</v>
      </c>
      <c r="O99" t="s">
        <v>588</v>
      </c>
      <c r="P99" t="s">
        <v>27</v>
      </c>
      <c r="Q99">
        <v>2</v>
      </c>
      <c r="R99" t="str">
        <f t="shared" si="4"/>
        <v/>
      </c>
      <c r="S99" t="str">
        <f t="shared" si="5"/>
        <v/>
      </c>
      <c r="T99" t="str">
        <f t="shared" si="6"/>
        <v>Modern</v>
      </c>
      <c r="U99" t="str">
        <f t="shared" si="7"/>
        <v>Medium</v>
      </c>
    </row>
    <row r="100" spans="1:21" x14ac:dyDescent="0.25">
      <c r="A100" t="s">
        <v>589</v>
      </c>
      <c r="B100" t="s">
        <v>18</v>
      </c>
      <c r="C100" t="s">
        <v>590</v>
      </c>
      <c r="D100" t="s">
        <v>591</v>
      </c>
      <c r="E100" t="s">
        <v>592</v>
      </c>
      <c r="F100" t="s">
        <v>288</v>
      </c>
      <c r="G100" s="2">
        <v>43974</v>
      </c>
      <c r="H100" t="s">
        <v>34</v>
      </c>
      <c r="I100">
        <v>2020</v>
      </c>
      <c r="J100" t="s">
        <v>70</v>
      </c>
      <c r="K100" t="s">
        <v>593</v>
      </c>
      <c r="L100">
        <v>128</v>
      </c>
      <c r="M100">
        <v>0</v>
      </c>
      <c r="N100" t="s">
        <v>119</v>
      </c>
      <c r="O100" t="s">
        <v>594</v>
      </c>
      <c r="P100" t="s">
        <v>39</v>
      </c>
      <c r="Q100">
        <v>1</v>
      </c>
      <c r="R100">
        <f t="shared" si="4"/>
        <v>2020</v>
      </c>
      <c r="S100" t="str">
        <f t="shared" si="5"/>
        <v>May</v>
      </c>
      <c r="T100" t="str">
        <f t="shared" si="6"/>
        <v>Recent</v>
      </c>
      <c r="U100" t="str">
        <f t="shared" si="7"/>
        <v>Long</v>
      </c>
    </row>
    <row r="101" spans="1:21" x14ac:dyDescent="0.25">
      <c r="A101" t="s">
        <v>595</v>
      </c>
      <c r="B101" t="s">
        <v>18</v>
      </c>
      <c r="C101" t="s">
        <v>596</v>
      </c>
      <c r="D101" t="s">
        <v>597</v>
      </c>
      <c r="E101" t="s">
        <v>598</v>
      </c>
      <c r="F101" t="s">
        <v>22</v>
      </c>
      <c r="G101" s="2"/>
      <c r="H101" t="s">
        <v>22</v>
      </c>
      <c r="I101">
        <v>2008</v>
      </c>
      <c r="J101" t="s">
        <v>244</v>
      </c>
      <c r="K101" t="s">
        <v>111</v>
      </c>
      <c r="L101">
        <v>95</v>
      </c>
      <c r="M101">
        <v>0</v>
      </c>
      <c r="N101" t="s">
        <v>119</v>
      </c>
      <c r="O101" t="s">
        <v>599</v>
      </c>
      <c r="P101" t="s">
        <v>27</v>
      </c>
      <c r="Q101">
        <v>2</v>
      </c>
      <c r="R101" t="str">
        <f t="shared" si="4"/>
        <v/>
      </c>
      <c r="S101" t="str">
        <f t="shared" si="5"/>
        <v/>
      </c>
      <c r="T101" t="str">
        <f t="shared" si="6"/>
        <v>Older</v>
      </c>
      <c r="U101" t="str">
        <f t="shared" si="7"/>
        <v>Medium</v>
      </c>
    </row>
    <row r="102" spans="1:21" x14ac:dyDescent="0.25">
      <c r="A102" t="s">
        <v>600</v>
      </c>
      <c r="B102" t="s">
        <v>18</v>
      </c>
      <c r="C102" t="s">
        <v>601</v>
      </c>
      <c r="D102" t="s">
        <v>602</v>
      </c>
      <c r="E102" t="s">
        <v>603</v>
      </c>
      <c r="F102" t="s">
        <v>22</v>
      </c>
      <c r="G102" s="2"/>
      <c r="H102" t="s">
        <v>22</v>
      </c>
      <c r="I102">
        <v>1937</v>
      </c>
      <c r="J102" t="s">
        <v>59</v>
      </c>
      <c r="K102" t="s">
        <v>604</v>
      </c>
      <c r="L102">
        <v>62</v>
      </c>
      <c r="M102">
        <v>0</v>
      </c>
      <c r="N102" t="s">
        <v>25</v>
      </c>
      <c r="O102" t="s">
        <v>605</v>
      </c>
      <c r="P102" t="s">
        <v>27</v>
      </c>
      <c r="Q102">
        <v>2</v>
      </c>
      <c r="R102" t="str">
        <f t="shared" si="4"/>
        <v/>
      </c>
      <c r="S102" t="str">
        <f t="shared" si="5"/>
        <v/>
      </c>
      <c r="T102" t="str">
        <f t="shared" si="6"/>
        <v>Older</v>
      </c>
      <c r="U102" t="str">
        <f t="shared" si="7"/>
        <v>Short</v>
      </c>
    </row>
    <row r="103" spans="1:21" x14ac:dyDescent="0.25">
      <c r="A103" t="s">
        <v>606</v>
      </c>
      <c r="B103" t="s">
        <v>18</v>
      </c>
      <c r="C103" t="s">
        <v>607</v>
      </c>
      <c r="D103" t="s">
        <v>608</v>
      </c>
      <c r="E103" t="s">
        <v>609</v>
      </c>
      <c r="F103" t="s">
        <v>175</v>
      </c>
      <c r="G103" s="2">
        <v>44409</v>
      </c>
      <c r="H103" t="s">
        <v>34</v>
      </c>
      <c r="I103">
        <v>2000</v>
      </c>
      <c r="J103" t="s">
        <v>92</v>
      </c>
      <c r="K103" t="s">
        <v>610</v>
      </c>
      <c r="L103">
        <v>111</v>
      </c>
      <c r="M103">
        <v>0</v>
      </c>
      <c r="N103" t="s">
        <v>210</v>
      </c>
      <c r="O103" t="s">
        <v>611</v>
      </c>
      <c r="P103" t="s">
        <v>39</v>
      </c>
      <c r="Q103">
        <v>1</v>
      </c>
      <c r="R103">
        <f t="shared" si="4"/>
        <v>2021</v>
      </c>
      <c r="S103" t="str">
        <f t="shared" si="5"/>
        <v>August</v>
      </c>
      <c r="T103" t="str">
        <f t="shared" si="6"/>
        <v>Older</v>
      </c>
      <c r="U103" t="str">
        <f t="shared" si="7"/>
        <v>Medium</v>
      </c>
    </row>
    <row r="104" spans="1:21" x14ac:dyDescent="0.25">
      <c r="A104" t="s">
        <v>612</v>
      </c>
      <c r="B104" t="s">
        <v>18</v>
      </c>
      <c r="C104" t="s">
        <v>613</v>
      </c>
      <c r="D104" t="s">
        <v>614</v>
      </c>
      <c r="E104" t="s">
        <v>615</v>
      </c>
      <c r="F104" t="s">
        <v>616</v>
      </c>
      <c r="G104" s="2">
        <v>43887</v>
      </c>
      <c r="H104" t="s">
        <v>34</v>
      </c>
      <c r="I104">
        <v>2015</v>
      </c>
      <c r="J104" t="s">
        <v>35</v>
      </c>
      <c r="K104" t="s">
        <v>570</v>
      </c>
      <c r="L104">
        <v>94</v>
      </c>
      <c r="M104">
        <v>0</v>
      </c>
      <c r="N104" t="s">
        <v>61</v>
      </c>
      <c r="O104" t="s">
        <v>617</v>
      </c>
      <c r="P104" t="s">
        <v>39</v>
      </c>
      <c r="Q104">
        <v>1</v>
      </c>
      <c r="R104">
        <f t="shared" si="4"/>
        <v>2020</v>
      </c>
      <c r="S104" t="str">
        <f t="shared" si="5"/>
        <v>February</v>
      </c>
      <c r="T104" t="str">
        <f t="shared" si="6"/>
        <v>Modern</v>
      </c>
      <c r="U104" t="str">
        <f t="shared" si="7"/>
        <v>Medium</v>
      </c>
    </row>
    <row r="105" spans="1:21" x14ac:dyDescent="0.25">
      <c r="A105" t="s">
        <v>618</v>
      </c>
      <c r="B105" t="s">
        <v>18</v>
      </c>
      <c r="C105" t="s">
        <v>619</v>
      </c>
      <c r="D105" t="s">
        <v>620</v>
      </c>
      <c r="E105" t="s">
        <v>621</v>
      </c>
      <c r="F105" t="s">
        <v>22</v>
      </c>
      <c r="G105" s="2"/>
      <c r="H105" t="s">
        <v>22</v>
      </c>
      <c r="I105">
        <v>2017</v>
      </c>
      <c r="J105" t="s">
        <v>92</v>
      </c>
      <c r="K105" t="s">
        <v>99</v>
      </c>
      <c r="L105">
        <v>85</v>
      </c>
      <c r="M105">
        <v>0</v>
      </c>
      <c r="N105" t="s">
        <v>61</v>
      </c>
      <c r="O105" t="s">
        <v>622</v>
      </c>
      <c r="P105" t="s">
        <v>27</v>
      </c>
      <c r="Q105">
        <v>2</v>
      </c>
      <c r="R105" t="str">
        <f t="shared" si="4"/>
        <v/>
      </c>
      <c r="S105" t="str">
        <f t="shared" si="5"/>
        <v/>
      </c>
      <c r="T105" t="str">
        <f t="shared" si="6"/>
        <v>Modern</v>
      </c>
      <c r="U105" t="str">
        <f t="shared" si="7"/>
        <v>Short</v>
      </c>
    </row>
    <row r="106" spans="1:21" x14ac:dyDescent="0.25">
      <c r="A106" t="s">
        <v>623</v>
      </c>
      <c r="B106" t="s">
        <v>29</v>
      </c>
      <c r="C106" t="s">
        <v>624</v>
      </c>
      <c r="D106" t="s">
        <v>22</v>
      </c>
      <c r="E106" t="s">
        <v>625</v>
      </c>
      <c r="F106" t="s">
        <v>508</v>
      </c>
      <c r="G106" s="2">
        <v>42917</v>
      </c>
      <c r="H106" t="s">
        <v>34</v>
      </c>
      <c r="I106">
        <v>2014</v>
      </c>
      <c r="J106" t="s">
        <v>136</v>
      </c>
      <c r="K106" t="s">
        <v>71</v>
      </c>
      <c r="L106">
        <v>0</v>
      </c>
      <c r="M106">
        <v>1</v>
      </c>
      <c r="N106" t="s">
        <v>137</v>
      </c>
      <c r="O106" t="s">
        <v>626</v>
      </c>
      <c r="P106" t="s">
        <v>39</v>
      </c>
      <c r="Q106">
        <v>1</v>
      </c>
      <c r="R106">
        <f t="shared" si="4"/>
        <v>2017</v>
      </c>
      <c r="S106" t="str">
        <f t="shared" si="5"/>
        <v>July</v>
      </c>
      <c r="T106" t="str">
        <f t="shared" si="6"/>
        <v>Modern</v>
      </c>
      <c r="U106" t="str">
        <f t="shared" si="7"/>
        <v>Not Applicable</v>
      </c>
    </row>
    <row r="107" spans="1:21" x14ac:dyDescent="0.25">
      <c r="A107" t="s">
        <v>627</v>
      </c>
      <c r="B107" t="s">
        <v>18</v>
      </c>
      <c r="C107" t="s">
        <v>628</v>
      </c>
      <c r="D107" t="s">
        <v>629</v>
      </c>
      <c r="E107" t="s">
        <v>630</v>
      </c>
      <c r="F107" t="s">
        <v>175</v>
      </c>
      <c r="G107" s="2">
        <v>42741</v>
      </c>
      <c r="H107" t="s">
        <v>34</v>
      </c>
      <c r="I107">
        <v>2013</v>
      </c>
      <c r="J107" t="s">
        <v>631</v>
      </c>
      <c r="K107" t="s">
        <v>632</v>
      </c>
      <c r="L107">
        <v>22</v>
      </c>
      <c r="M107">
        <v>0</v>
      </c>
      <c r="N107" t="s">
        <v>162</v>
      </c>
      <c r="O107" t="s">
        <v>633</v>
      </c>
      <c r="P107" t="s">
        <v>39</v>
      </c>
      <c r="Q107">
        <v>1</v>
      </c>
      <c r="R107">
        <f t="shared" si="4"/>
        <v>2017</v>
      </c>
      <c r="S107" t="str">
        <f t="shared" si="5"/>
        <v>January</v>
      </c>
      <c r="T107" t="str">
        <f t="shared" si="6"/>
        <v>Modern</v>
      </c>
      <c r="U107" t="str">
        <f t="shared" si="7"/>
        <v>Short</v>
      </c>
    </row>
    <row r="108" spans="1:21" x14ac:dyDescent="0.25">
      <c r="A108" t="s">
        <v>634</v>
      </c>
      <c r="B108" t="s">
        <v>18</v>
      </c>
      <c r="C108" t="s">
        <v>635</v>
      </c>
      <c r="D108" t="s">
        <v>636</v>
      </c>
      <c r="E108" t="s">
        <v>637</v>
      </c>
      <c r="F108" t="s">
        <v>85</v>
      </c>
      <c r="G108" s="2"/>
      <c r="H108" t="s">
        <v>22</v>
      </c>
      <c r="I108">
        <v>2020</v>
      </c>
      <c r="J108" t="s">
        <v>23</v>
      </c>
      <c r="K108" t="s">
        <v>476</v>
      </c>
      <c r="L108">
        <v>55</v>
      </c>
      <c r="M108">
        <v>0</v>
      </c>
      <c r="N108" t="s">
        <v>155</v>
      </c>
      <c r="O108" t="s">
        <v>638</v>
      </c>
      <c r="P108" t="s">
        <v>27</v>
      </c>
      <c r="Q108">
        <v>2</v>
      </c>
      <c r="R108" t="str">
        <f t="shared" si="4"/>
        <v/>
      </c>
      <c r="S108" t="str">
        <f t="shared" si="5"/>
        <v/>
      </c>
      <c r="T108" t="str">
        <f t="shared" si="6"/>
        <v>Recent</v>
      </c>
      <c r="U108" t="str">
        <f t="shared" si="7"/>
        <v>Short</v>
      </c>
    </row>
    <row r="109" spans="1:21" x14ac:dyDescent="0.25">
      <c r="A109" t="s">
        <v>639</v>
      </c>
      <c r="B109" t="s">
        <v>18</v>
      </c>
      <c r="C109" t="s">
        <v>640</v>
      </c>
      <c r="D109" t="s">
        <v>641</v>
      </c>
      <c r="E109" t="s">
        <v>642</v>
      </c>
      <c r="F109" t="s">
        <v>643</v>
      </c>
      <c r="G109" s="2">
        <v>43413</v>
      </c>
      <c r="H109" t="s">
        <v>34</v>
      </c>
      <c r="I109">
        <v>2009</v>
      </c>
      <c r="J109" t="s">
        <v>136</v>
      </c>
      <c r="K109" t="s">
        <v>93</v>
      </c>
      <c r="L109">
        <v>99</v>
      </c>
      <c r="M109">
        <v>0</v>
      </c>
      <c r="N109" t="s">
        <v>61</v>
      </c>
      <c r="O109" t="s">
        <v>644</v>
      </c>
      <c r="P109" t="s">
        <v>39</v>
      </c>
      <c r="Q109">
        <v>1</v>
      </c>
      <c r="R109">
        <f t="shared" si="4"/>
        <v>2018</v>
      </c>
      <c r="S109" t="str">
        <f t="shared" si="5"/>
        <v>November</v>
      </c>
      <c r="T109" t="str">
        <f t="shared" si="6"/>
        <v>Older</v>
      </c>
      <c r="U109" t="str">
        <f t="shared" si="7"/>
        <v>Medium</v>
      </c>
    </row>
    <row r="110" spans="1:21" x14ac:dyDescent="0.25">
      <c r="A110" t="s">
        <v>645</v>
      </c>
      <c r="B110" t="s">
        <v>18</v>
      </c>
      <c r="C110" t="s">
        <v>646</v>
      </c>
      <c r="D110" t="s">
        <v>647</v>
      </c>
      <c r="E110" t="s">
        <v>648</v>
      </c>
      <c r="F110" t="s">
        <v>175</v>
      </c>
      <c r="G110" s="2">
        <v>42887</v>
      </c>
      <c r="H110" t="s">
        <v>34</v>
      </c>
      <c r="I110">
        <v>2016</v>
      </c>
      <c r="J110" t="s">
        <v>35</v>
      </c>
      <c r="K110" t="s">
        <v>60</v>
      </c>
      <c r="L110">
        <v>89</v>
      </c>
      <c r="M110">
        <v>0</v>
      </c>
      <c r="N110" t="s">
        <v>61</v>
      </c>
      <c r="O110" t="s">
        <v>649</v>
      </c>
      <c r="P110" t="s">
        <v>39</v>
      </c>
      <c r="Q110">
        <v>1</v>
      </c>
      <c r="R110">
        <f t="shared" si="4"/>
        <v>2017</v>
      </c>
      <c r="S110" t="str">
        <f t="shared" si="5"/>
        <v>June</v>
      </c>
      <c r="T110" t="str">
        <f t="shared" si="6"/>
        <v>Modern</v>
      </c>
      <c r="U110" t="str">
        <f t="shared" si="7"/>
        <v>Short</v>
      </c>
    </row>
    <row r="111" spans="1:21" x14ac:dyDescent="0.25">
      <c r="A111" t="s">
        <v>650</v>
      </c>
      <c r="B111" t="s">
        <v>18</v>
      </c>
      <c r="C111" t="s">
        <v>651</v>
      </c>
      <c r="D111" t="s">
        <v>652</v>
      </c>
      <c r="E111" t="s">
        <v>653</v>
      </c>
      <c r="F111" t="s">
        <v>22</v>
      </c>
      <c r="G111" s="2"/>
      <c r="H111" t="s">
        <v>22</v>
      </c>
      <c r="I111">
        <v>1987</v>
      </c>
      <c r="J111" t="s">
        <v>395</v>
      </c>
      <c r="K111" t="s">
        <v>654</v>
      </c>
      <c r="L111">
        <v>82</v>
      </c>
      <c r="M111">
        <v>0</v>
      </c>
      <c r="N111" t="s">
        <v>155</v>
      </c>
      <c r="O111" t="s">
        <v>655</v>
      </c>
      <c r="P111" t="s">
        <v>27</v>
      </c>
      <c r="Q111">
        <v>2</v>
      </c>
      <c r="R111" t="str">
        <f t="shared" si="4"/>
        <v/>
      </c>
      <c r="S111" t="str">
        <f t="shared" si="5"/>
        <v/>
      </c>
      <c r="T111" t="str">
        <f t="shared" si="6"/>
        <v>Older</v>
      </c>
      <c r="U111" t="str">
        <f t="shared" si="7"/>
        <v>Short</v>
      </c>
    </row>
    <row r="112" spans="1:21" x14ac:dyDescent="0.25">
      <c r="A112" t="s">
        <v>656</v>
      </c>
      <c r="B112" t="s">
        <v>29</v>
      </c>
      <c r="C112" t="s">
        <v>657</v>
      </c>
      <c r="D112" t="s">
        <v>22</v>
      </c>
      <c r="E112" t="s">
        <v>658</v>
      </c>
      <c r="F112" t="s">
        <v>22</v>
      </c>
      <c r="G112" s="2"/>
      <c r="H112" t="s">
        <v>22</v>
      </c>
      <c r="I112">
        <v>2020</v>
      </c>
      <c r="J112" t="s">
        <v>136</v>
      </c>
      <c r="K112" t="s">
        <v>71</v>
      </c>
      <c r="L112">
        <v>0</v>
      </c>
      <c r="M112">
        <v>1</v>
      </c>
      <c r="N112" t="s">
        <v>119</v>
      </c>
      <c r="O112" t="s">
        <v>659</v>
      </c>
      <c r="P112" t="s">
        <v>27</v>
      </c>
      <c r="Q112">
        <v>2</v>
      </c>
      <c r="R112" t="str">
        <f t="shared" si="4"/>
        <v/>
      </c>
      <c r="S112" t="str">
        <f t="shared" si="5"/>
        <v/>
      </c>
      <c r="T112" t="str">
        <f t="shared" si="6"/>
        <v>Recent</v>
      </c>
      <c r="U112" t="str">
        <f t="shared" si="7"/>
        <v>Not Applicable</v>
      </c>
    </row>
    <row r="113" spans="1:21" x14ac:dyDescent="0.25">
      <c r="A113" t="s">
        <v>660</v>
      </c>
      <c r="B113" t="s">
        <v>18</v>
      </c>
      <c r="C113" t="s">
        <v>661</v>
      </c>
      <c r="D113" t="s">
        <v>662</v>
      </c>
      <c r="E113" t="s">
        <v>663</v>
      </c>
      <c r="F113" t="s">
        <v>664</v>
      </c>
      <c r="G113" s="2">
        <v>42993</v>
      </c>
      <c r="H113" t="s">
        <v>34</v>
      </c>
      <c r="I113">
        <v>2013</v>
      </c>
      <c r="J113" t="s">
        <v>136</v>
      </c>
      <c r="K113" t="s">
        <v>665</v>
      </c>
      <c r="L113">
        <v>108</v>
      </c>
      <c r="M113">
        <v>0</v>
      </c>
      <c r="N113" t="s">
        <v>119</v>
      </c>
      <c r="O113" t="s">
        <v>666</v>
      </c>
      <c r="P113" t="s">
        <v>39</v>
      </c>
      <c r="Q113">
        <v>1</v>
      </c>
      <c r="R113">
        <f t="shared" si="4"/>
        <v>2017</v>
      </c>
      <c r="S113" t="str">
        <f t="shared" si="5"/>
        <v>September</v>
      </c>
      <c r="T113" t="str">
        <f t="shared" si="6"/>
        <v>Modern</v>
      </c>
      <c r="U113" t="str">
        <f t="shared" si="7"/>
        <v>Medium</v>
      </c>
    </row>
    <row r="114" spans="1:21" x14ac:dyDescent="0.25">
      <c r="A114" t="s">
        <v>667</v>
      </c>
      <c r="B114" t="s">
        <v>29</v>
      </c>
      <c r="C114" t="s">
        <v>668</v>
      </c>
      <c r="D114" t="s">
        <v>22</v>
      </c>
      <c r="E114" t="s">
        <v>669</v>
      </c>
      <c r="F114" t="s">
        <v>670</v>
      </c>
      <c r="G114" s="2"/>
      <c r="H114" t="s">
        <v>22</v>
      </c>
      <c r="I114">
        <v>2019</v>
      </c>
      <c r="J114" t="s">
        <v>136</v>
      </c>
      <c r="K114" t="s">
        <v>71</v>
      </c>
      <c r="L114">
        <v>0</v>
      </c>
      <c r="M114">
        <v>1</v>
      </c>
      <c r="N114" t="s">
        <v>119</v>
      </c>
      <c r="O114" t="s">
        <v>671</v>
      </c>
      <c r="P114" t="s">
        <v>27</v>
      </c>
      <c r="Q114">
        <v>2</v>
      </c>
      <c r="R114" t="str">
        <f t="shared" si="4"/>
        <v/>
      </c>
      <c r="S114" t="str">
        <f t="shared" si="5"/>
        <v/>
      </c>
      <c r="T114" t="str">
        <f t="shared" si="6"/>
        <v>Modern</v>
      </c>
      <c r="U114" t="str">
        <f t="shared" si="7"/>
        <v>Not Applicable</v>
      </c>
    </row>
    <row r="115" spans="1:21" x14ac:dyDescent="0.25">
      <c r="A115" t="s">
        <v>672</v>
      </c>
      <c r="B115" t="s">
        <v>18</v>
      </c>
      <c r="C115" t="s">
        <v>673</v>
      </c>
      <c r="D115" t="s">
        <v>674</v>
      </c>
      <c r="E115" t="s">
        <v>675</v>
      </c>
      <c r="F115" t="s">
        <v>22</v>
      </c>
      <c r="G115" s="2"/>
      <c r="H115" t="s">
        <v>22</v>
      </c>
      <c r="I115">
        <v>2021</v>
      </c>
      <c r="J115" t="s">
        <v>198</v>
      </c>
      <c r="K115" t="s">
        <v>130</v>
      </c>
      <c r="L115">
        <v>116</v>
      </c>
      <c r="M115">
        <v>0</v>
      </c>
      <c r="N115" t="s">
        <v>119</v>
      </c>
      <c r="O115" t="s">
        <v>676</v>
      </c>
      <c r="P115" t="s">
        <v>27</v>
      </c>
      <c r="Q115">
        <v>2</v>
      </c>
      <c r="R115" t="str">
        <f t="shared" si="4"/>
        <v/>
      </c>
      <c r="S115" t="str">
        <f t="shared" si="5"/>
        <v/>
      </c>
      <c r="T115" t="str">
        <f t="shared" si="6"/>
        <v>Recent</v>
      </c>
      <c r="U115" t="str">
        <f t="shared" si="7"/>
        <v>Medium</v>
      </c>
    </row>
    <row r="116" spans="1:21" x14ac:dyDescent="0.25">
      <c r="A116" t="s">
        <v>677</v>
      </c>
      <c r="B116" t="s">
        <v>18</v>
      </c>
      <c r="C116" t="s">
        <v>678</v>
      </c>
      <c r="D116" t="s">
        <v>76</v>
      </c>
      <c r="E116" t="s">
        <v>679</v>
      </c>
      <c r="F116" t="s">
        <v>680</v>
      </c>
      <c r="G116" s="2">
        <v>43574</v>
      </c>
      <c r="H116" t="s">
        <v>34</v>
      </c>
      <c r="I116">
        <v>2012</v>
      </c>
      <c r="J116" t="s">
        <v>35</v>
      </c>
      <c r="K116" t="s">
        <v>470</v>
      </c>
      <c r="L116">
        <v>100</v>
      </c>
      <c r="M116">
        <v>0</v>
      </c>
      <c r="N116" t="s">
        <v>112</v>
      </c>
      <c r="O116" t="s">
        <v>681</v>
      </c>
      <c r="P116" t="s">
        <v>39</v>
      </c>
      <c r="Q116">
        <v>1</v>
      </c>
      <c r="R116">
        <f t="shared" si="4"/>
        <v>2019</v>
      </c>
      <c r="S116" t="str">
        <f t="shared" si="5"/>
        <v>April</v>
      </c>
      <c r="T116" t="str">
        <f t="shared" si="6"/>
        <v>Modern</v>
      </c>
      <c r="U116" t="str">
        <f t="shared" si="7"/>
        <v>Medium</v>
      </c>
    </row>
    <row r="117" spans="1:21" x14ac:dyDescent="0.25">
      <c r="A117" t="s">
        <v>682</v>
      </c>
      <c r="B117" t="s">
        <v>18</v>
      </c>
      <c r="C117" t="s">
        <v>683</v>
      </c>
      <c r="D117" t="s">
        <v>76</v>
      </c>
      <c r="E117" t="s">
        <v>684</v>
      </c>
      <c r="F117" t="s">
        <v>22</v>
      </c>
      <c r="G117" s="2"/>
      <c r="H117" t="s">
        <v>22</v>
      </c>
      <c r="I117">
        <v>2018</v>
      </c>
      <c r="J117" t="s">
        <v>77</v>
      </c>
      <c r="K117" t="s">
        <v>685</v>
      </c>
      <c r="L117">
        <v>20</v>
      </c>
      <c r="M117">
        <v>0</v>
      </c>
      <c r="N117" t="s">
        <v>686</v>
      </c>
      <c r="O117" t="s">
        <v>687</v>
      </c>
      <c r="P117" t="s">
        <v>27</v>
      </c>
      <c r="Q117">
        <v>2</v>
      </c>
      <c r="R117" t="str">
        <f t="shared" si="4"/>
        <v/>
      </c>
      <c r="S117" t="str">
        <f t="shared" si="5"/>
        <v/>
      </c>
      <c r="T117" t="str">
        <f t="shared" si="6"/>
        <v>Modern</v>
      </c>
      <c r="U117" t="str">
        <f t="shared" si="7"/>
        <v>Short</v>
      </c>
    </row>
    <row r="118" spans="1:21" x14ac:dyDescent="0.25">
      <c r="A118" t="s">
        <v>688</v>
      </c>
      <c r="B118" t="s">
        <v>18</v>
      </c>
      <c r="C118" t="s">
        <v>689</v>
      </c>
      <c r="D118" t="s">
        <v>690</v>
      </c>
      <c r="E118" t="s">
        <v>22</v>
      </c>
      <c r="F118" t="s">
        <v>691</v>
      </c>
      <c r="G118" s="2">
        <v>42643</v>
      </c>
      <c r="H118" t="s">
        <v>34</v>
      </c>
      <c r="I118">
        <v>2016</v>
      </c>
      <c r="J118" t="s">
        <v>35</v>
      </c>
      <c r="K118" t="s">
        <v>256</v>
      </c>
      <c r="L118">
        <v>92</v>
      </c>
      <c r="M118">
        <v>0</v>
      </c>
      <c r="N118" t="s">
        <v>45</v>
      </c>
      <c r="O118" t="s">
        <v>692</v>
      </c>
      <c r="P118" t="s">
        <v>39</v>
      </c>
      <c r="Q118">
        <v>1</v>
      </c>
      <c r="R118">
        <f t="shared" si="4"/>
        <v>2016</v>
      </c>
      <c r="S118" t="str">
        <f t="shared" si="5"/>
        <v>September</v>
      </c>
      <c r="T118" t="str">
        <f t="shared" si="6"/>
        <v>Modern</v>
      </c>
      <c r="U118" t="str">
        <f t="shared" si="7"/>
        <v>Medium</v>
      </c>
    </row>
    <row r="119" spans="1:21" x14ac:dyDescent="0.25">
      <c r="A119" t="s">
        <v>693</v>
      </c>
      <c r="B119" t="s">
        <v>18</v>
      </c>
      <c r="C119" t="s">
        <v>694</v>
      </c>
      <c r="D119" t="s">
        <v>695</v>
      </c>
      <c r="E119" t="s">
        <v>696</v>
      </c>
      <c r="F119" t="s">
        <v>175</v>
      </c>
      <c r="G119" s="2">
        <v>43574</v>
      </c>
      <c r="H119" t="s">
        <v>34</v>
      </c>
      <c r="I119">
        <v>2019</v>
      </c>
      <c r="J119" t="s">
        <v>92</v>
      </c>
      <c r="K119" t="s">
        <v>256</v>
      </c>
      <c r="L119">
        <v>92</v>
      </c>
      <c r="M119">
        <v>0</v>
      </c>
      <c r="N119" t="s">
        <v>61</v>
      </c>
      <c r="O119" t="s">
        <v>697</v>
      </c>
      <c r="P119" t="s">
        <v>39</v>
      </c>
      <c r="Q119">
        <v>1</v>
      </c>
      <c r="R119">
        <f t="shared" si="4"/>
        <v>2019</v>
      </c>
      <c r="S119" t="str">
        <f t="shared" si="5"/>
        <v>April</v>
      </c>
      <c r="T119" t="str">
        <f t="shared" si="6"/>
        <v>Modern</v>
      </c>
      <c r="U119" t="str">
        <f t="shared" si="7"/>
        <v>Medium</v>
      </c>
    </row>
    <row r="120" spans="1:21" x14ac:dyDescent="0.25">
      <c r="A120" t="s">
        <v>698</v>
      </c>
      <c r="B120" t="s">
        <v>29</v>
      </c>
      <c r="C120" t="s">
        <v>699</v>
      </c>
      <c r="D120" t="s">
        <v>22</v>
      </c>
      <c r="E120" t="s">
        <v>700</v>
      </c>
      <c r="F120" t="s">
        <v>22</v>
      </c>
      <c r="G120" s="2">
        <v>43658</v>
      </c>
      <c r="H120" t="s">
        <v>34</v>
      </c>
      <c r="I120">
        <v>2019</v>
      </c>
      <c r="J120" t="s">
        <v>35</v>
      </c>
      <c r="K120" t="s">
        <v>71</v>
      </c>
      <c r="L120">
        <v>0</v>
      </c>
      <c r="M120">
        <v>1</v>
      </c>
      <c r="N120" t="s">
        <v>137</v>
      </c>
      <c r="O120" t="s">
        <v>701</v>
      </c>
      <c r="P120" t="s">
        <v>39</v>
      </c>
      <c r="Q120">
        <v>1</v>
      </c>
      <c r="R120">
        <f t="shared" si="4"/>
        <v>2019</v>
      </c>
      <c r="S120" t="str">
        <f t="shared" si="5"/>
        <v>July</v>
      </c>
      <c r="T120" t="str">
        <f t="shared" si="6"/>
        <v>Modern</v>
      </c>
      <c r="U120" t="str">
        <f t="shared" si="7"/>
        <v>Not Applicable</v>
      </c>
    </row>
    <row r="121" spans="1:21" x14ac:dyDescent="0.25">
      <c r="A121" t="s">
        <v>702</v>
      </c>
      <c r="B121" t="s">
        <v>18</v>
      </c>
      <c r="C121" t="s">
        <v>703</v>
      </c>
      <c r="D121" t="s">
        <v>704</v>
      </c>
      <c r="E121" t="s">
        <v>705</v>
      </c>
      <c r="F121" t="s">
        <v>85</v>
      </c>
      <c r="G121" s="2"/>
      <c r="H121" t="s">
        <v>22</v>
      </c>
      <c r="I121">
        <v>2019</v>
      </c>
      <c r="J121" t="s">
        <v>23</v>
      </c>
      <c r="K121" t="s">
        <v>706</v>
      </c>
      <c r="L121">
        <v>57</v>
      </c>
      <c r="M121">
        <v>0</v>
      </c>
      <c r="N121" t="s">
        <v>61</v>
      </c>
      <c r="O121" t="s">
        <v>707</v>
      </c>
      <c r="P121" t="s">
        <v>27</v>
      </c>
      <c r="Q121">
        <v>2</v>
      </c>
      <c r="R121" t="str">
        <f t="shared" si="4"/>
        <v/>
      </c>
      <c r="S121" t="str">
        <f t="shared" si="5"/>
        <v/>
      </c>
      <c r="T121" t="str">
        <f t="shared" si="6"/>
        <v>Modern</v>
      </c>
      <c r="U121" t="str">
        <f t="shared" si="7"/>
        <v>Short</v>
      </c>
    </row>
    <row r="122" spans="1:21" x14ac:dyDescent="0.25">
      <c r="A122" t="s">
        <v>708</v>
      </c>
      <c r="B122" t="s">
        <v>29</v>
      </c>
      <c r="C122" t="s">
        <v>709</v>
      </c>
      <c r="D122" t="s">
        <v>22</v>
      </c>
      <c r="E122" t="s">
        <v>710</v>
      </c>
      <c r="F122" t="s">
        <v>22</v>
      </c>
      <c r="G122" s="2"/>
      <c r="H122" t="s">
        <v>22</v>
      </c>
      <c r="I122">
        <v>2010</v>
      </c>
      <c r="J122" t="s">
        <v>23</v>
      </c>
      <c r="K122" t="s">
        <v>36</v>
      </c>
      <c r="L122">
        <v>0</v>
      </c>
      <c r="M122">
        <v>2</v>
      </c>
      <c r="N122" t="s">
        <v>368</v>
      </c>
      <c r="O122" t="s">
        <v>711</v>
      </c>
      <c r="P122" t="s">
        <v>27</v>
      </c>
      <c r="Q122">
        <v>2</v>
      </c>
      <c r="R122" t="str">
        <f t="shared" si="4"/>
        <v/>
      </c>
      <c r="S122" t="str">
        <f t="shared" si="5"/>
        <v/>
      </c>
      <c r="T122" t="str">
        <f t="shared" si="6"/>
        <v>Modern</v>
      </c>
      <c r="U122" t="str">
        <f t="shared" si="7"/>
        <v>Not Applicable</v>
      </c>
    </row>
    <row r="123" spans="1:21" x14ac:dyDescent="0.25">
      <c r="A123" t="s">
        <v>712</v>
      </c>
      <c r="B123" t="s">
        <v>29</v>
      </c>
      <c r="C123" t="s">
        <v>713</v>
      </c>
      <c r="D123" t="s">
        <v>22</v>
      </c>
      <c r="E123" t="s">
        <v>714</v>
      </c>
      <c r="F123" t="s">
        <v>715</v>
      </c>
      <c r="G123" s="2">
        <v>43132</v>
      </c>
      <c r="H123" t="s">
        <v>34</v>
      </c>
      <c r="I123">
        <v>2015</v>
      </c>
      <c r="J123" t="s">
        <v>300</v>
      </c>
      <c r="K123" t="s">
        <v>71</v>
      </c>
      <c r="L123">
        <v>0</v>
      </c>
      <c r="M123">
        <v>1</v>
      </c>
      <c r="N123" t="s">
        <v>716</v>
      </c>
      <c r="O123" t="s">
        <v>717</v>
      </c>
      <c r="P123" t="s">
        <v>39</v>
      </c>
      <c r="Q123">
        <v>1</v>
      </c>
      <c r="R123">
        <f t="shared" si="4"/>
        <v>2018</v>
      </c>
      <c r="S123" t="str">
        <f t="shared" si="5"/>
        <v>February</v>
      </c>
      <c r="T123" t="str">
        <f t="shared" si="6"/>
        <v>Modern</v>
      </c>
      <c r="U123" t="str">
        <f t="shared" si="7"/>
        <v>Not Applicable</v>
      </c>
    </row>
    <row r="124" spans="1:21" x14ac:dyDescent="0.25">
      <c r="A124" t="s">
        <v>718</v>
      </c>
      <c r="B124" t="s">
        <v>18</v>
      </c>
      <c r="C124" t="s">
        <v>719</v>
      </c>
      <c r="D124" t="s">
        <v>720</v>
      </c>
      <c r="E124" t="s">
        <v>22</v>
      </c>
      <c r="F124" t="s">
        <v>721</v>
      </c>
      <c r="G124" s="2">
        <v>43399</v>
      </c>
      <c r="H124" t="s">
        <v>34</v>
      </c>
      <c r="I124">
        <v>2018</v>
      </c>
      <c r="J124" t="s">
        <v>136</v>
      </c>
      <c r="K124" t="s">
        <v>551</v>
      </c>
      <c r="L124">
        <v>97</v>
      </c>
      <c r="M124">
        <v>0</v>
      </c>
      <c r="N124" t="s">
        <v>45</v>
      </c>
      <c r="O124" t="s">
        <v>722</v>
      </c>
      <c r="P124" t="s">
        <v>39</v>
      </c>
      <c r="Q124">
        <v>1</v>
      </c>
      <c r="R124">
        <f t="shared" si="4"/>
        <v>2018</v>
      </c>
      <c r="S124" t="str">
        <f t="shared" si="5"/>
        <v>October</v>
      </c>
      <c r="T124" t="str">
        <f t="shared" si="6"/>
        <v>Modern</v>
      </c>
      <c r="U124" t="str">
        <f t="shared" si="7"/>
        <v>Medium</v>
      </c>
    </row>
    <row r="125" spans="1:21" x14ac:dyDescent="0.25">
      <c r="A125" t="s">
        <v>723</v>
      </c>
      <c r="B125" t="s">
        <v>18</v>
      </c>
      <c r="C125" t="s">
        <v>724</v>
      </c>
      <c r="D125" t="s">
        <v>725</v>
      </c>
      <c r="E125" t="s">
        <v>726</v>
      </c>
      <c r="F125" t="s">
        <v>22</v>
      </c>
      <c r="G125" s="2"/>
      <c r="H125" t="s">
        <v>22</v>
      </c>
      <c r="I125">
        <v>2013</v>
      </c>
      <c r="J125" t="s">
        <v>300</v>
      </c>
      <c r="K125" t="s">
        <v>263</v>
      </c>
      <c r="L125">
        <v>88</v>
      </c>
      <c r="M125">
        <v>0</v>
      </c>
      <c r="N125" t="s">
        <v>119</v>
      </c>
      <c r="O125" t="s">
        <v>727</v>
      </c>
      <c r="P125" t="s">
        <v>27</v>
      </c>
      <c r="Q125">
        <v>2</v>
      </c>
      <c r="R125" t="str">
        <f t="shared" si="4"/>
        <v/>
      </c>
      <c r="S125" t="str">
        <f t="shared" si="5"/>
        <v/>
      </c>
      <c r="T125" t="str">
        <f t="shared" si="6"/>
        <v>Modern</v>
      </c>
      <c r="U125" t="str">
        <f t="shared" si="7"/>
        <v>Short</v>
      </c>
    </row>
    <row r="126" spans="1:21" x14ac:dyDescent="0.25">
      <c r="A126" t="s">
        <v>728</v>
      </c>
      <c r="B126" t="s">
        <v>29</v>
      </c>
      <c r="C126" t="s">
        <v>729</v>
      </c>
      <c r="D126" t="s">
        <v>730</v>
      </c>
      <c r="E126" t="s">
        <v>731</v>
      </c>
      <c r="F126" t="s">
        <v>110</v>
      </c>
      <c r="G126" s="2">
        <v>43101</v>
      </c>
      <c r="H126" t="s">
        <v>34</v>
      </c>
      <c r="I126">
        <v>2010</v>
      </c>
      <c r="J126" t="s">
        <v>136</v>
      </c>
      <c r="K126" t="s">
        <v>732</v>
      </c>
      <c r="L126">
        <v>0</v>
      </c>
      <c r="M126">
        <v>5</v>
      </c>
      <c r="N126" t="s">
        <v>389</v>
      </c>
      <c r="O126" t="s">
        <v>733</v>
      </c>
      <c r="P126" t="s">
        <v>39</v>
      </c>
      <c r="Q126">
        <v>1</v>
      </c>
      <c r="R126">
        <f t="shared" si="4"/>
        <v>2018</v>
      </c>
      <c r="S126" t="str">
        <f t="shared" si="5"/>
        <v>January</v>
      </c>
      <c r="T126" t="str">
        <f t="shared" si="6"/>
        <v>Modern</v>
      </c>
      <c r="U126" t="str">
        <f t="shared" si="7"/>
        <v>Not Applicable</v>
      </c>
    </row>
    <row r="127" spans="1:21" x14ac:dyDescent="0.25">
      <c r="A127" t="s">
        <v>734</v>
      </c>
      <c r="B127" t="s">
        <v>18</v>
      </c>
      <c r="C127" t="s">
        <v>735</v>
      </c>
      <c r="D127" t="s">
        <v>736</v>
      </c>
      <c r="E127" t="s">
        <v>22</v>
      </c>
      <c r="F127" t="s">
        <v>33</v>
      </c>
      <c r="G127" s="2"/>
      <c r="H127" t="s">
        <v>22</v>
      </c>
      <c r="I127">
        <v>2019</v>
      </c>
      <c r="J127" t="s">
        <v>77</v>
      </c>
      <c r="K127" t="s">
        <v>737</v>
      </c>
      <c r="L127">
        <v>33</v>
      </c>
      <c r="M127">
        <v>0</v>
      </c>
      <c r="N127" t="s">
        <v>79</v>
      </c>
      <c r="O127" t="s">
        <v>738</v>
      </c>
      <c r="P127" t="s">
        <v>27</v>
      </c>
      <c r="Q127">
        <v>2</v>
      </c>
      <c r="R127" t="str">
        <f t="shared" si="4"/>
        <v/>
      </c>
      <c r="S127" t="str">
        <f t="shared" si="5"/>
        <v/>
      </c>
      <c r="T127" t="str">
        <f t="shared" si="6"/>
        <v>Modern</v>
      </c>
      <c r="U127" t="str">
        <f t="shared" si="7"/>
        <v>Short</v>
      </c>
    </row>
    <row r="128" spans="1:21" x14ac:dyDescent="0.25">
      <c r="A128" t="s">
        <v>739</v>
      </c>
      <c r="B128" t="s">
        <v>18</v>
      </c>
      <c r="C128" t="s">
        <v>740</v>
      </c>
      <c r="D128" t="s">
        <v>741</v>
      </c>
      <c r="E128" t="s">
        <v>742</v>
      </c>
      <c r="F128" t="s">
        <v>175</v>
      </c>
      <c r="G128" s="2"/>
      <c r="H128" t="s">
        <v>22</v>
      </c>
      <c r="I128">
        <v>1936</v>
      </c>
      <c r="J128" t="s">
        <v>59</v>
      </c>
      <c r="K128" t="s">
        <v>476</v>
      </c>
      <c r="L128">
        <v>55</v>
      </c>
      <c r="M128">
        <v>0</v>
      </c>
      <c r="N128" t="s">
        <v>743</v>
      </c>
      <c r="O128" t="s">
        <v>744</v>
      </c>
      <c r="P128" t="s">
        <v>27</v>
      </c>
      <c r="Q128">
        <v>2</v>
      </c>
      <c r="R128" t="str">
        <f t="shared" si="4"/>
        <v/>
      </c>
      <c r="S128" t="str">
        <f t="shared" si="5"/>
        <v/>
      </c>
      <c r="T128" t="str">
        <f t="shared" si="6"/>
        <v>Older</v>
      </c>
      <c r="U128" t="str">
        <f t="shared" si="7"/>
        <v>Short</v>
      </c>
    </row>
    <row r="129" spans="1:21" x14ac:dyDescent="0.25">
      <c r="A129" t="s">
        <v>745</v>
      </c>
      <c r="B129" t="s">
        <v>18</v>
      </c>
      <c r="C129" t="s">
        <v>746</v>
      </c>
      <c r="D129" t="s">
        <v>747</v>
      </c>
      <c r="E129" t="s">
        <v>748</v>
      </c>
      <c r="F129" t="s">
        <v>175</v>
      </c>
      <c r="G129" s="2">
        <v>42134</v>
      </c>
      <c r="H129" t="s">
        <v>34</v>
      </c>
      <c r="I129">
        <v>2015</v>
      </c>
      <c r="J129" t="s">
        <v>153</v>
      </c>
      <c r="K129" t="s">
        <v>289</v>
      </c>
      <c r="L129">
        <v>93</v>
      </c>
      <c r="M129">
        <v>0</v>
      </c>
      <c r="N129" t="s">
        <v>162</v>
      </c>
      <c r="O129" t="s">
        <v>749</v>
      </c>
      <c r="P129" t="s">
        <v>39</v>
      </c>
      <c r="Q129">
        <v>1</v>
      </c>
      <c r="R129">
        <f t="shared" si="4"/>
        <v>2015</v>
      </c>
      <c r="S129" t="str">
        <f t="shared" si="5"/>
        <v>May</v>
      </c>
      <c r="T129" t="str">
        <f t="shared" si="6"/>
        <v>Modern</v>
      </c>
      <c r="U129" t="str">
        <f t="shared" si="7"/>
        <v>Medium</v>
      </c>
    </row>
    <row r="130" spans="1:21" x14ac:dyDescent="0.25">
      <c r="A130" t="s">
        <v>750</v>
      </c>
      <c r="B130" t="s">
        <v>18</v>
      </c>
      <c r="C130" t="s">
        <v>751</v>
      </c>
      <c r="D130" t="s">
        <v>752</v>
      </c>
      <c r="E130" t="s">
        <v>753</v>
      </c>
      <c r="F130" t="s">
        <v>754</v>
      </c>
      <c r="G130" s="2">
        <v>43009</v>
      </c>
      <c r="H130" t="s">
        <v>34</v>
      </c>
      <c r="I130">
        <v>2016</v>
      </c>
      <c r="J130" t="s">
        <v>35</v>
      </c>
      <c r="K130" t="s">
        <v>665</v>
      </c>
      <c r="L130">
        <v>108</v>
      </c>
      <c r="M130">
        <v>0</v>
      </c>
      <c r="N130" t="s">
        <v>45</v>
      </c>
      <c r="O130" t="s">
        <v>755</v>
      </c>
      <c r="P130" t="s">
        <v>39</v>
      </c>
      <c r="Q130">
        <v>1</v>
      </c>
      <c r="R130">
        <f t="shared" si="4"/>
        <v>2017</v>
      </c>
      <c r="S130" t="str">
        <f t="shared" si="5"/>
        <v>October</v>
      </c>
      <c r="T130" t="str">
        <f t="shared" si="6"/>
        <v>Modern</v>
      </c>
      <c r="U130" t="str">
        <f t="shared" si="7"/>
        <v>Medium</v>
      </c>
    </row>
    <row r="131" spans="1:21" x14ac:dyDescent="0.25">
      <c r="A131" t="s">
        <v>756</v>
      </c>
      <c r="B131" t="s">
        <v>18</v>
      </c>
      <c r="C131" t="s">
        <v>757</v>
      </c>
      <c r="D131" t="s">
        <v>758</v>
      </c>
      <c r="E131" t="s">
        <v>759</v>
      </c>
      <c r="F131" t="s">
        <v>175</v>
      </c>
      <c r="G131" s="2">
        <v>42750</v>
      </c>
      <c r="H131" t="s">
        <v>34</v>
      </c>
      <c r="I131">
        <v>2013</v>
      </c>
      <c r="J131" t="s">
        <v>136</v>
      </c>
      <c r="K131" t="s">
        <v>182</v>
      </c>
      <c r="L131">
        <v>84</v>
      </c>
      <c r="M131">
        <v>0</v>
      </c>
      <c r="N131" t="s">
        <v>119</v>
      </c>
      <c r="O131" t="s">
        <v>760</v>
      </c>
      <c r="P131" t="s">
        <v>39</v>
      </c>
      <c r="Q131">
        <v>1</v>
      </c>
      <c r="R131">
        <f t="shared" ref="R131:R194" si="8">IF(G131="","",YEAR(G131))</f>
        <v>2017</v>
      </c>
      <c r="S131" t="str">
        <f t="shared" ref="S131:S194" si="9">IF(G131="","",TEXT(G131,"mmmm"))</f>
        <v>January</v>
      </c>
      <c r="T131" t="str">
        <f t="shared" ref="T131:T194" si="10">IF(I131&gt;=2020,"Recent",IF(I131&gt;=2010,"Modern","Older"))</f>
        <v>Modern</v>
      </c>
      <c r="U131" t="str">
        <f t="shared" ref="U131:U194" si="11">IF(L131=0,"Not Applicable",IF(L131&lt; 90,"Short",IF(L131&lt;=120,"Medium","Long")))</f>
        <v>Short</v>
      </c>
    </row>
    <row r="132" spans="1:21" x14ac:dyDescent="0.25">
      <c r="A132" t="s">
        <v>761</v>
      </c>
      <c r="B132" t="s">
        <v>18</v>
      </c>
      <c r="C132" t="s">
        <v>762</v>
      </c>
      <c r="D132" t="s">
        <v>763</v>
      </c>
      <c r="E132" t="s">
        <v>22</v>
      </c>
      <c r="F132" t="s">
        <v>22</v>
      </c>
      <c r="G132" s="2"/>
      <c r="H132" t="s">
        <v>22</v>
      </c>
      <c r="I132">
        <v>2020</v>
      </c>
      <c r="J132" t="s">
        <v>77</v>
      </c>
      <c r="K132" t="s">
        <v>632</v>
      </c>
      <c r="L132">
        <v>22</v>
      </c>
      <c r="M132">
        <v>0</v>
      </c>
      <c r="N132" t="s">
        <v>357</v>
      </c>
      <c r="O132" t="s">
        <v>764</v>
      </c>
      <c r="P132" t="s">
        <v>27</v>
      </c>
      <c r="Q132">
        <v>2</v>
      </c>
      <c r="R132" t="str">
        <f t="shared" si="8"/>
        <v/>
      </c>
      <c r="S132" t="str">
        <f t="shared" si="9"/>
        <v/>
      </c>
      <c r="T132" t="str">
        <f t="shared" si="10"/>
        <v>Recent</v>
      </c>
      <c r="U132" t="str">
        <f t="shared" si="11"/>
        <v>Short</v>
      </c>
    </row>
    <row r="133" spans="1:21" x14ac:dyDescent="0.25">
      <c r="A133" t="s">
        <v>765</v>
      </c>
      <c r="B133" t="s">
        <v>29</v>
      </c>
      <c r="C133" t="s">
        <v>766</v>
      </c>
      <c r="D133" t="s">
        <v>22</v>
      </c>
      <c r="E133" t="s">
        <v>767</v>
      </c>
      <c r="F133" t="s">
        <v>715</v>
      </c>
      <c r="G133" s="2">
        <v>43448</v>
      </c>
      <c r="H133" t="s">
        <v>34</v>
      </c>
      <c r="I133">
        <v>2018</v>
      </c>
      <c r="J133" t="s">
        <v>35</v>
      </c>
      <c r="K133" t="s">
        <v>71</v>
      </c>
      <c r="L133">
        <v>0</v>
      </c>
      <c r="M133">
        <v>1</v>
      </c>
      <c r="N133" t="s">
        <v>220</v>
      </c>
      <c r="O133" t="s">
        <v>768</v>
      </c>
      <c r="P133" t="s">
        <v>39</v>
      </c>
      <c r="Q133">
        <v>1</v>
      </c>
      <c r="R133">
        <f t="shared" si="8"/>
        <v>2018</v>
      </c>
      <c r="S133" t="str">
        <f t="shared" si="9"/>
        <v>December</v>
      </c>
      <c r="T133" t="str">
        <f t="shared" si="10"/>
        <v>Modern</v>
      </c>
      <c r="U133" t="str">
        <f t="shared" si="11"/>
        <v>Not Applicable</v>
      </c>
    </row>
    <row r="134" spans="1:21" x14ac:dyDescent="0.25">
      <c r="A134" t="s">
        <v>769</v>
      </c>
      <c r="B134" t="s">
        <v>18</v>
      </c>
      <c r="C134" t="s">
        <v>770</v>
      </c>
      <c r="D134" t="s">
        <v>771</v>
      </c>
      <c r="E134" t="s">
        <v>772</v>
      </c>
      <c r="F134" t="s">
        <v>22</v>
      </c>
      <c r="G134" s="2"/>
      <c r="H134" t="s">
        <v>22</v>
      </c>
      <c r="I134">
        <v>2019</v>
      </c>
      <c r="J134" t="s">
        <v>198</v>
      </c>
      <c r="K134" t="s">
        <v>773</v>
      </c>
      <c r="L134">
        <v>96</v>
      </c>
      <c r="M134">
        <v>0</v>
      </c>
      <c r="N134" t="s">
        <v>264</v>
      </c>
      <c r="O134" t="s">
        <v>774</v>
      </c>
      <c r="P134" t="s">
        <v>27</v>
      </c>
      <c r="Q134">
        <v>2</v>
      </c>
      <c r="R134" t="str">
        <f t="shared" si="8"/>
        <v/>
      </c>
      <c r="S134" t="str">
        <f t="shared" si="9"/>
        <v/>
      </c>
      <c r="T134" t="str">
        <f t="shared" si="10"/>
        <v>Modern</v>
      </c>
      <c r="U134" t="str">
        <f t="shared" si="11"/>
        <v>Medium</v>
      </c>
    </row>
    <row r="135" spans="1:21" x14ac:dyDescent="0.25">
      <c r="A135" t="s">
        <v>775</v>
      </c>
      <c r="B135" t="s">
        <v>18</v>
      </c>
      <c r="C135" t="s">
        <v>776</v>
      </c>
      <c r="D135" t="s">
        <v>777</v>
      </c>
      <c r="E135" t="s">
        <v>778</v>
      </c>
      <c r="F135" t="s">
        <v>22</v>
      </c>
      <c r="G135" s="2"/>
      <c r="H135" t="s">
        <v>22</v>
      </c>
      <c r="I135">
        <v>2016</v>
      </c>
      <c r="J135" t="s">
        <v>395</v>
      </c>
      <c r="K135" t="s">
        <v>779</v>
      </c>
      <c r="L135">
        <v>58</v>
      </c>
      <c r="M135">
        <v>0</v>
      </c>
      <c r="N135" t="s">
        <v>79</v>
      </c>
      <c r="O135" t="s">
        <v>780</v>
      </c>
      <c r="P135" t="s">
        <v>27</v>
      </c>
      <c r="Q135">
        <v>2</v>
      </c>
      <c r="R135" t="str">
        <f t="shared" si="8"/>
        <v/>
      </c>
      <c r="S135" t="str">
        <f t="shared" si="9"/>
        <v/>
      </c>
      <c r="T135" t="str">
        <f t="shared" si="10"/>
        <v>Modern</v>
      </c>
      <c r="U135" t="str">
        <f t="shared" si="11"/>
        <v>Short</v>
      </c>
    </row>
    <row r="136" spans="1:21" x14ac:dyDescent="0.25">
      <c r="A136" t="s">
        <v>781</v>
      </c>
      <c r="B136" t="s">
        <v>18</v>
      </c>
      <c r="C136" t="s">
        <v>782</v>
      </c>
      <c r="D136" t="s">
        <v>783</v>
      </c>
      <c r="E136" t="s">
        <v>784</v>
      </c>
      <c r="F136" t="s">
        <v>175</v>
      </c>
      <c r="G136" s="2">
        <v>43228</v>
      </c>
      <c r="H136" t="s">
        <v>34</v>
      </c>
      <c r="I136">
        <v>2017</v>
      </c>
      <c r="J136" t="s">
        <v>35</v>
      </c>
      <c r="K136" t="s">
        <v>785</v>
      </c>
      <c r="L136">
        <v>76</v>
      </c>
      <c r="M136">
        <v>0</v>
      </c>
      <c r="N136" t="s">
        <v>264</v>
      </c>
      <c r="O136" t="s">
        <v>786</v>
      </c>
      <c r="P136" t="s">
        <v>39</v>
      </c>
      <c r="Q136">
        <v>1</v>
      </c>
      <c r="R136">
        <f t="shared" si="8"/>
        <v>2018</v>
      </c>
      <c r="S136" t="str">
        <f t="shared" si="9"/>
        <v>May</v>
      </c>
      <c r="T136" t="str">
        <f t="shared" si="10"/>
        <v>Modern</v>
      </c>
      <c r="U136" t="str">
        <f t="shared" si="11"/>
        <v>Short</v>
      </c>
    </row>
    <row r="137" spans="1:21" x14ac:dyDescent="0.25">
      <c r="A137" t="s">
        <v>787</v>
      </c>
      <c r="B137" t="s">
        <v>18</v>
      </c>
      <c r="C137" t="s">
        <v>788</v>
      </c>
      <c r="D137" t="s">
        <v>591</v>
      </c>
      <c r="E137" t="s">
        <v>789</v>
      </c>
      <c r="F137" t="s">
        <v>288</v>
      </c>
      <c r="G137" s="2">
        <v>44294</v>
      </c>
      <c r="H137" t="s">
        <v>34</v>
      </c>
      <c r="I137">
        <v>2020</v>
      </c>
      <c r="J137" t="s">
        <v>51</v>
      </c>
      <c r="K137" t="s">
        <v>209</v>
      </c>
      <c r="L137">
        <v>78</v>
      </c>
      <c r="M137">
        <v>0</v>
      </c>
      <c r="N137" t="s">
        <v>119</v>
      </c>
      <c r="O137" t="s">
        <v>790</v>
      </c>
      <c r="P137" t="s">
        <v>39</v>
      </c>
      <c r="Q137">
        <v>1</v>
      </c>
      <c r="R137">
        <f t="shared" si="8"/>
        <v>2021</v>
      </c>
      <c r="S137" t="str">
        <f t="shared" si="9"/>
        <v>April</v>
      </c>
      <c r="T137" t="str">
        <f t="shared" si="10"/>
        <v>Recent</v>
      </c>
      <c r="U137" t="str">
        <f t="shared" si="11"/>
        <v>Short</v>
      </c>
    </row>
    <row r="138" spans="1:21" x14ac:dyDescent="0.25">
      <c r="A138" t="s">
        <v>791</v>
      </c>
      <c r="B138" t="s">
        <v>18</v>
      </c>
      <c r="C138" t="s">
        <v>792</v>
      </c>
      <c r="D138" t="s">
        <v>793</v>
      </c>
      <c r="E138" t="s">
        <v>794</v>
      </c>
      <c r="F138" t="s">
        <v>795</v>
      </c>
      <c r="G138" s="2">
        <v>43647</v>
      </c>
      <c r="H138" t="s">
        <v>34</v>
      </c>
      <c r="I138">
        <v>2008</v>
      </c>
      <c r="J138" t="s">
        <v>244</v>
      </c>
      <c r="K138" t="s">
        <v>551</v>
      </c>
      <c r="L138">
        <v>97</v>
      </c>
      <c r="M138">
        <v>0</v>
      </c>
      <c r="N138" t="s">
        <v>119</v>
      </c>
      <c r="O138" t="s">
        <v>796</v>
      </c>
      <c r="P138" t="s">
        <v>39</v>
      </c>
      <c r="Q138">
        <v>1</v>
      </c>
      <c r="R138">
        <f t="shared" si="8"/>
        <v>2019</v>
      </c>
      <c r="S138" t="str">
        <f t="shared" si="9"/>
        <v>July</v>
      </c>
      <c r="T138" t="str">
        <f t="shared" si="10"/>
        <v>Older</v>
      </c>
      <c r="U138" t="str">
        <f t="shared" si="11"/>
        <v>Medium</v>
      </c>
    </row>
    <row r="139" spans="1:21" x14ac:dyDescent="0.25">
      <c r="A139" t="s">
        <v>797</v>
      </c>
      <c r="B139" t="s">
        <v>18</v>
      </c>
      <c r="C139" t="s">
        <v>798</v>
      </c>
      <c r="D139" t="s">
        <v>799</v>
      </c>
      <c r="E139" t="s">
        <v>800</v>
      </c>
      <c r="F139" t="s">
        <v>22</v>
      </c>
      <c r="G139" s="2"/>
      <c r="H139" t="s">
        <v>22</v>
      </c>
      <c r="I139">
        <v>2000</v>
      </c>
      <c r="J139" t="s">
        <v>244</v>
      </c>
      <c r="K139" t="s">
        <v>654</v>
      </c>
      <c r="L139">
        <v>82</v>
      </c>
      <c r="M139">
        <v>0</v>
      </c>
      <c r="N139" t="s">
        <v>45</v>
      </c>
      <c r="O139" t="s">
        <v>801</v>
      </c>
      <c r="P139" t="s">
        <v>27</v>
      </c>
      <c r="Q139">
        <v>2</v>
      </c>
      <c r="R139" t="str">
        <f t="shared" si="8"/>
        <v/>
      </c>
      <c r="S139" t="str">
        <f t="shared" si="9"/>
        <v/>
      </c>
      <c r="T139" t="str">
        <f t="shared" si="10"/>
        <v>Older</v>
      </c>
      <c r="U139" t="str">
        <f t="shared" si="11"/>
        <v>Short</v>
      </c>
    </row>
    <row r="140" spans="1:21" x14ac:dyDescent="0.25">
      <c r="A140" t="s">
        <v>802</v>
      </c>
      <c r="B140" t="s">
        <v>29</v>
      </c>
      <c r="C140" t="s">
        <v>803</v>
      </c>
      <c r="D140" t="s">
        <v>804</v>
      </c>
      <c r="E140" t="s">
        <v>22</v>
      </c>
      <c r="F140" t="s">
        <v>175</v>
      </c>
      <c r="G140" s="2">
        <v>44209</v>
      </c>
      <c r="H140" t="s">
        <v>34</v>
      </c>
      <c r="I140">
        <v>2021</v>
      </c>
      <c r="J140" t="s">
        <v>35</v>
      </c>
      <c r="K140" t="s">
        <v>71</v>
      </c>
      <c r="L140">
        <v>0</v>
      </c>
      <c r="M140">
        <v>1</v>
      </c>
      <c r="N140" t="s">
        <v>805</v>
      </c>
      <c r="O140" t="s">
        <v>806</v>
      </c>
      <c r="P140" t="s">
        <v>39</v>
      </c>
      <c r="Q140">
        <v>1</v>
      </c>
      <c r="R140">
        <f t="shared" si="8"/>
        <v>2021</v>
      </c>
      <c r="S140" t="str">
        <f t="shared" si="9"/>
        <v>January</v>
      </c>
      <c r="T140" t="str">
        <f t="shared" si="10"/>
        <v>Recent</v>
      </c>
      <c r="U140" t="str">
        <f t="shared" si="11"/>
        <v>Not Applicable</v>
      </c>
    </row>
    <row r="141" spans="1:21" x14ac:dyDescent="0.25">
      <c r="A141" t="s">
        <v>807</v>
      </c>
      <c r="B141" t="s">
        <v>18</v>
      </c>
      <c r="C141" t="s">
        <v>808</v>
      </c>
      <c r="D141" t="s">
        <v>809</v>
      </c>
      <c r="E141" t="s">
        <v>22</v>
      </c>
      <c r="F141" t="s">
        <v>22</v>
      </c>
      <c r="G141" s="2"/>
      <c r="H141" t="s">
        <v>22</v>
      </c>
      <c r="I141">
        <v>2011</v>
      </c>
      <c r="J141" t="s">
        <v>23</v>
      </c>
      <c r="K141" t="s">
        <v>810</v>
      </c>
      <c r="L141">
        <v>74</v>
      </c>
      <c r="M141">
        <v>0</v>
      </c>
      <c r="N141" t="s">
        <v>811</v>
      </c>
      <c r="O141" t="s">
        <v>812</v>
      </c>
      <c r="P141" t="s">
        <v>27</v>
      </c>
      <c r="Q141">
        <v>2</v>
      </c>
      <c r="R141" t="str">
        <f t="shared" si="8"/>
        <v/>
      </c>
      <c r="S141" t="str">
        <f t="shared" si="9"/>
        <v/>
      </c>
      <c r="T141" t="str">
        <f t="shared" si="10"/>
        <v>Modern</v>
      </c>
      <c r="U141" t="str">
        <f t="shared" si="11"/>
        <v>Short</v>
      </c>
    </row>
    <row r="142" spans="1:21" x14ac:dyDescent="0.25">
      <c r="A142" t="s">
        <v>813</v>
      </c>
      <c r="B142" t="s">
        <v>18</v>
      </c>
      <c r="C142" t="s">
        <v>814</v>
      </c>
      <c r="D142" t="s">
        <v>815</v>
      </c>
      <c r="E142" t="s">
        <v>816</v>
      </c>
      <c r="F142" t="s">
        <v>22</v>
      </c>
      <c r="G142" s="2"/>
      <c r="H142" t="s">
        <v>22</v>
      </c>
      <c r="I142">
        <v>2020</v>
      </c>
      <c r="J142" t="s">
        <v>23</v>
      </c>
      <c r="K142" t="s">
        <v>60</v>
      </c>
      <c r="L142">
        <v>89</v>
      </c>
      <c r="M142">
        <v>0</v>
      </c>
      <c r="N142" t="s">
        <v>119</v>
      </c>
      <c r="O142" t="s">
        <v>817</v>
      </c>
      <c r="P142" t="s">
        <v>27</v>
      </c>
      <c r="Q142">
        <v>2</v>
      </c>
      <c r="R142" t="str">
        <f t="shared" si="8"/>
        <v/>
      </c>
      <c r="S142" t="str">
        <f t="shared" si="9"/>
        <v/>
      </c>
      <c r="T142" t="str">
        <f t="shared" si="10"/>
        <v>Recent</v>
      </c>
      <c r="U142" t="str">
        <f t="shared" si="11"/>
        <v>Short</v>
      </c>
    </row>
    <row r="143" spans="1:21" x14ac:dyDescent="0.25">
      <c r="A143" t="s">
        <v>818</v>
      </c>
      <c r="B143" t="s">
        <v>29</v>
      </c>
      <c r="C143" t="s">
        <v>819</v>
      </c>
      <c r="D143" t="s">
        <v>22</v>
      </c>
      <c r="E143" t="s">
        <v>820</v>
      </c>
      <c r="F143" t="s">
        <v>821</v>
      </c>
      <c r="G143" s="2">
        <v>43992</v>
      </c>
      <c r="H143" t="s">
        <v>34</v>
      </c>
      <c r="I143">
        <v>2020</v>
      </c>
      <c r="J143" t="s">
        <v>35</v>
      </c>
      <c r="K143" t="s">
        <v>71</v>
      </c>
      <c r="L143">
        <v>0</v>
      </c>
      <c r="M143">
        <v>1</v>
      </c>
      <c r="N143" t="s">
        <v>264</v>
      </c>
      <c r="O143" t="s">
        <v>822</v>
      </c>
      <c r="P143" t="s">
        <v>39</v>
      </c>
      <c r="Q143">
        <v>1</v>
      </c>
      <c r="R143">
        <f t="shared" si="8"/>
        <v>2020</v>
      </c>
      <c r="S143" t="str">
        <f t="shared" si="9"/>
        <v>June</v>
      </c>
      <c r="T143" t="str">
        <f t="shared" si="10"/>
        <v>Recent</v>
      </c>
      <c r="U143" t="str">
        <f t="shared" si="11"/>
        <v>Not Applicable</v>
      </c>
    </row>
    <row r="144" spans="1:21" x14ac:dyDescent="0.25">
      <c r="A144" t="s">
        <v>823</v>
      </c>
      <c r="B144" t="s">
        <v>18</v>
      </c>
      <c r="C144" t="s">
        <v>824</v>
      </c>
      <c r="D144" t="s">
        <v>825</v>
      </c>
      <c r="E144" t="s">
        <v>826</v>
      </c>
      <c r="F144" t="s">
        <v>22</v>
      </c>
      <c r="G144" s="2"/>
      <c r="H144" t="s">
        <v>22</v>
      </c>
      <c r="I144">
        <v>1992</v>
      </c>
      <c r="J144" t="s">
        <v>153</v>
      </c>
      <c r="K144" t="s">
        <v>263</v>
      </c>
      <c r="L144">
        <v>88</v>
      </c>
      <c r="M144">
        <v>0</v>
      </c>
      <c r="N144" t="s">
        <v>357</v>
      </c>
      <c r="O144" t="s">
        <v>827</v>
      </c>
      <c r="P144" t="s">
        <v>27</v>
      </c>
      <c r="Q144">
        <v>2</v>
      </c>
      <c r="R144" t="str">
        <f t="shared" si="8"/>
        <v/>
      </c>
      <c r="S144" t="str">
        <f t="shared" si="9"/>
        <v/>
      </c>
      <c r="T144" t="str">
        <f t="shared" si="10"/>
        <v>Older</v>
      </c>
      <c r="U144" t="str">
        <f t="shared" si="11"/>
        <v>Short</v>
      </c>
    </row>
    <row r="145" spans="1:21" x14ac:dyDescent="0.25">
      <c r="A145" t="s">
        <v>828</v>
      </c>
      <c r="B145" t="s">
        <v>29</v>
      </c>
      <c r="C145" t="s">
        <v>829</v>
      </c>
      <c r="D145" t="s">
        <v>22</v>
      </c>
      <c r="E145" t="s">
        <v>830</v>
      </c>
      <c r="F145" t="s">
        <v>22</v>
      </c>
      <c r="G145" s="2"/>
      <c r="H145" t="s">
        <v>22</v>
      </c>
      <c r="I145">
        <v>2014</v>
      </c>
      <c r="J145" t="s">
        <v>51</v>
      </c>
      <c r="K145" t="s">
        <v>71</v>
      </c>
      <c r="L145">
        <v>0</v>
      </c>
      <c r="M145">
        <v>1</v>
      </c>
      <c r="N145" t="s">
        <v>805</v>
      </c>
      <c r="O145" t="s">
        <v>831</v>
      </c>
      <c r="P145" t="s">
        <v>27</v>
      </c>
      <c r="Q145">
        <v>2</v>
      </c>
      <c r="R145" t="str">
        <f t="shared" si="8"/>
        <v/>
      </c>
      <c r="S145" t="str">
        <f t="shared" si="9"/>
        <v/>
      </c>
      <c r="T145" t="str">
        <f t="shared" si="10"/>
        <v>Modern</v>
      </c>
      <c r="U145" t="str">
        <f t="shared" si="11"/>
        <v>Not Applicable</v>
      </c>
    </row>
    <row r="146" spans="1:21" x14ac:dyDescent="0.25">
      <c r="A146" t="s">
        <v>832</v>
      </c>
      <c r="B146" t="s">
        <v>18</v>
      </c>
      <c r="C146" t="s">
        <v>833</v>
      </c>
      <c r="D146" t="s">
        <v>834</v>
      </c>
      <c r="E146" t="s">
        <v>835</v>
      </c>
      <c r="F146" t="s">
        <v>175</v>
      </c>
      <c r="G146" s="2"/>
      <c r="H146" t="s">
        <v>22</v>
      </c>
      <c r="I146">
        <v>2015</v>
      </c>
      <c r="J146" t="s">
        <v>59</v>
      </c>
      <c r="K146" t="s">
        <v>836</v>
      </c>
      <c r="L146">
        <v>70</v>
      </c>
      <c r="M146">
        <v>0</v>
      </c>
      <c r="N146" t="s">
        <v>45</v>
      </c>
      <c r="O146" t="s">
        <v>837</v>
      </c>
      <c r="P146" t="s">
        <v>27</v>
      </c>
      <c r="Q146">
        <v>2</v>
      </c>
      <c r="R146" t="str">
        <f t="shared" si="8"/>
        <v/>
      </c>
      <c r="S146" t="str">
        <f t="shared" si="9"/>
        <v/>
      </c>
      <c r="T146" t="str">
        <f t="shared" si="10"/>
        <v>Modern</v>
      </c>
      <c r="U146" t="str">
        <f t="shared" si="11"/>
        <v>Short</v>
      </c>
    </row>
    <row r="147" spans="1:21" x14ac:dyDescent="0.25">
      <c r="A147" t="s">
        <v>838</v>
      </c>
      <c r="B147" t="s">
        <v>18</v>
      </c>
      <c r="C147" t="s">
        <v>839</v>
      </c>
      <c r="D147" t="s">
        <v>840</v>
      </c>
      <c r="E147" t="s">
        <v>841</v>
      </c>
      <c r="F147" t="s">
        <v>85</v>
      </c>
      <c r="G147" s="2">
        <v>44435</v>
      </c>
      <c r="H147" t="s">
        <v>34</v>
      </c>
      <c r="I147">
        <v>2001</v>
      </c>
      <c r="J147" t="s">
        <v>136</v>
      </c>
      <c r="K147" t="s">
        <v>842</v>
      </c>
      <c r="L147">
        <v>150</v>
      </c>
      <c r="M147">
        <v>0</v>
      </c>
      <c r="N147" t="s">
        <v>61</v>
      </c>
      <c r="O147" t="s">
        <v>843</v>
      </c>
      <c r="P147" t="s">
        <v>39</v>
      </c>
      <c r="Q147">
        <v>1</v>
      </c>
      <c r="R147">
        <f t="shared" si="8"/>
        <v>2021</v>
      </c>
      <c r="S147" t="str">
        <f t="shared" si="9"/>
        <v>August</v>
      </c>
      <c r="T147" t="str">
        <f t="shared" si="10"/>
        <v>Older</v>
      </c>
      <c r="U147" t="str">
        <f t="shared" si="11"/>
        <v>Long</v>
      </c>
    </row>
    <row r="148" spans="1:21" x14ac:dyDescent="0.25">
      <c r="A148" t="s">
        <v>844</v>
      </c>
      <c r="B148" t="s">
        <v>18</v>
      </c>
      <c r="C148" t="s">
        <v>845</v>
      </c>
      <c r="D148" t="s">
        <v>846</v>
      </c>
      <c r="E148" t="s">
        <v>847</v>
      </c>
      <c r="F148" t="s">
        <v>22</v>
      </c>
      <c r="G148" s="2"/>
      <c r="H148" t="s">
        <v>22</v>
      </c>
      <c r="I148">
        <v>1943</v>
      </c>
      <c r="J148" t="s">
        <v>198</v>
      </c>
      <c r="K148" t="s">
        <v>848</v>
      </c>
      <c r="L148">
        <v>66</v>
      </c>
      <c r="M148">
        <v>0</v>
      </c>
      <c r="N148" t="s">
        <v>25</v>
      </c>
      <c r="O148" t="s">
        <v>849</v>
      </c>
      <c r="P148" t="s">
        <v>27</v>
      </c>
      <c r="Q148">
        <v>2</v>
      </c>
      <c r="R148" t="str">
        <f t="shared" si="8"/>
        <v/>
      </c>
      <c r="S148" t="str">
        <f t="shared" si="9"/>
        <v/>
      </c>
      <c r="T148" t="str">
        <f t="shared" si="10"/>
        <v>Older</v>
      </c>
      <c r="U148" t="str">
        <f t="shared" si="11"/>
        <v>Short</v>
      </c>
    </row>
    <row r="149" spans="1:21" x14ac:dyDescent="0.25">
      <c r="A149" t="s">
        <v>850</v>
      </c>
      <c r="B149" t="s">
        <v>18</v>
      </c>
      <c r="C149" t="s">
        <v>851</v>
      </c>
      <c r="D149" t="s">
        <v>852</v>
      </c>
      <c r="E149" t="s">
        <v>853</v>
      </c>
      <c r="F149" t="s">
        <v>22</v>
      </c>
      <c r="G149" s="2"/>
      <c r="H149" t="s">
        <v>22</v>
      </c>
      <c r="I149">
        <v>2007</v>
      </c>
      <c r="J149" t="s">
        <v>92</v>
      </c>
      <c r="K149" t="s">
        <v>182</v>
      </c>
      <c r="L149">
        <v>84</v>
      </c>
      <c r="M149">
        <v>0</v>
      </c>
      <c r="N149" t="s">
        <v>264</v>
      </c>
      <c r="O149" t="s">
        <v>854</v>
      </c>
      <c r="P149" t="s">
        <v>27</v>
      </c>
      <c r="Q149">
        <v>2</v>
      </c>
      <c r="R149" t="str">
        <f t="shared" si="8"/>
        <v/>
      </c>
      <c r="S149" t="str">
        <f t="shared" si="9"/>
        <v/>
      </c>
      <c r="T149" t="str">
        <f t="shared" si="10"/>
        <v>Older</v>
      </c>
      <c r="U149" t="str">
        <f t="shared" si="11"/>
        <v>Short</v>
      </c>
    </row>
    <row r="150" spans="1:21" x14ac:dyDescent="0.25">
      <c r="A150" t="s">
        <v>855</v>
      </c>
      <c r="B150" t="s">
        <v>18</v>
      </c>
      <c r="C150" t="s">
        <v>856</v>
      </c>
      <c r="D150" t="s">
        <v>857</v>
      </c>
      <c r="E150" t="s">
        <v>858</v>
      </c>
      <c r="F150" t="s">
        <v>175</v>
      </c>
      <c r="G150" s="2"/>
      <c r="H150" t="s">
        <v>22</v>
      </c>
      <c r="I150">
        <v>2020</v>
      </c>
      <c r="J150" t="s">
        <v>92</v>
      </c>
      <c r="K150" t="s">
        <v>111</v>
      </c>
      <c r="L150">
        <v>95</v>
      </c>
      <c r="M150">
        <v>0</v>
      </c>
      <c r="N150" t="s">
        <v>61</v>
      </c>
      <c r="O150" t="s">
        <v>859</v>
      </c>
      <c r="P150" t="s">
        <v>27</v>
      </c>
      <c r="Q150">
        <v>2</v>
      </c>
      <c r="R150" t="str">
        <f t="shared" si="8"/>
        <v/>
      </c>
      <c r="S150" t="str">
        <f t="shared" si="9"/>
        <v/>
      </c>
      <c r="T150" t="str">
        <f t="shared" si="10"/>
        <v>Recent</v>
      </c>
      <c r="U150" t="str">
        <f t="shared" si="11"/>
        <v>Medium</v>
      </c>
    </row>
    <row r="151" spans="1:21" x14ac:dyDescent="0.25">
      <c r="A151" t="s">
        <v>860</v>
      </c>
      <c r="B151" t="s">
        <v>18</v>
      </c>
      <c r="C151" t="s">
        <v>861</v>
      </c>
      <c r="D151" t="s">
        <v>862</v>
      </c>
      <c r="E151" t="s">
        <v>22</v>
      </c>
      <c r="F151" t="s">
        <v>508</v>
      </c>
      <c r="G151" s="2">
        <v>43112</v>
      </c>
      <c r="H151" t="s">
        <v>34</v>
      </c>
      <c r="I151">
        <v>2017</v>
      </c>
      <c r="J151" t="s">
        <v>35</v>
      </c>
      <c r="K151" t="s">
        <v>470</v>
      </c>
      <c r="L151">
        <v>100</v>
      </c>
      <c r="M151">
        <v>0</v>
      </c>
      <c r="N151" t="s">
        <v>45</v>
      </c>
      <c r="O151" t="s">
        <v>863</v>
      </c>
      <c r="P151" t="s">
        <v>39</v>
      </c>
      <c r="Q151">
        <v>1</v>
      </c>
      <c r="R151">
        <f t="shared" si="8"/>
        <v>2018</v>
      </c>
      <c r="S151" t="str">
        <f t="shared" si="9"/>
        <v>January</v>
      </c>
      <c r="T151" t="str">
        <f t="shared" si="10"/>
        <v>Modern</v>
      </c>
      <c r="U151" t="str">
        <f t="shared" si="11"/>
        <v>Medium</v>
      </c>
    </row>
    <row r="152" spans="1:21" x14ac:dyDescent="0.25">
      <c r="A152" t="s">
        <v>864</v>
      </c>
      <c r="B152" t="s">
        <v>18</v>
      </c>
      <c r="C152" t="s">
        <v>865</v>
      </c>
      <c r="D152" t="s">
        <v>866</v>
      </c>
      <c r="E152" t="s">
        <v>867</v>
      </c>
      <c r="F152" t="s">
        <v>219</v>
      </c>
      <c r="G152" s="2"/>
      <c r="H152" t="s">
        <v>22</v>
      </c>
      <c r="I152">
        <v>1972</v>
      </c>
      <c r="J152" t="s">
        <v>77</v>
      </c>
      <c r="K152" t="s">
        <v>868</v>
      </c>
      <c r="L152">
        <v>117</v>
      </c>
      <c r="M152">
        <v>0</v>
      </c>
      <c r="N152" t="s">
        <v>119</v>
      </c>
      <c r="O152" t="s">
        <v>869</v>
      </c>
      <c r="P152" t="s">
        <v>27</v>
      </c>
      <c r="Q152">
        <v>2</v>
      </c>
      <c r="R152" t="str">
        <f t="shared" si="8"/>
        <v/>
      </c>
      <c r="S152" t="str">
        <f t="shared" si="9"/>
        <v/>
      </c>
      <c r="T152" t="str">
        <f t="shared" si="10"/>
        <v>Older</v>
      </c>
      <c r="U152" t="str">
        <f t="shared" si="11"/>
        <v>Medium</v>
      </c>
    </row>
    <row r="153" spans="1:21" x14ac:dyDescent="0.25">
      <c r="A153" t="s">
        <v>870</v>
      </c>
      <c r="B153" t="s">
        <v>29</v>
      </c>
      <c r="C153" t="s">
        <v>871</v>
      </c>
      <c r="D153" t="s">
        <v>22</v>
      </c>
      <c r="E153" t="s">
        <v>872</v>
      </c>
      <c r="F153" t="s">
        <v>33</v>
      </c>
      <c r="G153" s="2"/>
      <c r="H153" t="s">
        <v>22</v>
      </c>
      <c r="I153">
        <v>2015</v>
      </c>
      <c r="J153" t="s">
        <v>136</v>
      </c>
      <c r="K153" t="s">
        <v>71</v>
      </c>
      <c r="L153">
        <v>0</v>
      </c>
      <c r="M153">
        <v>1</v>
      </c>
      <c r="N153" t="s">
        <v>368</v>
      </c>
      <c r="O153" t="s">
        <v>873</v>
      </c>
      <c r="P153" t="s">
        <v>27</v>
      </c>
      <c r="Q153">
        <v>2</v>
      </c>
      <c r="R153" t="str">
        <f t="shared" si="8"/>
        <v/>
      </c>
      <c r="S153" t="str">
        <f t="shared" si="9"/>
        <v/>
      </c>
      <c r="T153" t="str">
        <f t="shared" si="10"/>
        <v>Modern</v>
      </c>
      <c r="U153" t="str">
        <f t="shared" si="11"/>
        <v>Not Applicable</v>
      </c>
    </row>
    <row r="154" spans="1:21" x14ac:dyDescent="0.25">
      <c r="A154" t="s">
        <v>874</v>
      </c>
      <c r="B154" t="s">
        <v>18</v>
      </c>
      <c r="C154" t="s">
        <v>875</v>
      </c>
      <c r="D154" t="s">
        <v>876</v>
      </c>
      <c r="E154" t="s">
        <v>877</v>
      </c>
      <c r="F154" t="s">
        <v>312</v>
      </c>
      <c r="G154" s="2">
        <v>43575</v>
      </c>
      <c r="H154" t="s">
        <v>34</v>
      </c>
      <c r="I154">
        <v>2018</v>
      </c>
      <c r="J154" t="s">
        <v>35</v>
      </c>
      <c r="K154" t="s">
        <v>60</v>
      </c>
      <c r="L154">
        <v>89</v>
      </c>
      <c r="M154">
        <v>0</v>
      </c>
      <c r="N154" t="s">
        <v>119</v>
      </c>
      <c r="O154" t="s">
        <v>878</v>
      </c>
      <c r="P154" t="s">
        <v>39</v>
      </c>
      <c r="Q154">
        <v>1</v>
      </c>
      <c r="R154">
        <f t="shared" si="8"/>
        <v>2019</v>
      </c>
      <c r="S154" t="str">
        <f t="shared" si="9"/>
        <v>April</v>
      </c>
      <c r="T154" t="str">
        <f t="shared" si="10"/>
        <v>Modern</v>
      </c>
      <c r="U154" t="str">
        <f t="shared" si="11"/>
        <v>Short</v>
      </c>
    </row>
    <row r="155" spans="1:21" x14ac:dyDescent="0.25">
      <c r="A155" t="s">
        <v>879</v>
      </c>
      <c r="B155" t="s">
        <v>18</v>
      </c>
      <c r="C155" t="s">
        <v>880</v>
      </c>
      <c r="D155" t="s">
        <v>881</v>
      </c>
      <c r="E155" t="s">
        <v>882</v>
      </c>
      <c r="F155" t="s">
        <v>22</v>
      </c>
      <c r="G155" s="2"/>
      <c r="H155" t="s">
        <v>22</v>
      </c>
      <c r="I155">
        <v>2020</v>
      </c>
      <c r="J155" t="s">
        <v>198</v>
      </c>
      <c r="K155" t="s">
        <v>779</v>
      </c>
      <c r="L155">
        <v>58</v>
      </c>
      <c r="M155">
        <v>0</v>
      </c>
      <c r="N155" t="s">
        <v>883</v>
      </c>
      <c r="O155" t="s">
        <v>884</v>
      </c>
      <c r="P155" t="s">
        <v>27</v>
      </c>
      <c r="Q155">
        <v>2</v>
      </c>
      <c r="R155" t="str">
        <f t="shared" si="8"/>
        <v/>
      </c>
      <c r="S155" t="str">
        <f t="shared" si="9"/>
        <v/>
      </c>
      <c r="T155" t="str">
        <f t="shared" si="10"/>
        <v>Recent</v>
      </c>
      <c r="U155" t="str">
        <f t="shared" si="11"/>
        <v>Short</v>
      </c>
    </row>
    <row r="156" spans="1:21" x14ac:dyDescent="0.25">
      <c r="A156" t="s">
        <v>885</v>
      </c>
      <c r="B156" t="s">
        <v>18</v>
      </c>
      <c r="C156" t="s">
        <v>886</v>
      </c>
      <c r="D156" t="s">
        <v>887</v>
      </c>
      <c r="E156" t="s">
        <v>888</v>
      </c>
      <c r="F156" t="s">
        <v>175</v>
      </c>
      <c r="G156" s="2">
        <v>44132</v>
      </c>
      <c r="H156" t="s">
        <v>34</v>
      </c>
      <c r="I156">
        <v>2020</v>
      </c>
      <c r="J156" t="s">
        <v>35</v>
      </c>
      <c r="K156" t="s">
        <v>486</v>
      </c>
      <c r="L156">
        <v>105</v>
      </c>
      <c r="M156">
        <v>0</v>
      </c>
      <c r="N156" t="s">
        <v>61</v>
      </c>
      <c r="O156" t="s">
        <v>889</v>
      </c>
      <c r="P156" t="s">
        <v>39</v>
      </c>
      <c r="Q156">
        <v>1</v>
      </c>
      <c r="R156">
        <f t="shared" si="8"/>
        <v>2020</v>
      </c>
      <c r="S156" t="str">
        <f t="shared" si="9"/>
        <v>October</v>
      </c>
      <c r="T156" t="str">
        <f t="shared" si="10"/>
        <v>Recent</v>
      </c>
      <c r="U156" t="str">
        <f t="shared" si="11"/>
        <v>Medium</v>
      </c>
    </row>
    <row r="157" spans="1:21" x14ac:dyDescent="0.25">
      <c r="A157" t="s">
        <v>890</v>
      </c>
      <c r="B157" t="s">
        <v>18</v>
      </c>
      <c r="C157" t="s">
        <v>891</v>
      </c>
      <c r="D157" t="s">
        <v>892</v>
      </c>
      <c r="E157" t="s">
        <v>893</v>
      </c>
      <c r="F157" t="s">
        <v>22</v>
      </c>
      <c r="G157" s="2"/>
      <c r="H157" t="s">
        <v>22</v>
      </c>
      <c r="I157">
        <v>2019</v>
      </c>
      <c r="J157" t="s">
        <v>59</v>
      </c>
      <c r="K157" t="s">
        <v>306</v>
      </c>
      <c r="L157">
        <v>98</v>
      </c>
      <c r="M157">
        <v>0</v>
      </c>
      <c r="N157" t="s">
        <v>25</v>
      </c>
      <c r="O157" t="s">
        <v>894</v>
      </c>
      <c r="P157" t="s">
        <v>27</v>
      </c>
      <c r="Q157">
        <v>2</v>
      </c>
      <c r="R157" t="str">
        <f t="shared" si="8"/>
        <v/>
      </c>
      <c r="S157" t="str">
        <f t="shared" si="9"/>
        <v/>
      </c>
      <c r="T157" t="str">
        <f t="shared" si="10"/>
        <v>Modern</v>
      </c>
      <c r="U157" t="str">
        <f t="shared" si="11"/>
        <v>Medium</v>
      </c>
    </row>
    <row r="158" spans="1:21" x14ac:dyDescent="0.25">
      <c r="A158" t="s">
        <v>895</v>
      </c>
      <c r="B158" t="s">
        <v>18</v>
      </c>
      <c r="C158" t="s">
        <v>896</v>
      </c>
      <c r="D158" t="s">
        <v>897</v>
      </c>
      <c r="E158" t="s">
        <v>898</v>
      </c>
      <c r="F158" t="s">
        <v>899</v>
      </c>
      <c r="G158" s="2">
        <v>43417</v>
      </c>
      <c r="H158" t="s">
        <v>34</v>
      </c>
      <c r="I158">
        <v>2018</v>
      </c>
      <c r="J158" t="s">
        <v>35</v>
      </c>
      <c r="K158" t="s">
        <v>593</v>
      </c>
      <c r="L158">
        <v>128</v>
      </c>
      <c r="M158">
        <v>0</v>
      </c>
      <c r="N158" t="s">
        <v>112</v>
      </c>
      <c r="O158" t="s">
        <v>900</v>
      </c>
      <c r="P158" t="s">
        <v>39</v>
      </c>
      <c r="Q158">
        <v>1</v>
      </c>
      <c r="R158">
        <f t="shared" si="8"/>
        <v>2018</v>
      </c>
      <c r="S158" t="str">
        <f t="shared" si="9"/>
        <v>November</v>
      </c>
      <c r="T158" t="str">
        <f t="shared" si="10"/>
        <v>Modern</v>
      </c>
      <c r="U158" t="str">
        <f t="shared" si="11"/>
        <v>Long</v>
      </c>
    </row>
    <row r="159" spans="1:21" x14ac:dyDescent="0.25">
      <c r="A159" t="s">
        <v>901</v>
      </c>
      <c r="B159" t="s">
        <v>29</v>
      </c>
      <c r="C159" t="s">
        <v>902</v>
      </c>
      <c r="D159" t="s">
        <v>22</v>
      </c>
      <c r="E159" t="s">
        <v>22</v>
      </c>
      <c r="F159" t="s">
        <v>22</v>
      </c>
      <c r="G159" s="2"/>
      <c r="H159" t="s">
        <v>22</v>
      </c>
      <c r="I159">
        <v>2016</v>
      </c>
      <c r="J159" t="s">
        <v>903</v>
      </c>
      <c r="K159" t="s">
        <v>71</v>
      </c>
      <c r="L159">
        <v>0</v>
      </c>
      <c r="M159">
        <v>1</v>
      </c>
      <c r="N159" t="s">
        <v>368</v>
      </c>
      <c r="O159" t="s">
        <v>904</v>
      </c>
      <c r="P159" t="s">
        <v>27</v>
      </c>
      <c r="Q159">
        <v>2</v>
      </c>
      <c r="R159" t="str">
        <f t="shared" si="8"/>
        <v/>
      </c>
      <c r="S159" t="str">
        <f t="shared" si="9"/>
        <v/>
      </c>
      <c r="T159" t="str">
        <f t="shared" si="10"/>
        <v>Modern</v>
      </c>
      <c r="U159" t="str">
        <f t="shared" si="11"/>
        <v>Not Applicable</v>
      </c>
    </row>
    <row r="160" spans="1:21" x14ac:dyDescent="0.25">
      <c r="A160" t="s">
        <v>905</v>
      </c>
      <c r="B160" t="s">
        <v>18</v>
      </c>
      <c r="C160" t="s">
        <v>906</v>
      </c>
      <c r="D160" t="s">
        <v>907</v>
      </c>
      <c r="E160" t="s">
        <v>22</v>
      </c>
      <c r="F160" t="s">
        <v>22</v>
      </c>
      <c r="G160" s="2"/>
      <c r="H160" t="s">
        <v>22</v>
      </c>
      <c r="I160">
        <v>1975</v>
      </c>
      <c r="J160" t="s">
        <v>238</v>
      </c>
      <c r="K160" t="s">
        <v>908</v>
      </c>
      <c r="L160">
        <v>104</v>
      </c>
      <c r="M160">
        <v>0</v>
      </c>
      <c r="N160" t="s">
        <v>61</v>
      </c>
      <c r="O160" t="s">
        <v>909</v>
      </c>
      <c r="P160" t="s">
        <v>27</v>
      </c>
      <c r="Q160">
        <v>2</v>
      </c>
      <c r="R160" t="str">
        <f t="shared" si="8"/>
        <v/>
      </c>
      <c r="S160" t="str">
        <f t="shared" si="9"/>
        <v/>
      </c>
      <c r="T160" t="str">
        <f t="shared" si="10"/>
        <v>Older</v>
      </c>
      <c r="U160" t="str">
        <f t="shared" si="11"/>
        <v>Medium</v>
      </c>
    </row>
    <row r="161" spans="1:21" x14ac:dyDescent="0.25">
      <c r="A161" t="s">
        <v>910</v>
      </c>
      <c r="B161" t="s">
        <v>29</v>
      </c>
      <c r="C161" t="s">
        <v>911</v>
      </c>
      <c r="D161" t="s">
        <v>22</v>
      </c>
      <c r="E161" t="s">
        <v>912</v>
      </c>
      <c r="F161" t="s">
        <v>22</v>
      </c>
      <c r="G161" s="2"/>
      <c r="H161" t="s">
        <v>22</v>
      </c>
      <c r="I161">
        <v>2020</v>
      </c>
      <c r="J161" t="s">
        <v>59</v>
      </c>
      <c r="K161" t="s">
        <v>71</v>
      </c>
      <c r="L161">
        <v>0</v>
      </c>
      <c r="M161">
        <v>1</v>
      </c>
      <c r="N161" t="s">
        <v>25</v>
      </c>
      <c r="O161" t="s">
        <v>913</v>
      </c>
      <c r="P161" t="s">
        <v>27</v>
      </c>
      <c r="Q161">
        <v>2</v>
      </c>
      <c r="R161" t="str">
        <f t="shared" si="8"/>
        <v/>
      </c>
      <c r="S161" t="str">
        <f t="shared" si="9"/>
        <v/>
      </c>
      <c r="T161" t="str">
        <f t="shared" si="10"/>
        <v>Recent</v>
      </c>
      <c r="U161" t="str">
        <f t="shared" si="11"/>
        <v>Not Applicable</v>
      </c>
    </row>
    <row r="162" spans="1:21" x14ac:dyDescent="0.25">
      <c r="A162" t="s">
        <v>914</v>
      </c>
      <c r="B162" t="s">
        <v>18</v>
      </c>
      <c r="C162" t="s">
        <v>915</v>
      </c>
      <c r="D162" t="s">
        <v>916</v>
      </c>
      <c r="E162" t="s">
        <v>917</v>
      </c>
      <c r="F162" t="s">
        <v>22</v>
      </c>
      <c r="G162" s="2"/>
      <c r="H162" t="s">
        <v>22</v>
      </c>
      <c r="I162">
        <v>2019</v>
      </c>
      <c r="J162" t="s">
        <v>92</v>
      </c>
      <c r="K162" t="s">
        <v>918</v>
      </c>
      <c r="L162">
        <v>147</v>
      </c>
      <c r="M162">
        <v>0</v>
      </c>
      <c r="N162" t="s">
        <v>155</v>
      </c>
      <c r="O162" t="s">
        <v>919</v>
      </c>
      <c r="P162" t="s">
        <v>27</v>
      </c>
      <c r="Q162">
        <v>2</v>
      </c>
      <c r="R162" t="str">
        <f t="shared" si="8"/>
        <v/>
      </c>
      <c r="S162" t="str">
        <f t="shared" si="9"/>
        <v/>
      </c>
      <c r="T162" t="str">
        <f t="shared" si="10"/>
        <v>Modern</v>
      </c>
      <c r="U162" t="str">
        <f t="shared" si="11"/>
        <v>Long</v>
      </c>
    </row>
    <row r="163" spans="1:21" x14ac:dyDescent="0.25">
      <c r="A163" t="s">
        <v>920</v>
      </c>
      <c r="B163" t="s">
        <v>18</v>
      </c>
      <c r="C163" t="s">
        <v>921</v>
      </c>
      <c r="D163" t="s">
        <v>922</v>
      </c>
      <c r="E163" t="s">
        <v>923</v>
      </c>
      <c r="F163" t="s">
        <v>175</v>
      </c>
      <c r="G163" s="2"/>
      <c r="H163" t="s">
        <v>22</v>
      </c>
      <c r="I163">
        <v>2020</v>
      </c>
      <c r="J163" t="s">
        <v>198</v>
      </c>
      <c r="K163" t="s">
        <v>924</v>
      </c>
      <c r="L163">
        <v>71</v>
      </c>
      <c r="M163">
        <v>0</v>
      </c>
      <c r="N163" t="s">
        <v>264</v>
      </c>
      <c r="O163" t="s">
        <v>925</v>
      </c>
      <c r="P163" t="s">
        <v>27</v>
      </c>
      <c r="Q163">
        <v>2</v>
      </c>
      <c r="R163" t="str">
        <f t="shared" si="8"/>
        <v/>
      </c>
      <c r="S163" t="str">
        <f t="shared" si="9"/>
        <v/>
      </c>
      <c r="T163" t="str">
        <f t="shared" si="10"/>
        <v>Recent</v>
      </c>
      <c r="U163" t="str">
        <f t="shared" si="11"/>
        <v>Short</v>
      </c>
    </row>
    <row r="164" spans="1:21" x14ac:dyDescent="0.25">
      <c r="A164" t="s">
        <v>926</v>
      </c>
      <c r="B164" t="s">
        <v>18</v>
      </c>
      <c r="C164" t="s">
        <v>927</v>
      </c>
      <c r="D164" t="s">
        <v>928</v>
      </c>
      <c r="E164" t="s">
        <v>22</v>
      </c>
      <c r="F164" t="s">
        <v>929</v>
      </c>
      <c r="G164" s="2">
        <v>42957</v>
      </c>
      <c r="H164" t="s">
        <v>34</v>
      </c>
      <c r="I164">
        <v>2016</v>
      </c>
      <c r="J164" t="s">
        <v>136</v>
      </c>
      <c r="K164" t="s">
        <v>60</v>
      </c>
      <c r="L164">
        <v>89</v>
      </c>
      <c r="M164">
        <v>0</v>
      </c>
      <c r="N164" t="s">
        <v>45</v>
      </c>
      <c r="O164" t="s">
        <v>930</v>
      </c>
      <c r="P164" t="s">
        <v>39</v>
      </c>
      <c r="Q164">
        <v>1</v>
      </c>
      <c r="R164">
        <f t="shared" si="8"/>
        <v>2017</v>
      </c>
      <c r="S164" t="str">
        <f t="shared" si="9"/>
        <v>August</v>
      </c>
      <c r="T164" t="str">
        <f t="shared" si="10"/>
        <v>Modern</v>
      </c>
      <c r="U164" t="str">
        <f t="shared" si="11"/>
        <v>Short</v>
      </c>
    </row>
    <row r="165" spans="1:21" x14ac:dyDescent="0.25">
      <c r="A165" t="s">
        <v>931</v>
      </c>
      <c r="B165" t="s">
        <v>18</v>
      </c>
      <c r="C165" t="s">
        <v>932</v>
      </c>
      <c r="D165" t="s">
        <v>933</v>
      </c>
      <c r="E165" t="s">
        <v>934</v>
      </c>
      <c r="F165" t="s">
        <v>508</v>
      </c>
      <c r="G165" s="2">
        <v>43159</v>
      </c>
      <c r="H165" t="s">
        <v>34</v>
      </c>
      <c r="I165">
        <v>2017</v>
      </c>
      <c r="J165" t="s">
        <v>35</v>
      </c>
      <c r="K165" t="s">
        <v>233</v>
      </c>
      <c r="L165">
        <v>110</v>
      </c>
      <c r="M165">
        <v>0</v>
      </c>
      <c r="N165" t="s">
        <v>119</v>
      </c>
      <c r="O165" t="s">
        <v>935</v>
      </c>
      <c r="P165" t="s">
        <v>39</v>
      </c>
      <c r="Q165">
        <v>1</v>
      </c>
      <c r="R165">
        <f t="shared" si="8"/>
        <v>2018</v>
      </c>
      <c r="S165" t="str">
        <f t="shared" si="9"/>
        <v>February</v>
      </c>
      <c r="T165" t="str">
        <f t="shared" si="10"/>
        <v>Modern</v>
      </c>
      <c r="U165" t="str">
        <f t="shared" si="11"/>
        <v>Medium</v>
      </c>
    </row>
    <row r="166" spans="1:21" x14ac:dyDescent="0.25">
      <c r="A166" t="s">
        <v>936</v>
      </c>
      <c r="B166" t="s">
        <v>18</v>
      </c>
      <c r="C166" t="s">
        <v>937</v>
      </c>
      <c r="D166" t="s">
        <v>938</v>
      </c>
      <c r="E166" t="s">
        <v>939</v>
      </c>
      <c r="F166" t="s">
        <v>22</v>
      </c>
      <c r="G166" s="2"/>
      <c r="H166" t="s">
        <v>22</v>
      </c>
      <c r="I166">
        <v>1992</v>
      </c>
      <c r="J166" t="s">
        <v>92</v>
      </c>
      <c r="K166" t="s">
        <v>940</v>
      </c>
      <c r="L166">
        <v>106</v>
      </c>
      <c r="M166">
        <v>0</v>
      </c>
      <c r="N166" t="s">
        <v>25</v>
      </c>
      <c r="O166" t="s">
        <v>941</v>
      </c>
      <c r="P166" t="s">
        <v>27</v>
      </c>
      <c r="Q166">
        <v>2</v>
      </c>
      <c r="R166" t="str">
        <f t="shared" si="8"/>
        <v/>
      </c>
      <c r="S166" t="str">
        <f t="shared" si="9"/>
        <v/>
      </c>
      <c r="T166" t="str">
        <f t="shared" si="10"/>
        <v>Older</v>
      </c>
      <c r="U166" t="str">
        <f t="shared" si="11"/>
        <v>Medium</v>
      </c>
    </row>
    <row r="167" spans="1:21" x14ac:dyDescent="0.25">
      <c r="A167" t="s">
        <v>942</v>
      </c>
      <c r="B167" t="s">
        <v>29</v>
      </c>
      <c r="C167" t="s">
        <v>943</v>
      </c>
      <c r="D167" t="s">
        <v>22</v>
      </c>
      <c r="E167" t="s">
        <v>944</v>
      </c>
      <c r="F167" t="s">
        <v>22</v>
      </c>
      <c r="G167" s="2">
        <v>43154</v>
      </c>
      <c r="H167" t="s">
        <v>34</v>
      </c>
      <c r="I167">
        <v>2014</v>
      </c>
      <c r="J167" t="s">
        <v>136</v>
      </c>
      <c r="K167" t="s">
        <v>71</v>
      </c>
      <c r="L167">
        <v>0</v>
      </c>
      <c r="M167">
        <v>1</v>
      </c>
      <c r="N167" t="s">
        <v>220</v>
      </c>
      <c r="O167" t="s">
        <v>945</v>
      </c>
      <c r="P167" t="s">
        <v>39</v>
      </c>
      <c r="Q167">
        <v>1</v>
      </c>
      <c r="R167">
        <f t="shared" si="8"/>
        <v>2018</v>
      </c>
      <c r="S167" t="str">
        <f t="shared" si="9"/>
        <v>February</v>
      </c>
      <c r="T167" t="str">
        <f t="shared" si="10"/>
        <v>Modern</v>
      </c>
      <c r="U167" t="str">
        <f t="shared" si="11"/>
        <v>Not Applicable</v>
      </c>
    </row>
    <row r="168" spans="1:21" x14ac:dyDescent="0.25">
      <c r="A168" t="s">
        <v>946</v>
      </c>
      <c r="B168" t="s">
        <v>18</v>
      </c>
      <c r="C168" t="s">
        <v>947</v>
      </c>
      <c r="D168" t="s">
        <v>948</v>
      </c>
      <c r="E168" t="s">
        <v>949</v>
      </c>
      <c r="F168" t="s">
        <v>950</v>
      </c>
      <c r="G168" s="2">
        <v>43539</v>
      </c>
      <c r="H168" t="s">
        <v>34</v>
      </c>
      <c r="I168">
        <v>2018</v>
      </c>
      <c r="J168" t="s">
        <v>136</v>
      </c>
      <c r="K168" t="s">
        <v>951</v>
      </c>
      <c r="L168">
        <v>115</v>
      </c>
      <c r="M168">
        <v>0</v>
      </c>
      <c r="N168" t="s">
        <v>112</v>
      </c>
      <c r="O168" t="s">
        <v>952</v>
      </c>
      <c r="P168" t="s">
        <v>39</v>
      </c>
      <c r="Q168">
        <v>1</v>
      </c>
      <c r="R168">
        <f t="shared" si="8"/>
        <v>2019</v>
      </c>
      <c r="S168" t="str">
        <f t="shared" si="9"/>
        <v>March</v>
      </c>
      <c r="T168" t="str">
        <f t="shared" si="10"/>
        <v>Modern</v>
      </c>
      <c r="U168" t="str">
        <f t="shared" si="11"/>
        <v>Medium</v>
      </c>
    </row>
    <row r="169" spans="1:21" x14ac:dyDescent="0.25">
      <c r="A169" t="s">
        <v>953</v>
      </c>
      <c r="B169" t="s">
        <v>18</v>
      </c>
      <c r="C169" t="s">
        <v>954</v>
      </c>
      <c r="D169" t="s">
        <v>955</v>
      </c>
      <c r="E169" t="s">
        <v>956</v>
      </c>
      <c r="F169" t="s">
        <v>22</v>
      </c>
      <c r="G169" s="2"/>
      <c r="H169" t="s">
        <v>22</v>
      </c>
      <c r="I169">
        <v>2015</v>
      </c>
      <c r="J169" t="s">
        <v>77</v>
      </c>
      <c r="K169" t="s">
        <v>654</v>
      </c>
      <c r="L169">
        <v>82</v>
      </c>
      <c r="M169">
        <v>0</v>
      </c>
      <c r="N169" t="s">
        <v>25</v>
      </c>
      <c r="O169" t="s">
        <v>957</v>
      </c>
      <c r="P169" t="s">
        <v>27</v>
      </c>
      <c r="Q169">
        <v>2</v>
      </c>
      <c r="R169" t="str">
        <f t="shared" si="8"/>
        <v/>
      </c>
      <c r="S169" t="str">
        <f t="shared" si="9"/>
        <v/>
      </c>
      <c r="T169" t="str">
        <f t="shared" si="10"/>
        <v>Modern</v>
      </c>
      <c r="U169" t="str">
        <f t="shared" si="11"/>
        <v>Short</v>
      </c>
    </row>
    <row r="170" spans="1:21" x14ac:dyDescent="0.25">
      <c r="A170" t="s">
        <v>958</v>
      </c>
      <c r="B170" t="s">
        <v>18</v>
      </c>
      <c r="C170" t="s">
        <v>959</v>
      </c>
      <c r="D170" t="s">
        <v>960</v>
      </c>
      <c r="E170" t="s">
        <v>961</v>
      </c>
      <c r="F170" t="s">
        <v>175</v>
      </c>
      <c r="G170" s="2"/>
      <c r="H170" t="s">
        <v>22</v>
      </c>
      <c r="I170">
        <v>2010</v>
      </c>
      <c r="J170" t="s">
        <v>300</v>
      </c>
      <c r="K170" t="s">
        <v>199</v>
      </c>
      <c r="L170">
        <v>48</v>
      </c>
      <c r="M170">
        <v>0</v>
      </c>
      <c r="N170" t="s">
        <v>155</v>
      </c>
      <c r="O170" t="s">
        <v>962</v>
      </c>
      <c r="P170" t="s">
        <v>27</v>
      </c>
      <c r="Q170">
        <v>2</v>
      </c>
      <c r="R170" t="str">
        <f t="shared" si="8"/>
        <v/>
      </c>
      <c r="S170" t="str">
        <f t="shared" si="9"/>
        <v/>
      </c>
      <c r="T170" t="str">
        <f t="shared" si="10"/>
        <v>Modern</v>
      </c>
      <c r="U170" t="str">
        <f t="shared" si="11"/>
        <v>Short</v>
      </c>
    </row>
    <row r="171" spans="1:21" x14ac:dyDescent="0.25">
      <c r="A171" t="s">
        <v>963</v>
      </c>
      <c r="B171" t="s">
        <v>18</v>
      </c>
      <c r="C171" t="s">
        <v>964</v>
      </c>
      <c r="D171" t="s">
        <v>965</v>
      </c>
      <c r="E171" t="s">
        <v>966</v>
      </c>
      <c r="F171" t="s">
        <v>175</v>
      </c>
      <c r="G171" s="2">
        <v>42986</v>
      </c>
      <c r="H171" t="s">
        <v>34</v>
      </c>
      <c r="I171">
        <v>2015</v>
      </c>
      <c r="J171" t="s">
        <v>92</v>
      </c>
      <c r="K171" t="s">
        <v>967</v>
      </c>
      <c r="L171">
        <v>90</v>
      </c>
      <c r="M171">
        <v>0</v>
      </c>
      <c r="N171" t="s">
        <v>119</v>
      </c>
      <c r="O171" t="s">
        <v>968</v>
      </c>
      <c r="P171" t="s">
        <v>39</v>
      </c>
      <c r="Q171">
        <v>1</v>
      </c>
      <c r="R171">
        <f t="shared" si="8"/>
        <v>2017</v>
      </c>
      <c r="S171" t="str">
        <f t="shared" si="9"/>
        <v>September</v>
      </c>
      <c r="T171" t="str">
        <f t="shared" si="10"/>
        <v>Modern</v>
      </c>
      <c r="U171" t="str">
        <f t="shared" si="11"/>
        <v>Medium</v>
      </c>
    </row>
    <row r="172" spans="1:21" x14ac:dyDescent="0.25">
      <c r="A172" t="s">
        <v>969</v>
      </c>
      <c r="B172" t="s">
        <v>29</v>
      </c>
      <c r="C172" t="s">
        <v>970</v>
      </c>
      <c r="D172" t="s">
        <v>22</v>
      </c>
      <c r="E172" t="s">
        <v>971</v>
      </c>
      <c r="F172" t="s">
        <v>22</v>
      </c>
      <c r="G172" s="2"/>
      <c r="H172" t="s">
        <v>22</v>
      </c>
      <c r="I172">
        <v>2020</v>
      </c>
      <c r="J172" t="s">
        <v>198</v>
      </c>
      <c r="K172" t="s">
        <v>71</v>
      </c>
      <c r="L172">
        <v>0</v>
      </c>
      <c r="M172">
        <v>1</v>
      </c>
      <c r="N172" t="s">
        <v>119</v>
      </c>
      <c r="O172" t="s">
        <v>972</v>
      </c>
      <c r="P172" t="s">
        <v>27</v>
      </c>
      <c r="Q172">
        <v>2</v>
      </c>
      <c r="R172" t="str">
        <f t="shared" si="8"/>
        <v/>
      </c>
      <c r="S172" t="str">
        <f t="shared" si="9"/>
        <v/>
      </c>
      <c r="T172" t="str">
        <f t="shared" si="10"/>
        <v>Recent</v>
      </c>
      <c r="U172" t="str">
        <f t="shared" si="11"/>
        <v>Not Applicable</v>
      </c>
    </row>
    <row r="173" spans="1:21" x14ac:dyDescent="0.25">
      <c r="A173" t="s">
        <v>973</v>
      </c>
      <c r="B173" t="s">
        <v>29</v>
      </c>
      <c r="C173" t="s">
        <v>974</v>
      </c>
      <c r="D173" t="s">
        <v>22</v>
      </c>
      <c r="E173" t="s">
        <v>975</v>
      </c>
      <c r="F173" t="s">
        <v>22</v>
      </c>
      <c r="G173" s="2"/>
      <c r="H173" t="s">
        <v>22</v>
      </c>
      <c r="I173">
        <v>2004</v>
      </c>
      <c r="J173" t="s">
        <v>198</v>
      </c>
      <c r="K173" t="s">
        <v>71</v>
      </c>
      <c r="L173">
        <v>0</v>
      </c>
      <c r="M173">
        <v>1</v>
      </c>
      <c r="N173" t="s">
        <v>61</v>
      </c>
      <c r="O173" t="s">
        <v>976</v>
      </c>
      <c r="P173" t="s">
        <v>27</v>
      </c>
      <c r="Q173">
        <v>2</v>
      </c>
      <c r="R173" t="str">
        <f t="shared" si="8"/>
        <v/>
      </c>
      <c r="S173" t="str">
        <f t="shared" si="9"/>
        <v/>
      </c>
      <c r="T173" t="str">
        <f t="shared" si="10"/>
        <v>Older</v>
      </c>
      <c r="U173" t="str">
        <f t="shared" si="11"/>
        <v>Not Applicable</v>
      </c>
    </row>
    <row r="174" spans="1:21" x14ac:dyDescent="0.25">
      <c r="A174" t="s">
        <v>977</v>
      </c>
      <c r="B174" t="s">
        <v>18</v>
      </c>
      <c r="C174" t="s">
        <v>978</v>
      </c>
      <c r="D174" t="s">
        <v>979</v>
      </c>
      <c r="E174" t="s">
        <v>980</v>
      </c>
      <c r="F174" t="s">
        <v>110</v>
      </c>
      <c r="G174" s="2"/>
      <c r="H174" t="s">
        <v>22</v>
      </c>
      <c r="I174">
        <v>2008</v>
      </c>
      <c r="J174" t="s">
        <v>59</v>
      </c>
      <c r="K174" t="s">
        <v>86</v>
      </c>
      <c r="L174">
        <v>138</v>
      </c>
      <c r="M174">
        <v>0</v>
      </c>
      <c r="N174" t="s">
        <v>61</v>
      </c>
      <c r="O174" t="s">
        <v>981</v>
      </c>
      <c r="P174" t="s">
        <v>27</v>
      </c>
      <c r="Q174">
        <v>2</v>
      </c>
      <c r="R174" t="str">
        <f t="shared" si="8"/>
        <v/>
      </c>
      <c r="S174" t="str">
        <f t="shared" si="9"/>
        <v/>
      </c>
      <c r="T174" t="str">
        <f t="shared" si="10"/>
        <v>Older</v>
      </c>
      <c r="U174" t="str">
        <f t="shared" si="11"/>
        <v>Long</v>
      </c>
    </row>
    <row r="175" spans="1:21" x14ac:dyDescent="0.25">
      <c r="A175" t="s">
        <v>982</v>
      </c>
      <c r="B175" t="s">
        <v>18</v>
      </c>
      <c r="C175" t="s">
        <v>983</v>
      </c>
      <c r="D175" t="s">
        <v>984</v>
      </c>
      <c r="E175" t="s">
        <v>985</v>
      </c>
      <c r="F175" t="s">
        <v>270</v>
      </c>
      <c r="G175" s="2">
        <v>43556</v>
      </c>
      <c r="H175" t="s">
        <v>34</v>
      </c>
      <c r="I175">
        <v>2006</v>
      </c>
      <c r="J175" t="s">
        <v>153</v>
      </c>
      <c r="K175" t="s">
        <v>60</v>
      </c>
      <c r="L175">
        <v>89</v>
      </c>
      <c r="M175">
        <v>0</v>
      </c>
      <c r="N175" t="s">
        <v>162</v>
      </c>
      <c r="O175" t="s">
        <v>986</v>
      </c>
      <c r="P175" t="s">
        <v>39</v>
      </c>
      <c r="Q175">
        <v>1</v>
      </c>
      <c r="R175">
        <f t="shared" si="8"/>
        <v>2019</v>
      </c>
      <c r="S175" t="str">
        <f t="shared" si="9"/>
        <v>April</v>
      </c>
      <c r="T175" t="str">
        <f t="shared" si="10"/>
        <v>Older</v>
      </c>
      <c r="U175" t="str">
        <f t="shared" si="11"/>
        <v>Short</v>
      </c>
    </row>
    <row r="176" spans="1:21" x14ac:dyDescent="0.25">
      <c r="A176" t="s">
        <v>987</v>
      </c>
      <c r="B176" t="s">
        <v>29</v>
      </c>
      <c r="C176" t="s">
        <v>988</v>
      </c>
      <c r="D176" t="s">
        <v>22</v>
      </c>
      <c r="E176" t="s">
        <v>22</v>
      </c>
      <c r="F176" t="s">
        <v>22</v>
      </c>
      <c r="G176" s="2"/>
      <c r="H176" t="s">
        <v>22</v>
      </c>
      <c r="I176">
        <v>2017</v>
      </c>
      <c r="J176" t="s">
        <v>77</v>
      </c>
      <c r="K176" t="s">
        <v>36</v>
      </c>
      <c r="L176">
        <v>0</v>
      </c>
      <c r="M176">
        <v>2</v>
      </c>
      <c r="N176" t="s">
        <v>357</v>
      </c>
      <c r="O176" t="s">
        <v>989</v>
      </c>
      <c r="P176" t="s">
        <v>27</v>
      </c>
      <c r="Q176">
        <v>2</v>
      </c>
      <c r="R176" t="str">
        <f t="shared" si="8"/>
        <v/>
      </c>
      <c r="S176" t="str">
        <f t="shared" si="9"/>
        <v/>
      </c>
      <c r="T176" t="str">
        <f t="shared" si="10"/>
        <v>Modern</v>
      </c>
      <c r="U176" t="str">
        <f t="shared" si="11"/>
        <v>Not Applicable</v>
      </c>
    </row>
    <row r="177" spans="1:21" x14ac:dyDescent="0.25">
      <c r="A177" t="s">
        <v>990</v>
      </c>
      <c r="B177" t="s">
        <v>29</v>
      </c>
      <c r="C177" t="s">
        <v>991</v>
      </c>
      <c r="D177" t="s">
        <v>22</v>
      </c>
      <c r="E177" t="s">
        <v>992</v>
      </c>
      <c r="F177" t="s">
        <v>110</v>
      </c>
      <c r="G177" s="2">
        <v>43454</v>
      </c>
      <c r="H177" t="s">
        <v>34</v>
      </c>
      <c r="I177">
        <v>2015</v>
      </c>
      <c r="J177" t="s">
        <v>136</v>
      </c>
      <c r="K177" t="s">
        <v>36</v>
      </c>
      <c r="L177">
        <v>0</v>
      </c>
      <c r="M177">
        <v>2</v>
      </c>
      <c r="N177" t="s">
        <v>389</v>
      </c>
      <c r="O177" t="s">
        <v>993</v>
      </c>
      <c r="P177" t="s">
        <v>39</v>
      </c>
      <c r="Q177">
        <v>1</v>
      </c>
      <c r="R177">
        <f t="shared" si="8"/>
        <v>2018</v>
      </c>
      <c r="S177" t="str">
        <f t="shared" si="9"/>
        <v>December</v>
      </c>
      <c r="T177" t="str">
        <f t="shared" si="10"/>
        <v>Modern</v>
      </c>
      <c r="U177" t="str">
        <f t="shared" si="11"/>
        <v>Not Applicable</v>
      </c>
    </row>
    <row r="178" spans="1:21" x14ac:dyDescent="0.25">
      <c r="A178" t="s">
        <v>994</v>
      </c>
      <c r="B178" t="s">
        <v>18</v>
      </c>
      <c r="C178" t="s">
        <v>995</v>
      </c>
      <c r="D178" t="s">
        <v>996</v>
      </c>
      <c r="E178" t="s">
        <v>997</v>
      </c>
      <c r="F178" t="s">
        <v>22</v>
      </c>
      <c r="G178" s="2"/>
      <c r="H178" t="s">
        <v>22</v>
      </c>
      <c r="I178">
        <v>2016</v>
      </c>
      <c r="J178" t="s">
        <v>59</v>
      </c>
      <c r="K178" t="s">
        <v>86</v>
      </c>
      <c r="L178">
        <v>138</v>
      </c>
      <c r="M178">
        <v>0</v>
      </c>
      <c r="N178" t="s">
        <v>998</v>
      </c>
      <c r="O178" t="s">
        <v>999</v>
      </c>
      <c r="P178" t="s">
        <v>27</v>
      </c>
      <c r="Q178">
        <v>2</v>
      </c>
      <c r="R178" t="str">
        <f t="shared" si="8"/>
        <v/>
      </c>
      <c r="S178" t="str">
        <f t="shared" si="9"/>
        <v/>
      </c>
      <c r="T178" t="str">
        <f t="shared" si="10"/>
        <v>Modern</v>
      </c>
      <c r="U178" t="str">
        <f t="shared" si="11"/>
        <v>Long</v>
      </c>
    </row>
    <row r="179" spans="1:21" x14ac:dyDescent="0.25">
      <c r="A179" t="s">
        <v>1000</v>
      </c>
      <c r="B179" t="s">
        <v>18</v>
      </c>
      <c r="C179" t="s">
        <v>1001</v>
      </c>
      <c r="D179" t="s">
        <v>1002</v>
      </c>
      <c r="E179" t="s">
        <v>1003</v>
      </c>
      <c r="F179" t="s">
        <v>22</v>
      </c>
      <c r="G179" s="2"/>
      <c r="H179" t="s">
        <v>22</v>
      </c>
      <c r="I179">
        <v>2020</v>
      </c>
      <c r="J179" t="s">
        <v>198</v>
      </c>
      <c r="K179" t="s">
        <v>306</v>
      </c>
      <c r="L179">
        <v>98</v>
      </c>
      <c r="M179">
        <v>0</v>
      </c>
      <c r="N179" t="s">
        <v>998</v>
      </c>
      <c r="O179" t="s">
        <v>1004</v>
      </c>
      <c r="P179" t="s">
        <v>27</v>
      </c>
      <c r="Q179">
        <v>2</v>
      </c>
      <c r="R179" t="str">
        <f t="shared" si="8"/>
        <v/>
      </c>
      <c r="S179" t="str">
        <f t="shared" si="9"/>
        <v/>
      </c>
      <c r="T179" t="str">
        <f t="shared" si="10"/>
        <v>Recent</v>
      </c>
      <c r="U179" t="str">
        <f t="shared" si="11"/>
        <v>Medium</v>
      </c>
    </row>
    <row r="180" spans="1:21" x14ac:dyDescent="0.25">
      <c r="A180" t="s">
        <v>1005</v>
      </c>
      <c r="B180" t="s">
        <v>18</v>
      </c>
      <c r="C180" t="s">
        <v>1006</v>
      </c>
      <c r="D180" t="s">
        <v>1007</v>
      </c>
      <c r="E180" t="s">
        <v>22</v>
      </c>
      <c r="F180" t="s">
        <v>22</v>
      </c>
      <c r="G180" s="2">
        <v>43634</v>
      </c>
      <c r="H180" t="s">
        <v>34</v>
      </c>
      <c r="I180">
        <v>2018</v>
      </c>
      <c r="J180" t="s">
        <v>349</v>
      </c>
      <c r="K180" t="s">
        <v>1008</v>
      </c>
      <c r="L180">
        <v>68</v>
      </c>
      <c r="M180">
        <v>0</v>
      </c>
      <c r="N180" t="s">
        <v>162</v>
      </c>
      <c r="O180" t="s">
        <v>1009</v>
      </c>
      <c r="P180" t="s">
        <v>39</v>
      </c>
      <c r="Q180">
        <v>1</v>
      </c>
      <c r="R180">
        <f t="shared" si="8"/>
        <v>2019</v>
      </c>
      <c r="S180" t="str">
        <f t="shared" si="9"/>
        <v>June</v>
      </c>
      <c r="T180" t="str">
        <f t="shared" si="10"/>
        <v>Modern</v>
      </c>
      <c r="U180" t="str">
        <f t="shared" si="11"/>
        <v>Short</v>
      </c>
    </row>
    <row r="181" spans="1:21" x14ac:dyDescent="0.25">
      <c r="A181" t="s">
        <v>1010</v>
      </c>
      <c r="B181" t="s">
        <v>18</v>
      </c>
      <c r="C181" t="s">
        <v>1011</v>
      </c>
      <c r="D181" t="s">
        <v>1012</v>
      </c>
      <c r="E181" t="s">
        <v>1013</v>
      </c>
      <c r="F181" t="s">
        <v>22</v>
      </c>
      <c r="G181" s="2"/>
      <c r="H181" t="s">
        <v>22</v>
      </c>
      <c r="I181">
        <v>2018</v>
      </c>
      <c r="J181" t="s">
        <v>23</v>
      </c>
      <c r="K181" t="s">
        <v>951</v>
      </c>
      <c r="L181">
        <v>115</v>
      </c>
      <c r="M181">
        <v>0</v>
      </c>
      <c r="N181" t="s">
        <v>155</v>
      </c>
      <c r="O181" t="s">
        <v>1014</v>
      </c>
      <c r="P181" t="s">
        <v>27</v>
      </c>
      <c r="Q181">
        <v>2</v>
      </c>
      <c r="R181" t="str">
        <f t="shared" si="8"/>
        <v/>
      </c>
      <c r="S181" t="str">
        <f t="shared" si="9"/>
        <v/>
      </c>
      <c r="T181" t="str">
        <f t="shared" si="10"/>
        <v>Modern</v>
      </c>
      <c r="U181" t="str">
        <f t="shared" si="11"/>
        <v>Medium</v>
      </c>
    </row>
    <row r="182" spans="1:21" x14ac:dyDescent="0.25">
      <c r="A182" t="s">
        <v>1015</v>
      </c>
      <c r="B182" t="s">
        <v>18</v>
      </c>
      <c r="C182" t="s">
        <v>1016</v>
      </c>
      <c r="D182" t="s">
        <v>1017</v>
      </c>
      <c r="E182" t="s">
        <v>1018</v>
      </c>
      <c r="F182" t="s">
        <v>175</v>
      </c>
      <c r="G182" s="2">
        <v>43546</v>
      </c>
      <c r="H182" t="s">
        <v>34</v>
      </c>
      <c r="I182">
        <v>2019</v>
      </c>
      <c r="J182" t="s">
        <v>35</v>
      </c>
      <c r="K182" t="s">
        <v>665</v>
      </c>
      <c r="L182">
        <v>108</v>
      </c>
      <c r="M182">
        <v>0</v>
      </c>
      <c r="N182" t="s">
        <v>61</v>
      </c>
      <c r="O182" t="s">
        <v>1019</v>
      </c>
      <c r="P182" t="s">
        <v>39</v>
      </c>
      <c r="Q182">
        <v>1</v>
      </c>
      <c r="R182">
        <f t="shared" si="8"/>
        <v>2019</v>
      </c>
      <c r="S182" t="str">
        <f t="shared" si="9"/>
        <v>March</v>
      </c>
      <c r="T182" t="str">
        <f t="shared" si="10"/>
        <v>Modern</v>
      </c>
      <c r="U182" t="str">
        <f t="shared" si="11"/>
        <v>Medium</v>
      </c>
    </row>
    <row r="183" spans="1:21" x14ac:dyDescent="0.25">
      <c r="A183" t="s">
        <v>1020</v>
      </c>
      <c r="B183" t="s">
        <v>18</v>
      </c>
      <c r="C183" t="s">
        <v>1021</v>
      </c>
      <c r="D183" t="s">
        <v>1022</v>
      </c>
      <c r="E183" t="s">
        <v>1023</v>
      </c>
      <c r="F183" t="s">
        <v>22</v>
      </c>
      <c r="G183" s="2"/>
      <c r="H183" t="s">
        <v>22</v>
      </c>
      <c r="I183">
        <v>1989</v>
      </c>
      <c r="J183" t="s">
        <v>77</v>
      </c>
      <c r="K183" t="s">
        <v>1024</v>
      </c>
      <c r="L183">
        <v>136</v>
      </c>
      <c r="M183">
        <v>0</v>
      </c>
      <c r="N183" t="s">
        <v>61</v>
      </c>
      <c r="O183" t="s">
        <v>1025</v>
      </c>
      <c r="P183" t="s">
        <v>27</v>
      </c>
      <c r="Q183">
        <v>2</v>
      </c>
      <c r="R183" t="str">
        <f t="shared" si="8"/>
        <v/>
      </c>
      <c r="S183" t="str">
        <f t="shared" si="9"/>
        <v/>
      </c>
      <c r="T183" t="str">
        <f t="shared" si="10"/>
        <v>Older</v>
      </c>
      <c r="U183" t="str">
        <f t="shared" si="11"/>
        <v>Long</v>
      </c>
    </row>
    <row r="184" spans="1:21" x14ac:dyDescent="0.25">
      <c r="A184" t="s">
        <v>1026</v>
      </c>
      <c r="B184" t="s">
        <v>18</v>
      </c>
      <c r="C184" t="s">
        <v>1027</v>
      </c>
      <c r="D184" t="s">
        <v>1028</v>
      </c>
      <c r="E184" t="s">
        <v>1029</v>
      </c>
      <c r="F184" t="s">
        <v>22</v>
      </c>
      <c r="G184" s="2"/>
      <c r="H184" t="s">
        <v>22</v>
      </c>
      <c r="I184">
        <v>2019</v>
      </c>
      <c r="J184" t="s">
        <v>395</v>
      </c>
      <c r="K184" t="s">
        <v>1030</v>
      </c>
      <c r="L184">
        <v>0</v>
      </c>
      <c r="M184">
        <v>0</v>
      </c>
      <c r="N184" t="s">
        <v>61</v>
      </c>
      <c r="O184" t="s">
        <v>1031</v>
      </c>
      <c r="P184" t="s">
        <v>27</v>
      </c>
      <c r="Q184">
        <v>2</v>
      </c>
      <c r="R184" t="str">
        <f t="shared" si="8"/>
        <v/>
      </c>
      <c r="S184" t="str">
        <f t="shared" si="9"/>
        <v/>
      </c>
      <c r="T184" t="str">
        <f t="shared" si="10"/>
        <v>Modern</v>
      </c>
      <c r="U184" t="str">
        <f t="shared" si="11"/>
        <v>Not Applicable</v>
      </c>
    </row>
    <row r="185" spans="1:21" x14ac:dyDescent="0.25">
      <c r="A185" t="s">
        <v>1032</v>
      </c>
      <c r="B185" t="s">
        <v>29</v>
      </c>
      <c r="C185" t="s">
        <v>1033</v>
      </c>
      <c r="D185" t="s">
        <v>22</v>
      </c>
      <c r="E185" t="s">
        <v>22</v>
      </c>
      <c r="F185" t="s">
        <v>22</v>
      </c>
      <c r="G185" s="2"/>
      <c r="H185" t="s">
        <v>22</v>
      </c>
      <c r="I185">
        <v>2018</v>
      </c>
      <c r="J185" t="s">
        <v>51</v>
      </c>
      <c r="K185" t="s">
        <v>71</v>
      </c>
      <c r="L185">
        <v>0</v>
      </c>
      <c r="M185">
        <v>1</v>
      </c>
      <c r="N185" t="s">
        <v>368</v>
      </c>
      <c r="O185" t="s">
        <v>1034</v>
      </c>
      <c r="P185" t="s">
        <v>27</v>
      </c>
      <c r="Q185">
        <v>2</v>
      </c>
      <c r="R185" t="str">
        <f t="shared" si="8"/>
        <v/>
      </c>
      <c r="S185" t="str">
        <f t="shared" si="9"/>
        <v/>
      </c>
      <c r="T185" t="str">
        <f t="shared" si="10"/>
        <v>Modern</v>
      </c>
      <c r="U185" t="str">
        <f t="shared" si="11"/>
        <v>Not Applicable</v>
      </c>
    </row>
    <row r="186" spans="1:21" x14ac:dyDescent="0.25">
      <c r="A186" t="s">
        <v>1035</v>
      </c>
      <c r="B186" t="s">
        <v>18</v>
      </c>
      <c r="C186" t="s">
        <v>1036</v>
      </c>
      <c r="D186" t="s">
        <v>1037</v>
      </c>
      <c r="E186" t="s">
        <v>1038</v>
      </c>
      <c r="F186" t="s">
        <v>85</v>
      </c>
      <c r="G186" s="2">
        <v>43830</v>
      </c>
      <c r="H186" t="s">
        <v>34</v>
      </c>
      <c r="I186">
        <v>1985</v>
      </c>
      <c r="J186" t="s">
        <v>136</v>
      </c>
      <c r="K186" t="s">
        <v>1039</v>
      </c>
      <c r="L186">
        <v>134</v>
      </c>
      <c r="M186">
        <v>0</v>
      </c>
      <c r="N186" t="s">
        <v>61</v>
      </c>
      <c r="O186" t="s">
        <v>1040</v>
      </c>
      <c r="P186" t="s">
        <v>39</v>
      </c>
      <c r="Q186">
        <v>1</v>
      </c>
      <c r="R186">
        <f t="shared" si="8"/>
        <v>2019</v>
      </c>
      <c r="S186" t="str">
        <f t="shared" si="9"/>
        <v>December</v>
      </c>
      <c r="T186" t="str">
        <f t="shared" si="10"/>
        <v>Older</v>
      </c>
      <c r="U186" t="str">
        <f t="shared" si="11"/>
        <v>Long</v>
      </c>
    </row>
    <row r="187" spans="1:21" x14ac:dyDescent="0.25">
      <c r="A187" t="s">
        <v>1041</v>
      </c>
      <c r="B187" t="s">
        <v>18</v>
      </c>
      <c r="C187" t="s">
        <v>1042</v>
      </c>
      <c r="D187" t="s">
        <v>1043</v>
      </c>
      <c r="E187" t="s">
        <v>1044</v>
      </c>
      <c r="F187" t="s">
        <v>175</v>
      </c>
      <c r="G187" s="2">
        <v>43609</v>
      </c>
      <c r="H187" t="s">
        <v>34</v>
      </c>
      <c r="I187">
        <v>2019</v>
      </c>
      <c r="J187" t="s">
        <v>35</v>
      </c>
      <c r="K187" t="s">
        <v>363</v>
      </c>
      <c r="L187">
        <v>91</v>
      </c>
      <c r="M187">
        <v>0</v>
      </c>
      <c r="N187" t="s">
        <v>264</v>
      </c>
      <c r="O187" t="s">
        <v>1045</v>
      </c>
      <c r="P187" t="s">
        <v>39</v>
      </c>
      <c r="Q187">
        <v>1</v>
      </c>
      <c r="R187">
        <f t="shared" si="8"/>
        <v>2019</v>
      </c>
      <c r="S187" t="str">
        <f t="shared" si="9"/>
        <v>May</v>
      </c>
      <c r="T187" t="str">
        <f t="shared" si="10"/>
        <v>Modern</v>
      </c>
      <c r="U187" t="str">
        <f t="shared" si="11"/>
        <v>Medium</v>
      </c>
    </row>
    <row r="188" spans="1:21" x14ac:dyDescent="0.25">
      <c r="A188" t="s">
        <v>1046</v>
      </c>
      <c r="B188" t="s">
        <v>18</v>
      </c>
      <c r="C188" t="s">
        <v>1047</v>
      </c>
      <c r="D188" t="s">
        <v>1048</v>
      </c>
      <c r="E188" t="s">
        <v>1049</v>
      </c>
      <c r="F188" t="s">
        <v>1050</v>
      </c>
      <c r="G188" s="2">
        <v>43581</v>
      </c>
      <c r="H188" t="s">
        <v>34</v>
      </c>
      <c r="I188">
        <v>2019</v>
      </c>
      <c r="J188" t="s">
        <v>35</v>
      </c>
      <c r="K188" t="s">
        <v>1051</v>
      </c>
      <c r="L188">
        <v>122</v>
      </c>
      <c r="M188">
        <v>0</v>
      </c>
      <c r="N188" t="s">
        <v>61</v>
      </c>
      <c r="O188" t="s">
        <v>1052</v>
      </c>
      <c r="P188" t="s">
        <v>39</v>
      </c>
      <c r="Q188">
        <v>1</v>
      </c>
      <c r="R188">
        <f t="shared" si="8"/>
        <v>2019</v>
      </c>
      <c r="S188" t="str">
        <f t="shared" si="9"/>
        <v>April</v>
      </c>
      <c r="T188" t="str">
        <f t="shared" si="10"/>
        <v>Modern</v>
      </c>
      <c r="U188" t="str">
        <f t="shared" si="11"/>
        <v>Long</v>
      </c>
    </row>
    <row r="189" spans="1:21" x14ac:dyDescent="0.25">
      <c r="A189" t="s">
        <v>1053</v>
      </c>
      <c r="B189" t="s">
        <v>18</v>
      </c>
      <c r="C189" t="s">
        <v>1054</v>
      </c>
      <c r="D189" t="s">
        <v>1055</v>
      </c>
      <c r="E189" t="s">
        <v>1056</v>
      </c>
      <c r="F189" t="s">
        <v>22</v>
      </c>
      <c r="G189" s="2"/>
      <c r="H189" t="s">
        <v>22</v>
      </c>
      <c r="I189">
        <v>2016</v>
      </c>
      <c r="J189" t="s">
        <v>153</v>
      </c>
      <c r="K189" t="s">
        <v>60</v>
      </c>
      <c r="L189">
        <v>89</v>
      </c>
      <c r="M189">
        <v>0</v>
      </c>
      <c r="N189" t="s">
        <v>119</v>
      </c>
      <c r="O189" t="s">
        <v>1057</v>
      </c>
      <c r="P189" t="s">
        <v>27</v>
      </c>
      <c r="Q189">
        <v>2</v>
      </c>
      <c r="R189" t="str">
        <f t="shared" si="8"/>
        <v/>
      </c>
      <c r="S189" t="str">
        <f t="shared" si="9"/>
        <v/>
      </c>
      <c r="T189" t="str">
        <f t="shared" si="10"/>
        <v>Modern</v>
      </c>
      <c r="U189" t="str">
        <f t="shared" si="11"/>
        <v>Short</v>
      </c>
    </row>
    <row r="190" spans="1:21" x14ac:dyDescent="0.25">
      <c r="A190" t="s">
        <v>1058</v>
      </c>
      <c r="B190" t="s">
        <v>29</v>
      </c>
      <c r="C190" t="s">
        <v>1059</v>
      </c>
      <c r="D190" t="s">
        <v>22</v>
      </c>
      <c r="E190" t="s">
        <v>1060</v>
      </c>
      <c r="F190" t="s">
        <v>22</v>
      </c>
      <c r="G190" s="2">
        <v>43511</v>
      </c>
      <c r="H190" t="s">
        <v>34</v>
      </c>
      <c r="I190">
        <v>2019</v>
      </c>
      <c r="J190" t="s">
        <v>35</v>
      </c>
      <c r="K190" t="s">
        <v>71</v>
      </c>
      <c r="L190">
        <v>0</v>
      </c>
      <c r="M190">
        <v>1</v>
      </c>
      <c r="N190" t="s">
        <v>72</v>
      </c>
      <c r="O190" t="s">
        <v>1061</v>
      </c>
      <c r="P190" t="s">
        <v>39</v>
      </c>
      <c r="Q190">
        <v>1</v>
      </c>
      <c r="R190">
        <f t="shared" si="8"/>
        <v>2019</v>
      </c>
      <c r="S190" t="str">
        <f t="shared" si="9"/>
        <v>February</v>
      </c>
      <c r="T190" t="str">
        <f t="shared" si="10"/>
        <v>Modern</v>
      </c>
      <c r="U190" t="str">
        <f t="shared" si="11"/>
        <v>Not Applicable</v>
      </c>
    </row>
    <row r="191" spans="1:21" x14ac:dyDescent="0.25">
      <c r="A191" t="s">
        <v>1062</v>
      </c>
      <c r="B191" t="s">
        <v>18</v>
      </c>
      <c r="C191" t="s">
        <v>1063</v>
      </c>
      <c r="D191" t="s">
        <v>1064</v>
      </c>
      <c r="E191" t="s">
        <v>22</v>
      </c>
      <c r="F191" t="s">
        <v>22</v>
      </c>
      <c r="G191" s="2"/>
      <c r="H191" t="s">
        <v>22</v>
      </c>
      <c r="I191">
        <v>2021</v>
      </c>
      <c r="J191" t="s">
        <v>59</v>
      </c>
      <c r="K191" t="s">
        <v>1065</v>
      </c>
      <c r="L191">
        <v>43</v>
      </c>
      <c r="M191">
        <v>0</v>
      </c>
      <c r="N191" t="s">
        <v>45</v>
      </c>
      <c r="O191" t="s">
        <v>1066</v>
      </c>
      <c r="P191" t="s">
        <v>27</v>
      </c>
      <c r="Q191">
        <v>2</v>
      </c>
      <c r="R191" t="str">
        <f t="shared" si="8"/>
        <v/>
      </c>
      <c r="S191" t="str">
        <f t="shared" si="9"/>
        <v/>
      </c>
      <c r="T191" t="str">
        <f t="shared" si="10"/>
        <v>Recent</v>
      </c>
      <c r="U191" t="str">
        <f t="shared" si="11"/>
        <v>Short</v>
      </c>
    </row>
    <row r="192" spans="1:21" x14ac:dyDescent="0.25">
      <c r="A192" t="s">
        <v>1067</v>
      </c>
      <c r="B192" t="s">
        <v>18</v>
      </c>
      <c r="C192" t="s">
        <v>1068</v>
      </c>
      <c r="D192" t="s">
        <v>1069</v>
      </c>
      <c r="E192" t="s">
        <v>1070</v>
      </c>
      <c r="F192" t="s">
        <v>85</v>
      </c>
      <c r="G192" s="2">
        <v>43789</v>
      </c>
      <c r="H192" t="s">
        <v>34</v>
      </c>
      <c r="I192">
        <v>2019</v>
      </c>
      <c r="J192" t="s">
        <v>136</v>
      </c>
      <c r="K192" t="s">
        <v>1071</v>
      </c>
      <c r="L192">
        <v>131</v>
      </c>
      <c r="M192">
        <v>0</v>
      </c>
      <c r="N192" t="s">
        <v>119</v>
      </c>
      <c r="O192" t="s">
        <v>1072</v>
      </c>
      <c r="P192" t="s">
        <v>39</v>
      </c>
      <c r="Q192">
        <v>1</v>
      </c>
      <c r="R192">
        <f t="shared" si="8"/>
        <v>2019</v>
      </c>
      <c r="S192" t="str">
        <f t="shared" si="9"/>
        <v>November</v>
      </c>
      <c r="T192" t="str">
        <f t="shared" si="10"/>
        <v>Modern</v>
      </c>
      <c r="U192" t="str">
        <f t="shared" si="11"/>
        <v>Long</v>
      </c>
    </row>
    <row r="193" spans="1:21" x14ac:dyDescent="0.25">
      <c r="A193" t="s">
        <v>1073</v>
      </c>
      <c r="B193" t="s">
        <v>29</v>
      </c>
      <c r="C193" t="s">
        <v>1074</v>
      </c>
      <c r="D193" t="s">
        <v>22</v>
      </c>
      <c r="E193" t="s">
        <v>1075</v>
      </c>
      <c r="F193" t="s">
        <v>1076</v>
      </c>
      <c r="G193" s="2">
        <v>44029</v>
      </c>
      <c r="H193" t="s">
        <v>34</v>
      </c>
      <c r="I193">
        <v>2020</v>
      </c>
      <c r="J193" t="s">
        <v>35</v>
      </c>
      <c r="K193" t="s">
        <v>71</v>
      </c>
      <c r="L193">
        <v>0</v>
      </c>
      <c r="M193">
        <v>1</v>
      </c>
      <c r="N193" t="s">
        <v>183</v>
      </c>
      <c r="O193" t="s">
        <v>1077</v>
      </c>
      <c r="P193" t="s">
        <v>39</v>
      </c>
      <c r="Q193">
        <v>1</v>
      </c>
      <c r="R193">
        <f t="shared" si="8"/>
        <v>2020</v>
      </c>
      <c r="S193" t="str">
        <f t="shared" si="9"/>
        <v>July</v>
      </c>
      <c r="T193" t="str">
        <f t="shared" si="10"/>
        <v>Recent</v>
      </c>
      <c r="U193" t="str">
        <f t="shared" si="11"/>
        <v>Not Applicable</v>
      </c>
    </row>
    <row r="194" spans="1:21" x14ac:dyDescent="0.25">
      <c r="A194" t="s">
        <v>1078</v>
      </c>
      <c r="B194" t="s">
        <v>18</v>
      </c>
      <c r="C194" t="s">
        <v>1079</v>
      </c>
      <c r="D194" t="s">
        <v>1080</v>
      </c>
      <c r="E194" t="s">
        <v>1081</v>
      </c>
      <c r="F194" t="s">
        <v>22</v>
      </c>
      <c r="G194" s="2"/>
      <c r="H194" t="s">
        <v>22</v>
      </c>
      <c r="I194">
        <v>2000</v>
      </c>
      <c r="J194" t="s">
        <v>92</v>
      </c>
      <c r="K194" t="s">
        <v>868</v>
      </c>
      <c r="L194">
        <v>117</v>
      </c>
      <c r="M194">
        <v>0</v>
      </c>
      <c r="N194" t="s">
        <v>119</v>
      </c>
      <c r="O194" t="s">
        <v>1082</v>
      </c>
      <c r="P194" t="s">
        <v>27</v>
      </c>
      <c r="Q194">
        <v>2</v>
      </c>
      <c r="R194" t="str">
        <f t="shared" si="8"/>
        <v/>
      </c>
      <c r="S194" t="str">
        <f t="shared" si="9"/>
        <v/>
      </c>
      <c r="T194" t="str">
        <f t="shared" si="10"/>
        <v>Older</v>
      </c>
      <c r="U194" t="str">
        <f t="shared" si="11"/>
        <v>Medium</v>
      </c>
    </row>
    <row r="195" spans="1:21" x14ac:dyDescent="0.25">
      <c r="A195" t="s">
        <v>1083</v>
      </c>
      <c r="B195" t="s">
        <v>18</v>
      </c>
      <c r="C195" t="s">
        <v>1084</v>
      </c>
      <c r="D195" t="s">
        <v>1085</v>
      </c>
      <c r="E195" t="s">
        <v>1086</v>
      </c>
      <c r="F195" t="s">
        <v>85</v>
      </c>
      <c r="G195" s="2">
        <v>43480</v>
      </c>
      <c r="H195" t="s">
        <v>34</v>
      </c>
      <c r="I195">
        <v>2017</v>
      </c>
      <c r="J195" t="s">
        <v>35</v>
      </c>
      <c r="K195" t="s">
        <v>1087</v>
      </c>
      <c r="L195">
        <v>125</v>
      </c>
      <c r="M195">
        <v>0</v>
      </c>
      <c r="N195" t="s">
        <v>112</v>
      </c>
      <c r="O195" t="s">
        <v>1088</v>
      </c>
      <c r="P195" t="s">
        <v>39</v>
      </c>
      <c r="Q195">
        <v>1</v>
      </c>
      <c r="R195">
        <f t="shared" ref="R195:R258" si="12">IF(G195="","",YEAR(G195))</f>
        <v>2019</v>
      </c>
      <c r="S195" t="str">
        <f t="shared" ref="S195:S258" si="13">IF(G195="","",TEXT(G195,"mmmm"))</f>
        <v>January</v>
      </c>
      <c r="T195" t="str">
        <f t="shared" ref="T195:T258" si="14">IF(I195&gt;=2020,"Recent",IF(I195&gt;=2010,"Modern","Older"))</f>
        <v>Modern</v>
      </c>
      <c r="U195" t="str">
        <f t="shared" ref="U195:U258" si="15">IF(L195=0,"Not Applicable",IF(L195&lt; 90,"Short",IF(L195&lt;=120,"Medium","Long")))</f>
        <v>Long</v>
      </c>
    </row>
    <row r="196" spans="1:21" x14ac:dyDescent="0.25">
      <c r="A196" t="s">
        <v>1089</v>
      </c>
      <c r="B196" t="s">
        <v>29</v>
      </c>
      <c r="C196" t="s">
        <v>1090</v>
      </c>
      <c r="D196" t="s">
        <v>22</v>
      </c>
      <c r="E196" t="s">
        <v>1091</v>
      </c>
      <c r="F196" t="s">
        <v>1092</v>
      </c>
      <c r="G196" s="2">
        <v>43560</v>
      </c>
      <c r="H196" t="s">
        <v>34</v>
      </c>
      <c r="I196">
        <v>2019</v>
      </c>
      <c r="J196" t="s">
        <v>35</v>
      </c>
      <c r="K196" t="s">
        <v>71</v>
      </c>
      <c r="L196">
        <v>0</v>
      </c>
      <c r="M196">
        <v>1</v>
      </c>
      <c r="N196" t="s">
        <v>220</v>
      </c>
      <c r="O196" t="s">
        <v>1093</v>
      </c>
      <c r="P196" t="s">
        <v>39</v>
      </c>
      <c r="Q196">
        <v>1</v>
      </c>
      <c r="R196">
        <f t="shared" si="12"/>
        <v>2019</v>
      </c>
      <c r="S196" t="str">
        <f t="shared" si="13"/>
        <v>April</v>
      </c>
      <c r="T196" t="str">
        <f t="shared" si="14"/>
        <v>Modern</v>
      </c>
      <c r="U196" t="str">
        <f t="shared" si="15"/>
        <v>Not Applicable</v>
      </c>
    </row>
    <row r="197" spans="1:21" x14ac:dyDescent="0.25">
      <c r="A197" t="s">
        <v>1094</v>
      </c>
      <c r="B197" t="s">
        <v>18</v>
      </c>
      <c r="C197" t="s">
        <v>1095</v>
      </c>
      <c r="D197" t="s">
        <v>1096</v>
      </c>
      <c r="E197" t="s">
        <v>1097</v>
      </c>
      <c r="F197" t="s">
        <v>22</v>
      </c>
      <c r="G197" s="2"/>
      <c r="H197" t="s">
        <v>22</v>
      </c>
      <c r="I197">
        <v>1992</v>
      </c>
      <c r="J197" t="s">
        <v>92</v>
      </c>
      <c r="K197" t="s">
        <v>570</v>
      </c>
      <c r="L197">
        <v>94</v>
      </c>
      <c r="M197">
        <v>0</v>
      </c>
      <c r="N197" t="s">
        <v>264</v>
      </c>
      <c r="O197" t="s">
        <v>1098</v>
      </c>
      <c r="P197" t="s">
        <v>27</v>
      </c>
      <c r="Q197">
        <v>2</v>
      </c>
      <c r="R197" t="str">
        <f t="shared" si="12"/>
        <v/>
      </c>
      <c r="S197" t="str">
        <f t="shared" si="13"/>
        <v/>
      </c>
      <c r="T197" t="str">
        <f t="shared" si="14"/>
        <v>Older</v>
      </c>
      <c r="U197" t="str">
        <f t="shared" si="15"/>
        <v>Medium</v>
      </c>
    </row>
    <row r="198" spans="1:21" x14ac:dyDescent="0.25">
      <c r="A198" t="s">
        <v>1099</v>
      </c>
      <c r="B198" t="s">
        <v>18</v>
      </c>
      <c r="C198" t="s">
        <v>1100</v>
      </c>
      <c r="D198" t="s">
        <v>1101</v>
      </c>
      <c r="E198" t="s">
        <v>1102</v>
      </c>
      <c r="F198" t="s">
        <v>85</v>
      </c>
      <c r="G198" s="2">
        <v>43405</v>
      </c>
      <c r="H198" t="s">
        <v>34</v>
      </c>
      <c r="I198">
        <v>2011</v>
      </c>
      <c r="J198" t="s">
        <v>35</v>
      </c>
      <c r="K198" t="s">
        <v>1071</v>
      </c>
      <c r="L198">
        <v>131</v>
      </c>
      <c r="M198">
        <v>0</v>
      </c>
      <c r="N198" t="s">
        <v>119</v>
      </c>
      <c r="O198" t="s">
        <v>1103</v>
      </c>
      <c r="P198" t="s">
        <v>39</v>
      </c>
      <c r="Q198">
        <v>1</v>
      </c>
      <c r="R198">
        <f t="shared" si="12"/>
        <v>2018</v>
      </c>
      <c r="S198" t="str">
        <f t="shared" si="13"/>
        <v>November</v>
      </c>
      <c r="T198" t="str">
        <f t="shared" si="14"/>
        <v>Modern</v>
      </c>
      <c r="U198" t="str">
        <f t="shared" si="15"/>
        <v>Long</v>
      </c>
    </row>
    <row r="199" spans="1:21" x14ac:dyDescent="0.25">
      <c r="A199" t="s">
        <v>1104</v>
      </c>
      <c r="B199" t="s">
        <v>18</v>
      </c>
      <c r="C199" t="s">
        <v>1105</v>
      </c>
      <c r="D199" t="s">
        <v>1106</v>
      </c>
      <c r="E199" t="s">
        <v>1107</v>
      </c>
      <c r="F199" t="s">
        <v>22</v>
      </c>
      <c r="G199" s="2"/>
      <c r="H199" t="s">
        <v>22</v>
      </c>
      <c r="I199">
        <v>2021</v>
      </c>
      <c r="J199" t="s">
        <v>238</v>
      </c>
      <c r="K199" t="s">
        <v>104</v>
      </c>
      <c r="L199">
        <v>73</v>
      </c>
      <c r="M199">
        <v>0</v>
      </c>
      <c r="N199" t="s">
        <v>45</v>
      </c>
      <c r="O199" t="s">
        <v>1108</v>
      </c>
      <c r="P199" t="s">
        <v>27</v>
      </c>
      <c r="Q199">
        <v>2</v>
      </c>
      <c r="R199" t="str">
        <f t="shared" si="12"/>
        <v/>
      </c>
      <c r="S199" t="str">
        <f t="shared" si="13"/>
        <v/>
      </c>
      <c r="T199" t="str">
        <f t="shared" si="14"/>
        <v>Recent</v>
      </c>
      <c r="U199" t="str">
        <f t="shared" si="15"/>
        <v>Short</v>
      </c>
    </row>
    <row r="200" spans="1:21" x14ac:dyDescent="0.25">
      <c r="A200" t="s">
        <v>1109</v>
      </c>
      <c r="B200" t="s">
        <v>18</v>
      </c>
      <c r="C200" t="s">
        <v>1110</v>
      </c>
      <c r="D200" t="s">
        <v>1111</v>
      </c>
      <c r="E200" t="s">
        <v>1112</v>
      </c>
      <c r="F200" t="s">
        <v>175</v>
      </c>
      <c r="G200" s="2">
        <v>42583</v>
      </c>
      <c r="H200" t="s">
        <v>34</v>
      </c>
      <c r="I200">
        <v>2016</v>
      </c>
      <c r="J200" t="s">
        <v>300</v>
      </c>
      <c r="K200" t="s">
        <v>226</v>
      </c>
      <c r="L200">
        <v>86</v>
      </c>
      <c r="M200">
        <v>0</v>
      </c>
      <c r="N200" t="s">
        <v>45</v>
      </c>
      <c r="O200" t="s">
        <v>1113</v>
      </c>
      <c r="P200" t="s">
        <v>39</v>
      </c>
      <c r="Q200">
        <v>1</v>
      </c>
      <c r="R200">
        <f t="shared" si="12"/>
        <v>2016</v>
      </c>
      <c r="S200" t="str">
        <f t="shared" si="13"/>
        <v>August</v>
      </c>
      <c r="T200" t="str">
        <f t="shared" si="14"/>
        <v>Modern</v>
      </c>
      <c r="U200" t="str">
        <f t="shared" si="15"/>
        <v>Short</v>
      </c>
    </row>
    <row r="201" spans="1:21" x14ac:dyDescent="0.25">
      <c r="A201" t="s">
        <v>1114</v>
      </c>
      <c r="B201" t="s">
        <v>18</v>
      </c>
      <c r="C201" t="s">
        <v>1115</v>
      </c>
      <c r="D201" t="s">
        <v>1116</v>
      </c>
      <c r="E201" t="s">
        <v>1117</v>
      </c>
      <c r="F201" t="s">
        <v>1118</v>
      </c>
      <c r="G201" s="2">
        <v>44400</v>
      </c>
      <c r="H201" t="s">
        <v>34</v>
      </c>
      <c r="I201">
        <v>2021</v>
      </c>
      <c r="J201" t="s">
        <v>35</v>
      </c>
      <c r="K201" t="s">
        <v>1119</v>
      </c>
      <c r="L201">
        <v>123</v>
      </c>
      <c r="M201">
        <v>0</v>
      </c>
      <c r="N201" t="s">
        <v>112</v>
      </c>
      <c r="O201" t="s">
        <v>1120</v>
      </c>
      <c r="P201" t="s">
        <v>39</v>
      </c>
      <c r="Q201">
        <v>1</v>
      </c>
      <c r="R201">
        <f t="shared" si="12"/>
        <v>2021</v>
      </c>
      <c r="S201" t="str">
        <f t="shared" si="13"/>
        <v>July</v>
      </c>
      <c r="T201" t="str">
        <f t="shared" si="14"/>
        <v>Recent</v>
      </c>
      <c r="U201" t="str">
        <f t="shared" si="15"/>
        <v>Long</v>
      </c>
    </row>
    <row r="202" spans="1:21" x14ac:dyDescent="0.25">
      <c r="A202" t="s">
        <v>1121</v>
      </c>
      <c r="B202" t="s">
        <v>29</v>
      </c>
      <c r="C202" t="s">
        <v>1122</v>
      </c>
      <c r="D202" t="s">
        <v>22</v>
      </c>
      <c r="E202" t="s">
        <v>1123</v>
      </c>
      <c r="F202" t="s">
        <v>175</v>
      </c>
      <c r="G202" s="2">
        <v>42804</v>
      </c>
      <c r="H202" t="s">
        <v>34</v>
      </c>
      <c r="I202">
        <v>2017</v>
      </c>
      <c r="J202" t="s">
        <v>631</v>
      </c>
      <c r="K202" t="s">
        <v>71</v>
      </c>
      <c r="L202">
        <v>0</v>
      </c>
      <c r="M202">
        <v>1</v>
      </c>
      <c r="N202" t="s">
        <v>716</v>
      </c>
      <c r="O202" t="s">
        <v>1124</v>
      </c>
      <c r="P202" t="s">
        <v>39</v>
      </c>
      <c r="Q202">
        <v>1</v>
      </c>
      <c r="R202">
        <f t="shared" si="12"/>
        <v>2017</v>
      </c>
      <c r="S202" t="str">
        <f t="shared" si="13"/>
        <v>March</v>
      </c>
      <c r="T202" t="str">
        <f t="shared" si="14"/>
        <v>Modern</v>
      </c>
      <c r="U202" t="str">
        <f t="shared" si="15"/>
        <v>Not Applicable</v>
      </c>
    </row>
    <row r="203" spans="1:21" x14ac:dyDescent="0.25">
      <c r="A203" t="s">
        <v>1125</v>
      </c>
      <c r="B203" t="s">
        <v>18</v>
      </c>
      <c r="C203" t="s">
        <v>1126</v>
      </c>
      <c r="D203" t="s">
        <v>636</v>
      </c>
      <c r="E203" t="s">
        <v>1127</v>
      </c>
      <c r="F203" t="s">
        <v>85</v>
      </c>
      <c r="G203" s="2"/>
      <c r="H203" t="s">
        <v>22</v>
      </c>
      <c r="I203">
        <v>2018</v>
      </c>
      <c r="J203" t="s">
        <v>198</v>
      </c>
      <c r="K203" t="s">
        <v>1128</v>
      </c>
      <c r="L203">
        <v>64</v>
      </c>
      <c r="M203">
        <v>0</v>
      </c>
      <c r="N203" t="s">
        <v>155</v>
      </c>
      <c r="O203" t="s">
        <v>1129</v>
      </c>
      <c r="P203" t="s">
        <v>27</v>
      </c>
      <c r="Q203">
        <v>2</v>
      </c>
      <c r="R203" t="str">
        <f t="shared" si="12"/>
        <v/>
      </c>
      <c r="S203" t="str">
        <f t="shared" si="13"/>
        <v/>
      </c>
      <c r="T203" t="str">
        <f t="shared" si="14"/>
        <v>Modern</v>
      </c>
      <c r="U203" t="str">
        <f t="shared" si="15"/>
        <v>Short</v>
      </c>
    </row>
    <row r="204" spans="1:21" x14ac:dyDescent="0.25">
      <c r="A204" t="s">
        <v>1130</v>
      </c>
      <c r="B204" t="s">
        <v>18</v>
      </c>
      <c r="C204" t="s">
        <v>1131</v>
      </c>
      <c r="D204" t="s">
        <v>1132</v>
      </c>
      <c r="E204" t="s">
        <v>1133</v>
      </c>
      <c r="F204" t="s">
        <v>1134</v>
      </c>
      <c r="G204" s="2">
        <v>43980</v>
      </c>
      <c r="H204" t="s">
        <v>34</v>
      </c>
      <c r="I204">
        <v>1999</v>
      </c>
      <c r="J204" t="s">
        <v>35</v>
      </c>
      <c r="K204" t="s">
        <v>940</v>
      </c>
      <c r="L204">
        <v>106</v>
      </c>
      <c r="M204">
        <v>0</v>
      </c>
      <c r="N204" t="s">
        <v>119</v>
      </c>
      <c r="O204" t="s">
        <v>1135</v>
      </c>
      <c r="P204" t="s">
        <v>39</v>
      </c>
      <c r="Q204">
        <v>1</v>
      </c>
      <c r="R204">
        <f t="shared" si="12"/>
        <v>2020</v>
      </c>
      <c r="S204" t="str">
        <f t="shared" si="13"/>
        <v>May</v>
      </c>
      <c r="T204" t="str">
        <f t="shared" si="14"/>
        <v>Older</v>
      </c>
      <c r="U204" t="str">
        <f t="shared" si="15"/>
        <v>Medium</v>
      </c>
    </row>
    <row r="205" spans="1:21" x14ac:dyDescent="0.25">
      <c r="A205" t="s">
        <v>1136</v>
      </c>
      <c r="B205" t="s">
        <v>18</v>
      </c>
      <c r="C205" t="s">
        <v>1137</v>
      </c>
      <c r="D205" t="s">
        <v>1138</v>
      </c>
      <c r="E205" t="s">
        <v>1139</v>
      </c>
      <c r="F205" t="s">
        <v>85</v>
      </c>
      <c r="G205" s="2"/>
      <c r="H205" t="s">
        <v>22</v>
      </c>
      <c r="I205">
        <v>2018</v>
      </c>
      <c r="J205" t="s">
        <v>59</v>
      </c>
      <c r="K205" t="s">
        <v>1140</v>
      </c>
      <c r="L205">
        <v>137</v>
      </c>
      <c r="M205">
        <v>0</v>
      </c>
      <c r="N205" t="s">
        <v>119</v>
      </c>
      <c r="O205" t="s">
        <v>1141</v>
      </c>
      <c r="P205" t="s">
        <v>27</v>
      </c>
      <c r="Q205">
        <v>2</v>
      </c>
      <c r="R205" t="str">
        <f t="shared" si="12"/>
        <v/>
      </c>
      <c r="S205" t="str">
        <f t="shared" si="13"/>
        <v/>
      </c>
      <c r="T205" t="str">
        <f t="shared" si="14"/>
        <v>Modern</v>
      </c>
      <c r="U205" t="str">
        <f t="shared" si="15"/>
        <v>Long</v>
      </c>
    </row>
    <row r="206" spans="1:21" x14ac:dyDescent="0.25">
      <c r="A206" t="s">
        <v>1142</v>
      </c>
      <c r="B206" t="s">
        <v>18</v>
      </c>
      <c r="C206" t="s">
        <v>1143</v>
      </c>
      <c r="D206" t="s">
        <v>1144</v>
      </c>
      <c r="E206" t="s">
        <v>1145</v>
      </c>
      <c r="F206" t="s">
        <v>22</v>
      </c>
      <c r="G206" s="2"/>
      <c r="H206" t="s">
        <v>22</v>
      </c>
      <c r="I206">
        <v>2017</v>
      </c>
      <c r="J206" t="s">
        <v>198</v>
      </c>
      <c r="K206" t="s">
        <v>868</v>
      </c>
      <c r="L206">
        <v>117</v>
      </c>
      <c r="M206">
        <v>0</v>
      </c>
      <c r="N206" t="s">
        <v>25</v>
      </c>
      <c r="O206" t="s">
        <v>1146</v>
      </c>
      <c r="P206" t="s">
        <v>27</v>
      </c>
      <c r="Q206">
        <v>2</v>
      </c>
      <c r="R206" t="str">
        <f t="shared" si="12"/>
        <v/>
      </c>
      <c r="S206" t="str">
        <f t="shared" si="13"/>
        <v/>
      </c>
      <c r="T206" t="str">
        <f t="shared" si="14"/>
        <v>Modern</v>
      </c>
      <c r="U206" t="str">
        <f t="shared" si="15"/>
        <v>Medium</v>
      </c>
    </row>
    <row r="207" spans="1:21" x14ac:dyDescent="0.25">
      <c r="A207" t="s">
        <v>1147</v>
      </c>
      <c r="B207" t="s">
        <v>29</v>
      </c>
      <c r="C207" t="s">
        <v>1148</v>
      </c>
      <c r="D207" t="s">
        <v>22</v>
      </c>
      <c r="E207" t="s">
        <v>1149</v>
      </c>
      <c r="F207" t="s">
        <v>715</v>
      </c>
      <c r="G207" s="2">
        <v>43070</v>
      </c>
      <c r="H207" t="s">
        <v>34</v>
      </c>
      <c r="I207">
        <v>2016</v>
      </c>
      <c r="J207" t="s">
        <v>136</v>
      </c>
      <c r="K207" t="s">
        <v>71</v>
      </c>
      <c r="L207">
        <v>0</v>
      </c>
      <c r="M207">
        <v>1</v>
      </c>
      <c r="N207" t="s">
        <v>137</v>
      </c>
      <c r="O207" t="s">
        <v>1150</v>
      </c>
      <c r="P207" t="s">
        <v>39</v>
      </c>
      <c r="Q207">
        <v>1</v>
      </c>
      <c r="R207">
        <f t="shared" si="12"/>
        <v>2017</v>
      </c>
      <c r="S207" t="str">
        <f t="shared" si="13"/>
        <v>December</v>
      </c>
      <c r="T207" t="str">
        <f t="shared" si="14"/>
        <v>Modern</v>
      </c>
      <c r="U207" t="str">
        <f t="shared" si="15"/>
        <v>Not Applicable</v>
      </c>
    </row>
    <row r="208" spans="1:21" x14ac:dyDescent="0.25">
      <c r="A208" t="s">
        <v>1151</v>
      </c>
      <c r="B208" t="s">
        <v>18</v>
      </c>
      <c r="C208" t="s">
        <v>1152</v>
      </c>
      <c r="D208" t="s">
        <v>1153</v>
      </c>
      <c r="E208" t="s">
        <v>1154</v>
      </c>
      <c r="F208" t="s">
        <v>22</v>
      </c>
      <c r="G208" s="2"/>
      <c r="H208" t="s">
        <v>22</v>
      </c>
      <c r="I208">
        <v>2018</v>
      </c>
      <c r="J208" t="s">
        <v>92</v>
      </c>
      <c r="K208" t="s">
        <v>908</v>
      </c>
      <c r="L208">
        <v>104</v>
      </c>
      <c r="M208">
        <v>0</v>
      </c>
      <c r="N208" t="s">
        <v>25</v>
      </c>
      <c r="O208" t="s">
        <v>1155</v>
      </c>
      <c r="P208" t="s">
        <v>27</v>
      </c>
      <c r="Q208">
        <v>2</v>
      </c>
      <c r="R208" t="str">
        <f t="shared" si="12"/>
        <v/>
      </c>
      <c r="S208" t="str">
        <f t="shared" si="13"/>
        <v/>
      </c>
      <c r="T208" t="str">
        <f t="shared" si="14"/>
        <v>Modern</v>
      </c>
      <c r="U208" t="str">
        <f t="shared" si="15"/>
        <v>Medium</v>
      </c>
    </row>
    <row r="209" spans="1:21" x14ac:dyDescent="0.25">
      <c r="A209" t="s">
        <v>1156</v>
      </c>
      <c r="B209" t="s">
        <v>18</v>
      </c>
      <c r="C209" t="s">
        <v>1157</v>
      </c>
      <c r="D209" t="s">
        <v>76</v>
      </c>
      <c r="E209" t="s">
        <v>1158</v>
      </c>
      <c r="F209" t="s">
        <v>22</v>
      </c>
      <c r="G209" s="2"/>
      <c r="H209" t="s">
        <v>22</v>
      </c>
      <c r="I209">
        <v>2006</v>
      </c>
      <c r="J209" t="s">
        <v>300</v>
      </c>
      <c r="K209" t="s">
        <v>263</v>
      </c>
      <c r="L209">
        <v>88</v>
      </c>
      <c r="M209">
        <v>0</v>
      </c>
      <c r="N209" t="s">
        <v>155</v>
      </c>
      <c r="O209" t="s">
        <v>1159</v>
      </c>
      <c r="P209" t="s">
        <v>27</v>
      </c>
      <c r="Q209">
        <v>2</v>
      </c>
      <c r="R209" t="str">
        <f t="shared" si="12"/>
        <v/>
      </c>
      <c r="S209" t="str">
        <f t="shared" si="13"/>
        <v/>
      </c>
      <c r="T209" t="str">
        <f t="shared" si="14"/>
        <v>Older</v>
      </c>
      <c r="U209" t="str">
        <f t="shared" si="15"/>
        <v>Short</v>
      </c>
    </row>
    <row r="210" spans="1:21" x14ac:dyDescent="0.25">
      <c r="A210" t="s">
        <v>1160</v>
      </c>
      <c r="B210" t="s">
        <v>18</v>
      </c>
      <c r="C210" t="s">
        <v>1161</v>
      </c>
      <c r="D210" t="s">
        <v>1162</v>
      </c>
      <c r="E210" t="s">
        <v>1163</v>
      </c>
      <c r="F210" t="s">
        <v>175</v>
      </c>
      <c r="G210" s="2">
        <v>43221</v>
      </c>
      <c r="H210" t="s">
        <v>34</v>
      </c>
      <c r="I210">
        <v>2018</v>
      </c>
      <c r="J210" t="s">
        <v>35</v>
      </c>
      <c r="K210" t="s">
        <v>1164</v>
      </c>
      <c r="L210">
        <v>65</v>
      </c>
      <c r="M210">
        <v>0</v>
      </c>
      <c r="N210" t="s">
        <v>210</v>
      </c>
      <c r="O210" t="s">
        <v>1165</v>
      </c>
      <c r="P210" t="s">
        <v>39</v>
      </c>
      <c r="Q210">
        <v>1</v>
      </c>
      <c r="R210">
        <f t="shared" si="12"/>
        <v>2018</v>
      </c>
      <c r="S210" t="str">
        <f t="shared" si="13"/>
        <v>May</v>
      </c>
      <c r="T210" t="str">
        <f t="shared" si="14"/>
        <v>Modern</v>
      </c>
      <c r="U210" t="str">
        <f t="shared" si="15"/>
        <v>Short</v>
      </c>
    </row>
    <row r="211" spans="1:21" x14ac:dyDescent="0.25">
      <c r="A211" t="s">
        <v>1166</v>
      </c>
      <c r="B211" t="s">
        <v>18</v>
      </c>
      <c r="C211" t="s">
        <v>1167</v>
      </c>
      <c r="D211" t="s">
        <v>1168</v>
      </c>
      <c r="E211" t="s">
        <v>1169</v>
      </c>
      <c r="F211" t="s">
        <v>22</v>
      </c>
      <c r="G211" s="2"/>
      <c r="H211" t="s">
        <v>22</v>
      </c>
      <c r="I211">
        <v>2020</v>
      </c>
      <c r="J211" t="s">
        <v>77</v>
      </c>
      <c r="K211" t="s">
        <v>1170</v>
      </c>
      <c r="L211">
        <v>140</v>
      </c>
      <c r="M211">
        <v>0</v>
      </c>
      <c r="N211" t="s">
        <v>25</v>
      </c>
      <c r="O211" t="s">
        <v>1171</v>
      </c>
      <c r="P211" t="s">
        <v>27</v>
      </c>
      <c r="Q211">
        <v>2</v>
      </c>
      <c r="R211" t="str">
        <f t="shared" si="12"/>
        <v/>
      </c>
      <c r="S211" t="str">
        <f t="shared" si="13"/>
        <v/>
      </c>
      <c r="T211" t="str">
        <f t="shared" si="14"/>
        <v>Recent</v>
      </c>
      <c r="U211" t="str">
        <f t="shared" si="15"/>
        <v>Long</v>
      </c>
    </row>
    <row r="212" spans="1:21" x14ac:dyDescent="0.25">
      <c r="A212" t="s">
        <v>1172</v>
      </c>
      <c r="B212" t="s">
        <v>18</v>
      </c>
      <c r="C212" t="s">
        <v>1173</v>
      </c>
      <c r="D212" t="s">
        <v>1174</v>
      </c>
      <c r="E212" t="s">
        <v>1175</v>
      </c>
      <c r="F212" t="s">
        <v>22</v>
      </c>
      <c r="G212" s="2"/>
      <c r="H212" t="s">
        <v>22</v>
      </c>
      <c r="I212">
        <v>2021</v>
      </c>
      <c r="J212" t="s">
        <v>59</v>
      </c>
      <c r="K212" t="s">
        <v>104</v>
      </c>
      <c r="L212">
        <v>73</v>
      </c>
      <c r="M212">
        <v>0</v>
      </c>
      <c r="N212" t="s">
        <v>1176</v>
      </c>
      <c r="O212" t="s">
        <v>1177</v>
      </c>
      <c r="P212" t="s">
        <v>27</v>
      </c>
      <c r="Q212">
        <v>2</v>
      </c>
      <c r="R212" t="str">
        <f t="shared" si="12"/>
        <v/>
      </c>
      <c r="S212" t="str">
        <f t="shared" si="13"/>
        <v/>
      </c>
      <c r="T212" t="str">
        <f t="shared" si="14"/>
        <v>Recent</v>
      </c>
      <c r="U212" t="str">
        <f t="shared" si="15"/>
        <v>Short</v>
      </c>
    </row>
    <row r="213" spans="1:21" x14ac:dyDescent="0.25">
      <c r="A213" t="s">
        <v>1178</v>
      </c>
      <c r="B213" t="s">
        <v>18</v>
      </c>
      <c r="C213" t="s">
        <v>1179</v>
      </c>
      <c r="D213" t="s">
        <v>1180</v>
      </c>
      <c r="E213" t="s">
        <v>1181</v>
      </c>
      <c r="F213" t="s">
        <v>22</v>
      </c>
      <c r="G213" s="2"/>
      <c r="H213" t="s">
        <v>22</v>
      </c>
      <c r="I213">
        <v>2019</v>
      </c>
      <c r="J213" t="s">
        <v>59</v>
      </c>
      <c r="K213" t="s">
        <v>940</v>
      </c>
      <c r="L213">
        <v>106</v>
      </c>
      <c r="M213">
        <v>0</v>
      </c>
      <c r="N213" t="s">
        <v>45</v>
      </c>
      <c r="O213" t="s">
        <v>1182</v>
      </c>
      <c r="P213" t="s">
        <v>27</v>
      </c>
      <c r="Q213">
        <v>2</v>
      </c>
      <c r="R213" t="str">
        <f t="shared" si="12"/>
        <v/>
      </c>
      <c r="S213" t="str">
        <f t="shared" si="13"/>
        <v/>
      </c>
      <c r="T213" t="str">
        <f t="shared" si="14"/>
        <v>Modern</v>
      </c>
      <c r="U213" t="str">
        <f t="shared" si="15"/>
        <v>Medium</v>
      </c>
    </row>
    <row r="214" spans="1:21" x14ac:dyDescent="0.25">
      <c r="A214" t="s">
        <v>1183</v>
      </c>
      <c r="B214" t="s">
        <v>29</v>
      </c>
      <c r="C214" t="s">
        <v>1184</v>
      </c>
      <c r="D214" t="s">
        <v>22</v>
      </c>
      <c r="E214" t="s">
        <v>1185</v>
      </c>
      <c r="F214" t="s">
        <v>22</v>
      </c>
      <c r="G214" s="2">
        <v>43024</v>
      </c>
      <c r="H214" t="s">
        <v>34</v>
      </c>
      <c r="I214">
        <v>2012</v>
      </c>
      <c r="J214" t="s">
        <v>136</v>
      </c>
      <c r="K214" t="s">
        <v>71</v>
      </c>
      <c r="L214">
        <v>0</v>
      </c>
      <c r="M214">
        <v>1</v>
      </c>
      <c r="N214" t="s">
        <v>137</v>
      </c>
      <c r="O214" t="s">
        <v>1186</v>
      </c>
      <c r="P214" t="s">
        <v>39</v>
      </c>
      <c r="Q214">
        <v>1</v>
      </c>
      <c r="R214">
        <f t="shared" si="12"/>
        <v>2017</v>
      </c>
      <c r="S214" t="str">
        <f t="shared" si="13"/>
        <v>October</v>
      </c>
      <c r="T214" t="str">
        <f t="shared" si="14"/>
        <v>Modern</v>
      </c>
      <c r="U214" t="str">
        <f t="shared" si="15"/>
        <v>Not Applicable</v>
      </c>
    </row>
    <row r="215" spans="1:21" x14ac:dyDescent="0.25">
      <c r="A215" t="s">
        <v>1187</v>
      </c>
      <c r="B215" t="s">
        <v>18</v>
      </c>
      <c r="C215" t="s">
        <v>1188</v>
      </c>
      <c r="D215" t="s">
        <v>1189</v>
      </c>
      <c r="E215" t="s">
        <v>1190</v>
      </c>
      <c r="F215" t="s">
        <v>22</v>
      </c>
      <c r="G215" s="2"/>
      <c r="H215" t="s">
        <v>22</v>
      </c>
      <c r="I215">
        <v>1983</v>
      </c>
      <c r="J215" t="s">
        <v>92</v>
      </c>
      <c r="K215" t="s">
        <v>1191</v>
      </c>
      <c r="L215">
        <v>109</v>
      </c>
      <c r="M215">
        <v>0</v>
      </c>
      <c r="N215" t="s">
        <v>25</v>
      </c>
      <c r="O215" t="s">
        <v>1192</v>
      </c>
      <c r="P215" t="s">
        <v>27</v>
      </c>
      <c r="Q215">
        <v>2</v>
      </c>
      <c r="R215" t="str">
        <f t="shared" si="12"/>
        <v/>
      </c>
      <c r="S215" t="str">
        <f t="shared" si="13"/>
        <v/>
      </c>
      <c r="T215" t="str">
        <f t="shared" si="14"/>
        <v>Older</v>
      </c>
      <c r="U215" t="str">
        <f t="shared" si="15"/>
        <v>Medium</v>
      </c>
    </row>
    <row r="216" spans="1:21" x14ac:dyDescent="0.25">
      <c r="A216" t="s">
        <v>1193</v>
      </c>
      <c r="B216" t="s">
        <v>18</v>
      </c>
      <c r="C216" t="s">
        <v>1194</v>
      </c>
      <c r="D216" t="s">
        <v>1195</v>
      </c>
      <c r="E216" t="s">
        <v>1196</v>
      </c>
      <c r="F216" t="s">
        <v>1197</v>
      </c>
      <c r="G216" s="2">
        <v>44378</v>
      </c>
      <c r="H216" t="s">
        <v>34</v>
      </c>
      <c r="I216">
        <v>2009</v>
      </c>
      <c r="J216" t="s">
        <v>244</v>
      </c>
      <c r="K216" t="s">
        <v>593</v>
      </c>
      <c r="L216">
        <v>128</v>
      </c>
      <c r="M216">
        <v>0</v>
      </c>
      <c r="N216" t="s">
        <v>112</v>
      </c>
      <c r="O216" t="s">
        <v>1198</v>
      </c>
      <c r="P216" t="s">
        <v>39</v>
      </c>
      <c r="Q216">
        <v>1</v>
      </c>
      <c r="R216">
        <f t="shared" si="12"/>
        <v>2021</v>
      </c>
      <c r="S216" t="str">
        <f t="shared" si="13"/>
        <v>July</v>
      </c>
      <c r="T216" t="str">
        <f t="shared" si="14"/>
        <v>Older</v>
      </c>
      <c r="U216" t="str">
        <f t="shared" si="15"/>
        <v>Long</v>
      </c>
    </row>
    <row r="217" spans="1:21" x14ac:dyDescent="0.25">
      <c r="A217" t="s">
        <v>1199</v>
      </c>
      <c r="B217" t="s">
        <v>18</v>
      </c>
      <c r="C217" t="s">
        <v>1200</v>
      </c>
      <c r="D217" t="s">
        <v>1201</v>
      </c>
      <c r="E217" t="s">
        <v>22</v>
      </c>
      <c r="F217" t="s">
        <v>33</v>
      </c>
      <c r="G217" s="2">
        <v>43497</v>
      </c>
      <c r="H217" t="s">
        <v>34</v>
      </c>
      <c r="I217">
        <v>2017</v>
      </c>
      <c r="J217" t="s">
        <v>136</v>
      </c>
      <c r="K217" t="s">
        <v>1202</v>
      </c>
      <c r="L217">
        <v>52</v>
      </c>
      <c r="M217">
        <v>0</v>
      </c>
      <c r="N217" t="s">
        <v>45</v>
      </c>
      <c r="O217" t="s">
        <v>1203</v>
      </c>
      <c r="P217" t="s">
        <v>39</v>
      </c>
      <c r="Q217">
        <v>1</v>
      </c>
      <c r="R217">
        <f t="shared" si="12"/>
        <v>2019</v>
      </c>
      <c r="S217" t="str">
        <f t="shared" si="13"/>
        <v>February</v>
      </c>
      <c r="T217" t="str">
        <f t="shared" si="14"/>
        <v>Modern</v>
      </c>
      <c r="U217" t="str">
        <f t="shared" si="15"/>
        <v>Short</v>
      </c>
    </row>
    <row r="218" spans="1:21" x14ac:dyDescent="0.25">
      <c r="A218" t="s">
        <v>1204</v>
      </c>
      <c r="B218" t="s">
        <v>18</v>
      </c>
      <c r="C218" t="s">
        <v>1205</v>
      </c>
      <c r="D218" t="s">
        <v>1206</v>
      </c>
      <c r="E218" t="s">
        <v>22</v>
      </c>
      <c r="F218" t="s">
        <v>22</v>
      </c>
      <c r="G218" s="2"/>
      <c r="H218" t="s">
        <v>22</v>
      </c>
      <c r="J218" t="s">
        <v>300</v>
      </c>
      <c r="K218" t="s">
        <v>22</v>
      </c>
      <c r="L218">
        <v>0</v>
      </c>
      <c r="M218">
        <v>0</v>
      </c>
      <c r="N218" t="s">
        <v>119</v>
      </c>
      <c r="O218" t="s">
        <v>1207</v>
      </c>
      <c r="P218" t="s">
        <v>39</v>
      </c>
      <c r="Q218">
        <v>1</v>
      </c>
      <c r="R218" t="str">
        <f t="shared" si="12"/>
        <v/>
      </c>
      <c r="S218" t="str">
        <f t="shared" si="13"/>
        <v/>
      </c>
      <c r="T218" t="str">
        <f t="shared" si="14"/>
        <v>Older</v>
      </c>
      <c r="U218" t="str">
        <f t="shared" si="15"/>
        <v>Not Applicable</v>
      </c>
    </row>
    <row r="219" spans="1:21" x14ac:dyDescent="0.25">
      <c r="A219" t="s">
        <v>1208</v>
      </c>
      <c r="B219" t="s">
        <v>18</v>
      </c>
      <c r="C219" t="s">
        <v>1209</v>
      </c>
      <c r="D219" t="s">
        <v>1210</v>
      </c>
      <c r="E219" t="s">
        <v>1211</v>
      </c>
      <c r="F219" t="s">
        <v>85</v>
      </c>
      <c r="G219" s="2">
        <v>43922</v>
      </c>
      <c r="H219" t="s">
        <v>34</v>
      </c>
      <c r="I219">
        <v>2014</v>
      </c>
      <c r="J219" t="s">
        <v>136</v>
      </c>
      <c r="K219" t="s">
        <v>1212</v>
      </c>
      <c r="L219">
        <v>114</v>
      </c>
      <c r="M219">
        <v>0</v>
      </c>
      <c r="N219" t="s">
        <v>61</v>
      </c>
      <c r="O219" t="s">
        <v>1213</v>
      </c>
      <c r="P219" t="s">
        <v>39</v>
      </c>
      <c r="Q219">
        <v>1</v>
      </c>
      <c r="R219">
        <f t="shared" si="12"/>
        <v>2020</v>
      </c>
      <c r="S219" t="str">
        <f t="shared" si="13"/>
        <v>April</v>
      </c>
      <c r="T219" t="str">
        <f t="shared" si="14"/>
        <v>Modern</v>
      </c>
      <c r="U219" t="str">
        <f t="shared" si="15"/>
        <v>Medium</v>
      </c>
    </row>
    <row r="220" spans="1:21" x14ac:dyDescent="0.25">
      <c r="A220" t="s">
        <v>1214</v>
      </c>
      <c r="B220" t="s">
        <v>18</v>
      </c>
      <c r="C220" t="s">
        <v>1215</v>
      </c>
      <c r="D220" t="s">
        <v>1216</v>
      </c>
      <c r="E220" t="s">
        <v>22</v>
      </c>
      <c r="F220" t="s">
        <v>22</v>
      </c>
      <c r="G220" s="2"/>
      <c r="H220" t="s">
        <v>22</v>
      </c>
      <c r="I220">
        <v>2009</v>
      </c>
      <c r="J220" t="s">
        <v>77</v>
      </c>
      <c r="K220" t="s">
        <v>199</v>
      </c>
      <c r="L220">
        <v>48</v>
      </c>
      <c r="M220">
        <v>0</v>
      </c>
      <c r="N220" t="s">
        <v>45</v>
      </c>
      <c r="O220" t="s">
        <v>1217</v>
      </c>
      <c r="P220" t="s">
        <v>27</v>
      </c>
      <c r="Q220">
        <v>2</v>
      </c>
      <c r="R220" t="str">
        <f t="shared" si="12"/>
        <v/>
      </c>
      <c r="S220" t="str">
        <f t="shared" si="13"/>
        <v/>
      </c>
      <c r="T220" t="str">
        <f t="shared" si="14"/>
        <v>Older</v>
      </c>
      <c r="U220" t="str">
        <f t="shared" si="15"/>
        <v>Short</v>
      </c>
    </row>
    <row r="221" spans="1:21" x14ac:dyDescent="0.25">
      <c r="A221" t="s">
        <v>1218</v>
      </c>
      <c r="B221" t="s">
        <v>18</v>
      </c>
      <c r="C221" t="s">
        <v>1219</v>
      </c>
      <c r="D221" t="s">
        <v>1220</v>
      </c>
      <c r="E221" t="s">
        <v>1221</v>
      </c>
      <c r="F221" t="s">
        <v>22</v>
      </c>
      <c r="G221" s="2"/>
      <c r="H221" t="s">
        <v>22</v>
      </c>
      <c r="I221">
        <v>1946</v>
      </c>
      <c r="J221" t="s">
        <v>244</v>
      </c>
      <c r="K221" t="s">
        <v>1128</v>
      </c>
      <c r="L221">
        <v>64</v>
      </c>
      <c r="M221">
        <v>0</v>
      </c>
      <c r="N221" t="s">
        <v>119</v>
      </c>
      <c r="O221" t="s">
        <v>1222</v>
      </c>
      <c r="P221" t="s">
        <v>27</v>
      </c>
      <c r="Q221">
        <v>2</v>
      </c>
      <c r="R221" t="str">
        <f t="shared" si="12"/>
        <v/>
      </c>
      <c r="S221" t="str">
        <f t="shared" si="13"/>
        <v/>
      </c>
      <c r="T221" t="str">
        <f t="shared" si="14"/>
        <v>Older</v>
      </c>
      <c r="U221" t="str">
        <f t="shared" si="15"/>
        <v>Short</v>
      </c>
    </row>
    <row r="222" spans="1:21" x14ac:dyDescent="0.25">
      <c r="A222" t="s">
        <v>1223</v>
      </c>
      <c r="B222" t="s">
        <v>29</v>
      </c>
      <c r="C222" t="s">
        <v>1224</v>
      </c>
      <c r="D222" t="s">
        <v>22</v>
      </c>
      <c r="E222" t="s">
        <v>1225</v>
      </c>
      <c r="F222" t="s">
        <v>175</v>
      </c>
      <c r="G222" s="2">
        <v>43483</v>
      </c>
      <c r="H222" t="s">
        <v>34</v>
      </c>
      <c r="I222">
        <v>2019</v>
      </c>
      <c r="J222" t="s">
        <v>35</v>
      </c>
      <c r="K222" t="s">
        <v>36</v>
      </c>
      <c r="L222">
        <v>0</v>
      </c>
      <c r="M222">
        <v>2</v>
      </c>
      <c r="N222" t="s">
        <v>220</v>
      </c>
      <c r="O222" t="s">
        <v>1226</v>
      </c>
      <c r="P222" t="s">
        <v>39</v>
      </c>
      <c r="Q222">
        <v>1</v>
      </c>
      <c r="R222">
        <f t="shared" si="12"/>
        <v>2019</v>
      </c>
      <c r="S222" t="str">
        <f t="shared" si="13"/>
        <v>January</v>
      </c>
      <c r="T222" t="str">
        <f t="shared" si="14"/>
        <v>Modern</v>
      </c>
      <c r="U222" t="str">
        <f t="shared" si="15"/>
        <v>Not Applicable</v>
      </c>
    </row>
    <row r="223" spans="1:21" x14ac:dyDescent="0.25">
      <c r="A223" t="s">
        <v>1227</v>
      </c>
      <c r="B223" t="s">
        <v>18</v>
      </c>
      <c r="C223" t="s">
        <v>1228</v>
      </c>
      <c r="D223" t="s">
        <v>1229</v>
      </c>
      <c r="E223" t="s">
        <v>1230</v>
      </c>
      <c r="F223" t="s">
        <v>22</v>
      </c>
      <c r="G223" s="2"/>
      <c r="H223" t="s">
        <v>22</v>
      </c>
      <c r="I223">
        <v>2020</v>
      </c>
      <c r="J223" t="s">
        <v>244</v>
      </c>
      <c r="K223" t="s">
        <v>1231</v>
      </c>
      <c r="L223">
        <v>107</v>
      </c>
      <c r="M223">
        <v>0</v>
      </c>
      <c r="N223" t="s">
        <v>119</v>
      </c>
      <c r="O223" t="s">
        <v>1232</v>
      </c>
      <c r="P223" t="s">
        <v>27</v>
      </c>
      <c r="Q223">
        <v>2</v>
      </c>
      <c r="R223" t="str">
        <f t="shared" si="12"/>
        <v/>
      </c>
      <c r="S223" t="str">
        <f t="shared" si="13"/>
        <v/>
      </c>
      <c r="T223" t="str">
        <f t="shared" si="14"/>
        <v>Recent</v>
      </c>
      <c r="U223" t="str">
        <f t="shared" si="15"/>
        <v>Medium</v>
      </c>
    </row>
    <row r="224" spans="1:21" x14ac:dyDescent="0.25">
      <c r="A224" t="s">
        <v>1233</v>
      </c>
      <c r="B224" t="s">
        <v>18</v>
      </c>
      <c r="C224" t="s">
        <v>1234</v>
      </c>
      <c r="D224" t="s">
        <v>1235</v>
      </c>
      <c r="E224" t="s">
        <v>1236</v>
      </c>
      <c r="F224" t="s">
        <v>85</v>
      </c>
      <c r="G224" s="2">
        <v>43314</v>
      </c>
      <c r="H224" t="s">
        <v>34</v>
      </c>
      <c r="I224">
        <v>2005</v>
      </c>
      <c r="J224" t="s">
        <v>51</v>
      </c>
      <c r="K224" t="s">
        <v>967</v>
      </c>
      <c r="L224">
        <v>90</v>
      </c>
      <c r="M224">
        <v>0</v>
      </c>
      <c r="N224" t="s">
        <v>162</v>
      </c>
      <c r="O224" t="s">
        <v>1237</v>
      </c>
      <c r="P224" t="s">
        <v>39</v>
      </c>
      <c r="Q224">
        <v>1</v>
      </c>
      <c r="R224">
        <f t="shared" si="12"/>
        <v>2018</v>
      </c>
      <c r="S224" t="str">
        <f t="shared" si="13"/>
        <v>August</v>
      </c>
      <c r="T224" t="str">
        <f t="shared" si="14"/>
        <v>Older</v>
      </c>
      <c r="U224" t="str">
        <f t="shared" si="15"/>
        <v>Medium</v>
      </c>
    </row>
    <row r="225" spans="1:21" x14ac:dyDescent="0.25">
      <c r="A225" t="s">
        <v>1238</v>
      </c>
      <c r="B225" t="s">
        <v>29</v>
      </c>
      <c r="C225" t="s">
        <v>1239</v>
      </c>
      <c r="D225" t="s">
        <v>22</v>
      </c>
      <c r="E225" t="s">
        <v>22</v>
      </c>
      <c r="F225" t="s">
        <v>22</v>
      </c>
      <c r="G225" s="2"/>
      <c r="H225" t="s">
        <v>22</v>
      </c>
      <c r="I225">
        <v>2015</v>
      </c>
      <c r="J225" t="s">
        <v>77</v>
      </c>
      <c r="K225" t="s">
        <v>71</v>
      </c>
      <c r="L225">
        <v>0</v>
      </c>
      <c r="M225">
        <v>1</v>
      </c>
      <c r="N225" t="s">
        <v>357</v>
      </c>
      <c r="O225" t="s">
        <v>1240</v>
      </c>
      <c r="P225" t="s">
        <v>27</v>
      </c>
      <c r="Q225">
        <v>2</v>
      </c>
      <c r="R225" t="str">
        <f t="shared" si="12"/>
        <v/>
      </c>
      <c r="S225" t="str">
        <f t="shared" si="13"/>
        <v/>
      </c>
      <c r="T225" t="str">
        <f t="shared" si="14"/>
        <v>Modern</v>
      </c>
      <c r="U225" t="str">
        <f t="shared" si="15"/>
        <v>Not Applicable</v>
      </c>
    </row>
    <row r="226" spans="1:21" x14ac:dyDescent="0.25">
      <c r="A226" t="s">
        <v>1241</v>
      </c>
      <c r="B226" t="s">
        <v>29</v>
      </c>
      <c r="C226" t="s">
        <v>1242</v>
      </c>
      <c r="D226" t="s">
        <v>22</v>
      </c>
      <c r="E226" t="s">
        <v>1243</v>
      </c>
      <c r="F226" t="s">
        <v>110</v>
      </c>
      <c r="G226" s="2">
        <v>43888</v>
      </c>
      <c r="H226" t="s">
        <v>34</v>
      </c>
      <c r="I226">
        <v>2020</v>
      </c>
      <c r="J226" t="s">
        <v>35</v>
      </c>
      <c r="K226" t="s">
        <v>71</v>
      </c>
      <c r="L226">
        <v>0</v>
      </c>
      <c r="M226">
        <v>1</v>
      </c>
      <c r="N226" t="s">
        <v>137</v>
      </c>
      <c r="O226" t="s">
        <v>1244</v>
      </c>
      <c r="P226" t="s">
        <v>39</v>
      </c>
      <c r="Q226">
        <v>1</v>
      </c>
      <c r="R226">
        <f t="shared" si="12"/>
        <v>2020</v>
      </c>
      <c r="S226" t="str">
        <f t="shared" si="13"/>
        <v>February</v>
      </c>
      <c r="T226" t="str">
        <f t="shared" si="14"/>
        <v>Recent</v>
      </c>
      <c r="U226" t="str">
        <f t="shared" si="15"/>
        <v>Not Applicable</v>
      </c>
    </row>
    <row r="227" spans="1:21" x14ac:dyDescent="0.25">
      <c r="A227" t="s">
        <v>1245</v>
      </c>
      <c r="B227" t="s">
        <v>18</v>
      </c>
      <c r="C227" t="s">
        <v>1246</v>
      </c>
      <c r="D227" t="s">
        <v>1247</v>
      </c>
      <c r="E227" t="s">
        <v>1248</v>
      </c>
      <c r="F227" t="s">
        <v>1249</v>
      </c>
      <c r="G227" s="2">
        <v>43658</v>
      </c>
      <c r="H227" t="s">
        <v>34</v>
      </c>
      <c r="I227">
        <v>2019</v>
      </c>
      <c r="J227" t="s">
        <v>35</v>
      </c>
      <c r="K227" t="s">
        <v>271</v>
      </c>
      <c r="L227">
        <v>87</v>
      </c>
      <c r="M227">
        <v>0</v>
      </c>
      <c r="N227" t="s">
        <v>112</v>
      </c>
      <c r="O227" t="s">
        <v>1250</v>
      </c>
      <c r="P227" t="s">
        <v>39</v>
      </c>
      <c r="Q227">
        <v>1</v>
      </c>
      <c r="R227">
        <f t="shared" si="12"/>
        <v>2019</v>
      </c>
      <c r="S227" t="str">
        <f t="shared" si="13"/>
        <v>July</v>
      </c>
      <c r="T227" t="str">
        <f t="shared" si="14"/>
        <v>Modern</v>
      </c>
      <c r="U227" t="str">
        <f t="shared" si="15"/>
        <v>Short</v>
      </c>
    </row>
    <row r="228" spans="1:21" x14ac:dyDescent="0.25">
      <c r="A228" t="s">
        <v>1251</v>
      </c>
      <c r="B228" t="s">
        <v>18</v>
      </c>
      <c r="C228" t="s">
        <v>1252</v>
      </c>
      <c r="D228" t="s">
        <v>1253</v>
      </c>
      <c r="E228" t="s">
        <v>1254</v>
      </c>
      <c r="F228" t="s">
        <v>175</v>
      </c>
      <c r="G228" s="2">
        <v>43893</v>
      </c>
      <c r="H228" t="s">
        <v>34</v>
      </c>
      <c r="I228">
        <v>2019</v>
      </c>
      <c r="J228" t="s">
        <v>51</v>
      </c>
      <c r="K228" t="s">
        <v>908</v>
      </c>
      <c r="L228">
        <v>104</v>
      </c>
      <c r="M228">
        <v>0</v>
      </c>
      <c r="N228" t="s">
        <v>119</v>
      </c>
      <c r="O228" t="s">
        <v>1255</v>
      </c>
      <c r="P228" t="s">
        <v>39</v>
      </c>
      <c r="Q228">
        <v>1</v>
      </c>
      <c r="R228">
        <f t="shared" si="12"/>
        <v>2020</v>
      </c>
      <c r="S228" t="str">
        <f t="shared" si="13"/>
        <v>March</v>
      </c>
      <c r="T228" t="str">
        <f t="shared" si="14"/>
        <v>Modern</v>
      </c>
      <c r="U228" t="str">
        <f t="shared" si="15"/>
        <v>Medium</v>
      </c>
    </row>
    <row r="229" spans="1:21" x14ac:dyDescent="0.25">
      <c r="A229" t="s">
        <v>1256</v>
      </c>
      <c r="B229" t="s">
        <v>18</v>
      </c>
      <c r="C229" t="s">
        <v>1257</v>
      </c>
      <c r="D229" t="s">
        <v>1258</v>
      </c>
      <c r="E229" t="s">
        <v>1259</v>
      </c>
      <c r="F229" t="s">
        <v>22</v>
      </c>
      <c r="G229" s="2"/>
      <c r="H229" t="s">
        <v>22</v>
      </c>
      <c r="I229">
        <v>2018</v>
      </c>
      <c r="J229" t="s">
        <v>23</v>
      </c>
      <c r="K229" t="s">
        <v>60</v>
      </c>
      <c r="L229">
        <v>89</v>
      </c>
      <c r="M229">
        <v>0</v>
      </c>
      <c r="N229" t="s">
        <v>25</v>
      </c>
      <c r="O229" t="s">
        <v>1260</v>
      </c>
      <c r="P229" t="s">
        <v>27</v>
      </c>
      <c r="Q229">
        <v>2</v>
      </c>
      <c r="R229" t="str">
        <f t="shared" si="12"/>
        <v/>
      </c>
      <c r="S229" t="str">
        <f t="shared" si="13"/>
        <v/>
      </c>
      <c r="T229" t="str">
        <f t="shared" si="14"/>
        <v>Modern</v>
      </c>
      <c r="U229" t="str">
        <f t="shared" si="15"/>
        <v>Short</v>
      </c>
    </row>
    <row r="230" spans="1:21" x14ac:dyDescent="0.25">
      <c r="A230" t="s">
        <v>1261</v>
      </c>
      <c r="B230" t="s">
        <v>29</v>
      </c>
      <c r="C230" t="s">
        <v>1262</v>
      </c>
      <c r="D230" t="s">
        <v>22</v>
      </c>
      <c r="E230" t="s">
        <v>22</v>
      </c>
      <c r="F230" t="s">
        <v>22</v>
      </c>
      <c r="G230" s="2">
        <v>44317</v>
      </c>
      <c r="H230" t="s">
        <v>34</v>
      </c>
      <c r="I230">
        <v>2010</v>
      </c>
      <c r="J230" t="s">
        <v>349</v>
      </c>
      <c r="K230" t="s">
        <v>36</v>
      </c>
      <c r="L230">
        <v>0</v>
      </c>
      <c r="M230">
        <v>2</v>
      </c>
      <c r="N230" t="s">
        <v>37</v>
      </c>
      <c r="O230" t="s">
        <v>1263</v>
      </c>
      <c r="P230" t="s">
        <v>39</v>
      </c>
      <c r="Q230">
        <v>1</v>
      </c>
      <c r="R230">
        <f t="shared" si="12"/>
        <v>2021</v>
      </c>
      <c r="S230" t="str">
        <f t="shared" si="13"/>
        <v>May</v>
      </c>
      <c r="T230" t="str">
        <f t="shared" si="14"/>
        <v>Modern</v>
      </c>
      <c r="U230" t="str">
        <f t="shared" si="15"/>
        <v>Not Applicable</v>
      </c>
    </row>
    <row r="231" spans="1:21" x14ac:dyDescent="0.25">
      <c r="A231" t="s">
        <v>1264</v>
      </c>
      <c r="B231" t="s">
        <v>18</v>
      </c>
      <c r="C231" t="s">
        <v>1265</v>
      </c>
      <c r="D231" t="s">
        <v>1266</v>
      </c>
      <c r="E231" t="s">
        <v>1267</v>
      </c>
      <c r="F231" t="s">
        <v>1268</v>
      </c>
      <c r="G231" s="2">
        <v>44147</v>
      </c>
      <c r="H231" t="s">
        <v>34</v>
      </c>
      <c r="I231">
        <v>2008</v>
      </c>
      <c r="J231" t="s">
        <v>244</v>
      </c>
      <c r="K231" t="s">
        <v>263</v>
      </c>
      <c r="L231">
        <v>88</v>
      </c>
      <c r="M231">
        <v>0</v>
      </c>
      <c r="N231" t="s">
        <v>264</v>
      </c>
      <c r="O231" t="s">
        <v>1269</v>
      </c>
      <c r="P231" t="s">
        <v>39</v>
      </c>
      <c r="Q231">
        <v>1</v>
      </c>
      <c r="R231">
        <f t="shared" si="12"/>
        <v>2020</v>
      </c>
      <c r="S231" t="str">
        <f t="shared" si="13"/>
        <v>November</v>
      </c>
      <c r="T231" t="str">
        <f t="shared" si="14"/>
        <v>Older</v>
      </c>
      <c r="U231" t="str">
        <f t="shared" si="15"/>
        <v>Short</v>
      </c>
    </row>
    <row r="232" spans="1:21" x14ac:dyDescent="0.25">
      <c r="A232" t="s">
        <v>1270</v>
      </c>
      <c r="B232" t="s">
        <v>18</v>
      </c>
      <c r="C232" t="s">
        <v>1271</v>
      </c>
      <c r="D232" t="s">
        <v>1272</v>
      </c>
      <c r="E232" t="s">
        <v>1273</v>
      </c>
      <c r="F232" t="s">
        <v>22</v>
      </c>
      <c r="G232" s="2"/>
      <c r="H232" t="s">
        <v>22</v>
      </c>
      <c r="I232">
        <v>2020</v>
      </c>
      <c r="J232" t="s">
        <v>300</v>
      </c>
      <c r="K232" t="s">
        <v>60</v>
      </c>
      <c r="L232">
        <v>89</v>
      </c>
      <c r="M232">
        <v>0</v>
      </c>
      <c r="N232" t="s">
        <v>264</v>
      </c>
      <c r="O232" t="s">
        <v>1274</v>
      </c>
      <c r="P232" t="s">
        <v>27</v>
      </c>
      <c r="Q232">
        <v>2</v>
      </c>
      <c r="R232" t="str">
        <f t="shared" si="12"/>
        <v/>
      </c>
      <c r="S232" t="str">
        <f t="shared" si="13"/>
        <v/>
      </c>
      <c r="T232" t="str">
        <f t="shared" si="14"/>
        <v>Recent</v>
      </c>
      <c r="U232" t="str">
        <f t="shared" si="15"/>
        <v>Short</v>
      </c>
    </row>
    <row r="233" spans="1:21" x14ac:dyDescent="0.25">
      <c r="A233" t="s">
        <v>1275</v>
      </c>
      <c r="B233" t="s">
        <v>18</v>
      </c>
      <c r="C233" t="s">
        <v>1276</v>
      </c>
      <c r="D233" t="s">
        <v>1277</v>
      </c>
      <c r="E233" t="s">
        <v>1278</v>
      </c>
      <c r="F233" t="s">
        <v>22</v>
      </c>
      <c r="G233" s="2"/>
      <c r="H233" t="s">
        <v>22</v>
      </c>
      <c r="I233">
        <v>2008</v>
      </c>
      <c r="J233" t="s">
        <v>92</v>
      </c>
      <c r="K233" t="s">
        <v>111</v>
      </c>
      <c r="L233">
        <v>95</v>
      </c>
      <c r="M233">
        <v>0</v>
      </c>
      <c r="N233" t="s">
        <v>61</v>
      </c>
      <c r="O233" t="s">
        <v>1279</v>
      </c>
      <c r="P233" t="s">
        <v>27</v>
      </c>
      <c r="Q233">
        <v>2</v>
      </c>
      <c r="R233" t="str">
        <f t="shared" si="12"/>
        <v/>
      </c>
      <c r="S233" t="str">
        <f t="shared" si="13"/>
        <v/>
      </c>
      <c r="T233" t="str">
        <f t="shared" si="14"/>
        <v>Older</v>
      </c>
      <c r="U233" t="str">
        <f t="shared" si="15"/>
        <v>Medium</v>
      </c>
    </row>
    <row r="234" spans="1:21" x14ac:dyDescent="0.25">
      <c r="A234" t="s">
        <v>1280</v>
      </c>
      <c r="B234" t="s">
        <v>18</v>
      </c>
      <c r="C234" t="s">
        <v>1281</v>
      </c>
      <c r="D234" t="s">
        <v>1282</v>
      </c>
      <c r="E234" t="s">
        <v>1283</v>
      </c>
      <c r="F234" t="s">
        <v>22</v>
      </c>
      <c r="G234" s="2"/>
      <c r="H234" t="s">
        <v>22</v>
      </c>
      <c r="I234">
        <v>2018</v>
      </c>
      <c r="J234" t="s">
        <v>198</v>
      </c>
      <c r="K234" t="s">
        <v>329</v>
      </c>
      <c r="L234">
        <v>113</v>
      </c>
      <c r="M234">
        <v>0</v>
      </c>
      <c r="N234" t="s">
        <v>25</v>
      </c>
      <c r="O234" t="s">
        <v>1284</v>
      </c>
      <c r="P234" t="s">
        <v>27</v>
      </c>
      <c r="Q234">
        <v>2</v>
      </c>
      <c r="R234" t="str">
        <f t="shared" si="12"/>
        <v/>
      </c>
      <c r="S234" t="str">
        <f t="shared" si="13"/>
        <v/>
      </c>
      <c r="T234" t="str">
        <f t="shared" si="14"/>
        <v>Modern</v>
      </c>
      <c r="U234" t="str">
        <f t="shared" si="15"/>
        <v>Medium</v>
      </c>
    </row>
    <row r="235" spans="1:21" x14ac:dyDescent="0.25">
      <c r="A235" t="s">
        <v>1285</v>
      </c>
      <c r="B235" t="s">
        <v>18</v>
      </c>
      <c r="C235" t="s">
        <v>1286</v>
      </c>
      <c r="D235" t="s">
        <v>1287</v>
      </c>
      <c r="E235" t="s">
        <v>1288</v>
      </c>
      <c r="F235" t="s">
        <v>1289</v>
      </c>
      <c r="G235" s="2">
        <v>42778</v>
      </c>
      <c r="H235" t="s">
        <v>34</v>
      </c>
      <c r="I235">
        <v>2014</v>
      </c>
      <c r="J235" t="s">
        <v>92</v>
      </c>
      <c r="K235" t="s">
        <v>1290</v>
      </c>
      <c r="L235">
        <v>124</v>
      </c>
      <c r="M235">
        <v>0</v>
      </c>
      <c r="N235" t="s">
        <v>119</v>
      </c>
      <c r="O235" t="s">
        <v>1291</v>
      </c>
      <c r="P235" t="s">
        <v>39</v>
      </c>
      <c r="Q235">
        <v>1</v>
      </c>
      <c r="R235">
        <f t="shared" si="12"/>
        <v>2017</v>
      </c>
      <c r="S235" t="str">
        <f t="shared" si="13"/>
        <v>February</v>
      </c>
      <c r="T235" t="str">
        <f t="shared" si="14"/>
        <v>Modern</v>
      </c>
      <c r="U235" t="str">
        <f t="shared" si="15"/>
        <v>Long</v>
      </c>
    </row>
    <row r="236" spans="1:21" x14ac:dyDescent="0.25">
      <c r="A236" t="s">
        <v>1292</v>
      </c>
      <c r="B236" t="s">
        <v>18</v>
      </c>
      <c r="C236" t="s">
        <v>1293</v>
      </c>
      <c r="D236" t="s">
        <v>1294</v>
      </c>
      <c r="E236" t="s">
        <v>1295</v>
      </c>
      <c r="F236" t="s">
        <v>175</v>
      </c>
      <c r="G236" s="2">
        <v>43831</v>
      </c>
      <c r="H236" t="s">
        <v>34</v>
      </c>
      <c r="I236">
        <v>2012</v>
      </c>
      <c r="J236" t="s">
        <v>35</v>
      </c>
      <c r="K236" t="s">
        <v>967</v>
      </c>
      <c r="L236">
        <v>90</v>
      </c>
      <c r="M236">
        <v>0</v>
      </c>
      <c r="N236" t="s">
        <v>112</v>
      </c>
      <c r="O236" t="s">
        <v>1296</v>
      </c>
      <c r="P236" t="s">
        <v>39</v>
      </c>
      <c r="Q236">
        <v>1</v>
      </c>
      <c r="R236">
        <f t="shared" si="12"/>
        <v>2020</v>
      </c>
      <c r="S236" t="str">
        <f t="shared" si="13"/>
        <v>January</v>
      </c>
      <c r="T236" t="str">
        <f t="shared" si="14"/>
        <v>Modern</v>
      </c>
      <c r="U236" t="str">
        <f t="shared" si="15"/>
        <v>Medium</v>
      </c>
    </row>
    <row r="237" spans="1:21" x14ac:dyDescent="0.25">
      <c r="A237" t="s">
        <v>1297</v>
      </c>
      <c r="B237" t="s">
        <v>29</v>
      </c>
      <c r="C237" t="s">
        <v>1298</v>
      </c>
      <c r="D237" t="s">
        <v>22</v>
      </c>
      <c r="E237" t="s">
        <v>1299</v>
      </c>
      <c r="F237" t="s">
        <v>175</v>
      </c>
      <c r="G237" s="2">
        <v>43525</v>
      </c>
      <c r="H237" t="s">
        <v>34</v>
      </c>
      <c r="I237">
        <v>2013</v>
      </c>
      <c r="J237" t="s">
        <v>136</v>
      </c>
      <c r="K237" t="s">
        <v>71</v>
      </c>
      <c r="L237">
        <v>0</v>
      </c>
      <c r="M237">
        <v>1</v>
      </c>
      <c r="N237" t="s">
        <v>1300</v>
      </c>
      <c r="O237" t="s">
        <v>1301</v>
      </c>
      <c r="P237" t="s">
        <v>39</v>
      </c>
      <c r="Q237">
        <v>1</v>
      </c>
      <c r="R237">
        <f t="shared" si="12"/>
        <v>2019</v>
      </c>
      <c r="S237" t="str">
        <f t="shared" si="13"/>
        <v>March</v>
      </c>
      <c r="T237" t="str">
        <f t="shared" si="14"/>
        <v>Modern</v>
      </c>
      <c r="U237" t="str">
        <f t="shared" si="15"/>
        <v>Not Applicable</v>
      </c>
    </row>
    <row r="238" spans="1:21" x14ac:dyDescent="0.25">
      <c r="A238" t="s">
        <v>1302</v>
      </c>
      <c r="B238" t="s">
        <v>18</v>
      </c>
      <c r="C238" t="s">
        <v>1303</v>
      </c>
      <c r="D238" t="s">
        <v>1304</v>
      </c>
      <c r="E238" t="s">
        <v>1305</v>
      </c>
      <c r="F238" t="s">
        <v>85</v>
      </c>
      <c r="G238" s="2">
        <v>43983</v>
      </c>
      <c r="H238" t="s">
        <v>34</v>
      </c>
      <c r="I238">
        <v>2020</v>
      </c>
      <c r="J238" t="s">
        <v>136</v>
      </c>
      <c r="K238" t="s">
        <v>256</v>
      </c>
      <c r="L238">
        <v>92</v>
      </c>
      <c r="M238">
        <v>0</v>
      </c>
      <c r="N238" t="s">
        <v>61</v>
      </c>
      <c r="O238" t="s">
        <v>1306</v>
      </c>
      <c r="P238" t="s">
        <v>39</v>
      </c>
      <c r="Q238">
        <v>1</v>
      </c>
      <c r="R238">
        <f t="shared" si="12"/>
        <v>2020</v>
      </c>
      <c r="S238" t="str">
        <f t="shared" si="13"/>
        <v>June</v>
      </c>
      <c r="T238" t="str">
        <f t="shared" si="14"/>
        <v>Recent</v>
      </c>
      <c r="U238" t="str">
        <f t="shared" si="15"/>
        <v>Medium</v>
      </c>
    </row>
    <row r="239" spans="1:21" x14ac:dyDescent="0.25">
      <c r="A239" t="s">
        <v>1307</v>
      </c>
      <c r="B239" t="s">
        <v>18</v>
      </c>
      <c r="C239" t="s">
        <v>1308</v>
      </c>
      <c r="D239" t="s">
        <v>1309</v>
      </c>
      <c r="E239" t="s">
        <v>1310</v>
      </c>
      <c r="F239" t="s">
        <v>22</v>
      </c>
      <c r="G239" s="2"/>
      <c r="H239" t="s">
        <v>22</v>
      </c>
      <c r="I239">
        <v>2016</v>
      </c>
      <c r="J239" t="s">
        <v>59</v>
      </c>
      <c r="K239" t="s">
        <v>1071</v>
      </c>
      <c r="L239">
        <v>131</v>
      </c>
      <c r="M239">
        <v>0</v>
      </c>
      <c r="N239" t="s">
        <v>264</v>
      </c>
      <c r="O239" t="s">
        <v>1311</v>
      </c>
      <c r="P239" t="s">
        <v>27</v>
      </c>
      <c r="Q239">
        <v>2</v>
      </c>
      <c r="R239" t="str">
        <f t="shared" si="12"/>
        <v/>
      </c>
      <c r="S239" t="str">
        <f t="shared" si="13"/>
        <v/>
      </c>
      <c r="T239" t="str">
        <f t="shared" si="14"/>
        <v>Modern</v>
      </c>
      <c r="U239" t="str">
        <f t="shared" si="15"/>
        <v>Long</v>
      </c>
    </row>
    <row r="240" spans="1:21" x14ac:dyDescent="0.25">
      <c r="A240" t="s">
        <v>1312</v>
      </c>
      <c r="B240" t="s">
        <v>18</v>
      </c>
      <c r="C240" t="s">
        <v>1313</v>
      </c>
      <c r="D240" t="s">
        <v>1314</v>
      </c>
      <c r="E240" t="s">
        <v>1315</v>
      </c>
      <c r="F240" t="s">
        <v>22</v>
      </c>
      <c r="G240" s="2"/>
      <c r="H240" t="s">
        <v>22</v>
      </c>
      <c r="I240">
        <v>2001</v>
      </c>
      <c r="J240" t="s">
        <v>244</v>
      </c>
      <c r="K240" t="s">
        <v>940</v>
      </c>
      <c r="L240">
        <v>106</v>
      </c>
      <c r="M240">
        <v>0</v>
      </c>
      <c r="N240" t="s">
        <v>119</v>
      </c>
      <c r="O240" t="s">
        <v>1316</v>
      </c>
      <c r="P240" t="s">
        <v>27</v>
      </c>
      <c r="Q240">
        <v>2</v>
      </c>
      <c r="R240" t="str">
        <f t="shared" si="12"/>
        <v/>
      </c>
      <c r="S240" t="str">
        <f t="shared" si="13"/>
        <v/>
      </c>
      <c r="T240" t="str">
        <f t="shared" si="14"/>
        <v>Older</v>
      </c>
      <c r="U240" t="str">
        <f t="shared" si="15"/>
        <v>Medium</v>
      </c>
    </row>
    <row r="241" spans="1:21" x14ac:dyDescent="0.25">
      <c r="A241" t="s">
        <v>1317</v>
      </c>
      <c r="B241" t="s">
        <v>18</v>
      </c>
      <c r="C241" t="s">
        <v>1318</v>
      </c>
      <c r="D241" t="s">
        <v>1319</v>
      </c>
      <c r="E241" t="s">
        <v>1320</v>
      </c>
      <c r="F241" t="s">
        <v>175</v>
      </c>
      <c r="G241" s="2">
        <v>44075</v>
      </c>
      <c r="H241" t="s">
        <v>34</v>
      </c>
      <c r="I241">
        <v>2018</v>
      </c>
      <c r="J241" t="s">
        <v>244</v>
      </c>
      <c r="K241" t="s">
        <v>486</v>
      </c>
      <c r="L241">
        <v>105</v>
      </c>
      <c r="M241">
        <v>0</v>
      </c>
      <c r="N241" t="s">
        <v>119</v>
      </c>
      <c r="O241" t="s">
        <v>1321</v>
      </c>
      <c r="P241" t="s">
        <v>39</v>
      </c>
      <c r="Q241">
        <v>1</v>
      </c>
      <c r="R241">
        <f t="shared" si="12"/>
        <v>2020</v>
      </c>
      <c r="S241" t="str">
        <f t="shared" si="13"/>
        <v>September</v>
      </c>
      <c r="T241" t="str">
        <f t="shared" si="14"/>
        <v>Modern</v>
      </c>
      <c r="U241" t="str">
        <f t="shared" si="15"/>
        <v>Medium</v>
      </c>
    </row>
    <row r="242" spans="1:21" x14ac:dyDescent="0.25">
      <c r="A242" t="s">
        <v>1322</v>
      </c>
      <c r="B242" t="s">
        <v>18</v>
      </c>
      <c r="C242" t="s">
        <v>1323</v>
      </c>
      <c r="D242" t="s">
        <v>1324</v>
      </c>
      <c r="E242" t="s">
        <v>1325</v>
      </c>
      <c r="F242" t="s">
        <v>22</v>
      </c>
      <c r="G242" s="2"/>
      <c r="H242" t="s">
        <v>22</v>
      </c>
      <c r="I242">
        <v>2020</v>
      </c>
      <c r="J242" t="s">
        <v>23</v>
      </c>
      <c r="K242" t="s">
        <v>93</v>
      </c>
      <c r="L242">
        <v>99</v>
      </c>
      <c r="M242">
        <v>0</v>
      </c>
      <c r="N242" t="s">
        <v>264</v>
      </c>
      <c r="O242" t="s">
        <v>1326</v>
      </c>
      <c r="P242" t="s">
        <v>27</v>
      </c>
      <c r="Q242">
        <v>2</v>
      </c>
      <c r="R242" t="str">
        <f t="shared" si="12"/>
        <v/>
      </c>
      <c r="S242" t="str">
        <f t="shared" si="13"/>
        <v/>
      </c>
      <c r="T242" t="str">
        <f t="shared" si="14"/>
        <v>Recent</v>
      </c>
      <c r="U242" t="str">
        <f t="shared" si="15"/>
        <v>Medium</v>
      </c>
    </row>
    <row r="243" spans="1:21" x14ac:dyDescent="0.25">
      <c r="A243" t="s">
        <v>1327</v>
      </c>
      <c r="B243" t="s">
        <v>18</v>
      </c>
      <c r="C243" t="s">
        <v>1328</v>
      </c>
      <c r="D243" t="s">
        <v>1329</v>
      </c>
      <c r="E243" t="s">
        <v>1330</v>
      </c>
      <c r="F243" t="s">
        <v>175</v>
      </c>
      <c r="G243" s="2">
        <v>44349</v>
      </c>
      <c r="H243" t="s">
        <v>34</v>
      </c>
      <c r="I243">
        <v>2020</v>
      </c>
      <c r="J243" t="s">
        <v>244</v>
      </c>
      <c r="K243" t="s">
        <v>161</v>
      </c>
      <c r="L243">
        <v>101</v>
      </c>
      <c r="M243">
        <v>0</v>
      </c>
      <c r="N243" t="s">
        <v>119</v>
      </c>
      <c r="O243" t="s">
        <v>1331</v>
      </c>
      <c r="P243" t="s">
        <v>39</v>
      </c>
      <c r="Q243">
        <v>1</v>
      </c>
      <c r="R243">
        <f t="shared" si="12"/>
        <v>2021</v>
      </c>
      <c r="S243" t="str">
        <f t="shared" si="13"/>
        <v>June</v>
      </c>
      <c r="T243" t="str">
        <f t="shared" si="14"/>
        <v>Recent</v>
      </c>
      <c r="U243" t="str">
        <f t="shared" si="15"/>
        <v>Medium</v>
      </c>
    </row>
    <row r="244" spans="1:21" x14ac:dyDescent="0.25">
      <c r="A244" t="s">
        <v>1332</v>
      </c>
      <c r="B244" t="s">
        <v>18</v>
      </c>
      <c r="C244" t="s">
        <v>1333</v>
      </c>
      <c r="D244" t="s">
        <v>1334</v>
      </c>
      <c r="E244" t="s">
        <v>1335</v>
      </c>
      <c r="F244" t="s">
        <v>22</v>
      </c>
      <c r="G244" s="2"/>
      <c r="H244" t="s">
        <v>22</v>
      </c>
      <c r="I244">
        <v>2021</v>
      </c>
      <c r="J244" t="s">
        <v>198</v>
      </c>
      <c r="K244" t="s">
        <v>1336</v>
      </c>
      <c r="L244">
        <v>75</v>
      </c>
      <c r="M244">
        <v>0</v>
      </c>
      <c r="N244" t="s">
        <v>264</v>
      </c>
      <c r="O244" t="s">
        <v>1337</v>
      </c>
      <c r="P244" t="s">
        <v>27</v>
      </c>
      <c r="Q244">
        <v>2</v>
      </c>
      <c r="R244" t="str">
        <f t="shared" si="12"/>
        <v/>
      </c>
      <c r="S244" t="str">
        <f t="shared" si="13"/>
        <v/>
      </c>
      <c r="T244" t="str">
        <f t="shared" si="14"/>
        <v>Recent</v>
      </c>
      <c r="U244" t="str">
        <f t="shared" si="15"/>
        <v>Short</v>
      </c>
    </row>
    <row r="245" spans="1:21" x14ac:dyDescent="0.25">
      <c r="A245" t="s">
        <v>1338</v>
      </c>
      <c r="B245" t="s">
        <v>18</v>
      </c>
      <c r="C245" t="s">
        <v>1339</v>
      </c>
      <c r="D245" t="s">
        <v>1340</v>
      </c>
      <c r="E245" t="s">
        <v>1341</v>
      </c>
      <c r="F245" t="s">
        <v>22</v>
      </c>
      <c r="G245" s="2"/>
      <c r="H245" t="s">
        <v>22</v>
      </c>
      <c r="I245">
        <v>1992</v>
      </c>
      <c r="J245" t="s">
        <v>244</v>
      </c>
      <c r="K245" t="s">
        <v>842</v>
      </c>
      <c r="L245">
        <v>150</v>
      </c>
      <c r="M245">
        <v>0</v>
      </c>
      <c r="N245" t="s">
        <v>1342</v>
      </c>
      <c r="O245" t="s">
        <v>1343</v>
      </c>
      <c r="P245" t="s">
        <v>27</v>
      </c>
      <c r="Q245">
        <v>2</v>
      </c>
      <c r="R245" t="str">
        <f t="shared" si="12"/>
        <v/>
      </c>
      <c r="S245" t="str">
        <f t="shared" si="13"/>
        <v/>
      </c>
      <c r="T245" t="str">
        <f t="shared" si="14"/>
        <v>Older</v>
      </c>
      <c r="U245" t="str">
        <f t="shared" si="15"/>
        <v>Long</v>
      </c>
    </row>
    <row r="246" spans="1:21" x14ac:dyDescent="0.25">
      <c r="A246" t="s">
        <v>1344</v>
      </c>
      <c r="B246" t="s">
        <v>18</v>
      </c>
      <c r="C246" t="s">
        <v>1345</v>
      </c>
      <c r="D246" t="s">
        <v>1346</v>
      </c>
      <c r="E246" t="s">
        <v>1347</v>
      </c>
      <c r="F246" t="s">
        <v>85</v>
      </c>
      <c r="G246" s="2">
        <v>43800</v>
      </c>
      <c r="H246" t="s">
        <v>34</v>
      </c>
      <c r="I246">
        <v>2018</v>
      </c>
      <c r="J246" t="s">
        <v>51</v>
      </c>
      <c r="K246" t="s">
        <v>1140</v>
      </c>
      <c r="L246">
        <v>137</v>
      </c>
      <c r="M246">
        <v>0</v>
      </c>
      <c r="N246" t="s">
        <v>119</v>
      </c>
      <c r="O246" t="s">
        <v>1348</v>
      </c>
      <c r="P246" t="s">
        <v>39</v>
      </c>
      <c r="Q246">
        <v>1</v>
      </c>
      <c r="R246">
        <f t="shared" si="12"/>
        <v>2019</v>
      </c>
      <c r="S246" t="str">
        <f t="shared" si="13"/>
        <v>December</v>
      </c>
      <c r="T246" t="str">
        <f t="shared" si="14"/>
        <v>Modern</v>
      </c>
      <c r="U246" t="str">
        <f t="shared" si="15"/>
        <v>Long</v>
      </c>
    </row>
    <row r="247" spans="1:21" x14ac:dyDescent="0.25">
      <c r="A247" t="s">
        <v>1349</v>
      </c>
      <c r="B247" t="s">
        <v>18</v>
      </c>
      <c r="C247" t="s">
        <v>1350</v>
      </c>
      <c r="D247" t="s">
        <v>1351</v>
      </c>
      <c r="E247" t="s">
        <v>1352</v>
      </c>
      <c r="F247" t="s">
        <v>175</v>
      </c>
      <c r="G247" s="2">
        <v>43994</v>
      </c>
      <c r="H247" t="s">
        <v>34</v>
      </c>
      <c r="I247">
        <v>2020</v>
      </c>
      <c r="J247" t="s">
        <v>35</v>
      </c>
      <c r="K247" t="s">
        <v>476</v>
      </c>
      <c r="L247">
        <v>55</v>
      </c>
      <c r="M247">
        <v>0</v>
      </c>
      <c r="N247" t="s">
        <v>210</v>
      </c>
      <c r="O247" t="s">
        <v>1353</v>
      </c>
      <c r="P247" t="s">
        <v>39</v>
      </c>
      <c r="Q247">
        <v>1</v>
      </c>
      <c r="R247">
        <f t="shared" si="12"/>
        <v>2020</v>
      </c>
      <c r="S247" t="str">
        <f t="shared" si="13"/>
        <v>June</v>
      </c>
      <c r="T247" t="str">
        <f t="shared" si="14"/>
        <v>Recent</v>
      </c>
      <c r="U247" t="str">
        <f t="shared" si="15"/>
        <v>Short</v>
      </c>
    </row>
    <row r="248" spans="1:21" x14ac:dyDescent="0.25">
      <c r="A248" t="s">
        <v>1354</v>
      </c>
      <c r="B248" t="s">
        <v>29</v>
      </c>
      <c r="C248" t="s">
        <v>1355</v>
      </c>
      <c r="D248" t="s">
        <v>22</v>
      </c>
      <c r="E248" t="s">
        <v>1356</v>
      </c>
      <c r="F248" t="s">
        <v>508</v>
      </c>
      <c r="G248" s="2">
        <v>43536</v>
      </c>
      <c r="H248" t="s">
        <v>34</v>
      </c>
      <c r="I248">
        <v>2010</v>
      </c>
      <c r="J248" t="s">
        <v>136</v>
      </c>
      <c r="K248" t="s">
        <v>71</v>
      </c>
      <c r="L248">
        <v>0</v>
      </c>
      <c r="M248">
        <v>1</v>
      </c>
      <c r="N248" t="s">
        <v>220</v>
      </c>
      <c r="O248" t="s">
        <v>1357</v>
      </c>
      <c r="P248" t="s">
        <v>39</v>
      </c>
      <c r="Q248">
        <v>1</v>
      </c>
      <c r="R248">
        <f t="shared" si="12"/>
        <v>2019</v>
      </c>
      <c r="S248" t="str">
        <f t="shared" si="13"/>
        <v>March</v>
      </c>
      <c r="T248" t="str">
        <f t="shared" si="14"/>
        <v>Modern</v>
      </c>
      <c r="U248" t="str">
        <f t="shared" si="15"/>
        <v>Not Applicable</v>
      </c>
    </row>
    <row r="249" spans="1:21" x14ac:dyDescent="0.25">
      <c r="A249" t="s">
        <v>1358</v>
      </c>
      <c r="B249" t="s">
        <v>18</v>
      </c>
      <c r="C249" t="s">
        <v>1359</v>
      </c>
      <c r="D249" t="s">
        <v>1360</v>
      </c>
      <c r="E249" t="s">
        <v>1361</v>
      </c>
      <c r="F249" t="s">
        <v>175</v>
      </c>
      <c r="G249" s="2">
        <v>44411</v>
      </c>
      <c r="H249" t="s">
        <v>34</v>
      </c>
      <c r="I249">
        <v>1995</v>
      </c>
      <c r="J249" t="s">
        <v>92</v>
      </c>
      <c r="K249" t="s">
        <v>908</v>
      </c>
      <c r="L249">
        <v>104</v>
      </c>
      <c r="M249">
        <v>0</v>
      </c>
      <c r="N249" t="s">
        <v>119</v>
      </c>
      <c r="O249" t="s">
        <v>1362</v>
      </c>
      <c r="P249" t="s">
        <v>39</v>
      </c>
      <c r="Q249">
        <v>1</v>
      </c>
      <c r="R249">
        <f t="shared" si="12"/>
        <v>2021</v>
      </c>
      <c r="S249" t="str">
        <f t="shared" si="13"/>
        <v>August</v>
      </c>
      <c r="T249" t="str">
        <f t="shared" si="14"/>
        <v>Older</v>
      </c>
      <c r="U249" t="str">
        <f t="shared" si="15"/>
        <v>Medium</v>
      </c>
    </row>
    <row r="250" spans="1:21" x14ac:dyDescent="0.25">
      <c r="A250" t="s">
        <v>1363</v>
      </c>
      <c r="B250" t="s">
        <v>18</v>
      </c>
      <c r="C250" t="s">
        <v>1364</v>
      </c>
      <c r="D250" t="s">
        <v>1365</v>
      </c>
      <c r="E250" t="s">
        <v>1366</v>
      </c>
      <c r="F250" t="s">
        <v>175</v>
      </c>
      <c r="G250" s="2">
        <v>44074</v>
      </c>
      <c r="H250" t="s">
        <v>34</v>
      </c>
      <c r="I250">
        <v>2020</v>
      </c>
      <c r="J250" t="s">
        <v>35</v>
      </c>
      <c r="K250" t="s">
        <v>551</v>
      </c>
      <c r="L250">
        <v>97</v>
      </c>
      <c r="M250">
        <v>0</v>
      </c>
      <c r="N250" t="s">
        <v>112</v>
      </c>
      <c r="O250" t="s">
        <v>1367</v>
      </c>
      <c r="P250" t="s">
        <v>39</v>
      </c>
      <c r="Q250">
        <v>1</v>
      </c>
      <c r="R250">
        <f t="shared" si="12"/>
        <v>2020</v>
      </c>
      <c r="S250" t="str">
        <f t="shared" si="13"/>
        <v>August</v>
      </c>
      <c r="T250" t="str">
        <f t="shared" si="14"/>
        <v>Recent</v>
      </c>
      <c r="U250" t="str">
        <f t="shared" si="15"/>
        <v>Medium</v>
      </c>
    </row>
    <row r="251" spans="1:21" x14ac:dyDescent="0.25">
      <c r="A251" t="s">
        <v>1368</v>
      </c>
      <c r="B251" t="s">
        <v>18</v>
      </c>
      <c r="C251" t="s">
        <v>1369</v>
      </c>
      <c r="D251" t="s">
        <v>1370</v>
      </c>
      <c r="E251" t="s">
        <v>1371</v>
      </c>
      <c r="F251" t="s">
        <v>175</v>
      </c>
      <c r="G251" s="2"/>
      <c r="H251" t="s">
        <v>22</v>
      </c>
      <c r="I251">
        <v>2002</v>
      </c>
      <c r="J251" t="s">
        <v>59</v>
      </c>
      <c r="K251" t="s">
        <v>93</v>
      </c>
      <c r="L251">
        <v>99</v>
      </c>
      <c r="M251">
        <v>0</v>
      </c>
      <c r="N251" t="s">
        <v>45</v>
      </c>
      <c r="O251" t="s">
        <v>1372</v>
      </c>
      <c r="P251" t="s">
        <v>27</v>
      </c>
      <c r="Q251">
        <v>2</v>
      </c>
      <c r="R251" t="str">
        <f t="shared" si="12"/>
        <v/>
      </c>
      <c r="S251" t="str">
        <f t="shared" si="13"/>
        <v/>
      </c>
      <c r="T251" t="str">
        <f t="shared" si="14"/>
        <v>Older</v>
      </c>
      <c r="U251" t="str">
        <f t="shared" si="15"/>
        <v>Medium</v>
      </c>
    </row>
    <row r="252" spans="1:21" x14ac:dyDescent="0.25">
      <c r="A252" t="s">
        <v>1373</v>
      </c>
      <c r="B252" t="s">
        <v>29</v>
      </c>
      <c r="C252" t="s">
        <v>1374</v>
      </c>
      <c r="D252" t="s">
        <v>22</v>
      </c>
      <c r="E252" t="s">
        <v>1375</v>
      </c>
      <c r="F252" t="s">
        <v>33</v>
      </c>
      <c r="G252" s="2">
        <v>44349</v>
      </c>
      <c r="H252" t="s">
        <v>34</v>
      </c>
      <c r="I252">
        <v>2019</v>
      </c>
      <c r="J252" t="s">
        <v>349</v>
      </c>
      <c r="K252" t="s">
        <v>36</v>
      </c>
      <c r="L252">
        <v>0</v>
      </c>
      <c r="M252">
        <v>2</v>
      </c>
      <c r="N252" t="s">
        <v>79</v>
      </c>
      <c r="O252" t="s">
        <v>1376</v>
      </c>
      <c r="P252" t="s">
        <v>39</v>
      </c>
      <c r="Q252">
        <v>1</v>
      </c>
      <c r="R252">
        <f t="shared" si="12"/>
        <v>2021</v>
      </c>
      <c r="S252" t="str">
        <f t="shared" si="13"/>
        <v>June</v>
      </c>
      <c r="T252" t="str">
        <f t="shared" si="14"/>
        <v>Modern</v>
      </c>
      <c r="U252" t="str">
        <f t="shared" si="15"/>
        <v>Not Applicable</v>
      </c>
    </row>
    <row r="253" spans="1:21" x14ac:dyDescent="0.25">
      <c r="A253" t="s">
        <v>1377</v>
      </c>
      <c r="B253" t="s">
        <v>29</v>
      </c>
      <c r="C253" t="s">
        <v>1378</v>
      </c>
      <c r="D253" t="s">
        <v>22</v>
      </c>
      <c r="E253" t="s">
        <v>1379</v>
      </c>
      <c r="F253" t="s">
        <v>1380</v>
      </c>
      <c r="G253" s="2">
        <v>44366</v>
      </c>
      <c r="H253" t="s">
        <v>34</v>
      </c>
      <c r="I253">
        <v>2018</v>
      </c>
      <c r="J253" t="s">
        <v>136</v>
      </c>
      <c r="K253" t="s">
        <v>71</v>
      </c>
      <c r="L253">
        <v>0</v>
      </c>
      <c r="M253">
        <v>1</v>
      </c>
      <c r="N253" t="s">
        <v>1176</v>
      </c>
      <c r="O253" t="s">
        <v>1381</v>
      </c>
      <c r="P253" t="s">
        <v>39</v>
      </c>
      <c r="Q253">
        <v>1</v>
      </c>
      <c r="R253">
        <f t="shared" si="12"/>
        <v>2021</v>
      </c>
      <c r="S253" t="str">
        <f t="shared" si="13"/>
        <v>June</v>
      </c>
      <c r="T253" t="str">
        <f t="shared" si="14"/>
        <v>Modern</v>
      </c>
      <c r="U253" t="str">
        <f t="shared" si="15"/>
        <v>Not Applicable</v>
      </c>
    </row>
    <row r="254" spans="1:21" x14ac:dyDescent="0.25">
      <c r="A254" t="s">
        <v>1382</v>
      </c>
      <c r="B254" t="s">
        <v>18</v>
      </c>
      <c r="C254" t="s">
        <v>1383</v>
      </c>
      <c r="D254" t="s">
        <v>1384</v>
      </c>
      <c r="E254" t="s">
        <v>1385</v>
      </c>
      <c r="F254" t="s">
        <v>175</v>
      </c>
      <c r="G254" s="2">
        <v>44197</v>
      </c>
      <c r="H254" t="s">
        <v>34</v>
      </c>
      <c r="I254">
        <v>2010</v>
      </c>
      <c r="J254" t="s">
        <v>244</v>
      </c>
      <c r="K254" t="s">
        <v>470</v>
      </c>
      <c r="L254">
        <v>100</v>
      </c>
      <c r="M254">
        <v>0</v>
      </c>
      <c r="N254" t="s">
        <v>112</v>
      </c>
      <c r="O254" t="s">
        <v>1386</v>
      </c>
      <c r="P254" t="s">
        <v>39</v>
      </c>
      <c r="Q254">
        <v>1</v>
      </c>
      <c r="R254">
        <f t="shared" si="12"/>
        <v>2021</v>
      </c>
      <c r="S254" t="str">
        <f t="shared" si="13"/>
        <v>January</v>
      </c>
      <c r="T254" t="str">
        <f t="shared" si="14"/>
        <v>Modern</v>
      </c>
      <c r="U254" t="str">
        <f t="shared" si="15"/>
        <v>Medium</v>
      </c>
    </row>
    <row r="255" spans="1:21" x14ac:dyDescent="0.25">
      <c r="A255" t="s">
        <v>1387</v>
      </c>
      <c r="B255" t="s">
        <v>29</v>
      </c>
      <c r="C255" t="s">
        <v>1388</v>
      </c>
      <c r="D255" t="s">
        <v>22</v>
      </c>
      <c r="E255" t="s">
        <v>1389</v>
      </c>
      <c r="F255" t="s">
        <v>508</v>
      </c>
      <c r="G255" s="2">
        <v>44300</v>
      </c>
      <c r="H255" t="s">
        <v>34</v>
      </c>
      <c r="I255">
        <v>2021</v>
      </c>
      <c r="J255" t="s">
        <v>136</v>
      </c>
      <c r="K255" t="s">
        <v>71</v>
      </c>
      <c r="L255">
        <v>0</v>
      </c>
      <c r="M255">
        <v>1</v>
      </c>
      <c r="N255" t="s">
        <v>119</v>
      </c>
      <c r="O255" t="s">
        <v>1390</v>
      </c>
      <c r="P255" t="s">
        <v>39</v>
      </c>
      <c r="Q255">
        <v>1</v>
      </c>
      <c r="R255">
        <f t="shared" si="12"/>
        <v>2021</v>
      </c>
      <c r="S255" t="str">
        <f t="shared" si="13"/>
        <v>April</v>
      </c>
      <c r="T255" t="str">
        <f t="shared" si="14"/>
        <v>Recent</v>
      </c>
      <c r="U255" t="str">
        <f t="shared" si="15"/>
        <v>Not Applicable</v>
      </c>
    </row>
    <row r="256" spans="1:21" x14ac:dyDescent="0.25">
      <c r="A256" t="s">
        <v>1391</v>
      </c>
      <c r="B256" t="s">
        <v>29</v>
      </c>
      <c r="C256" t="s">
        <v>1392</v>
      </c>
      <c r="D256" t="s">
        <v>22</v>
      </c>
      <c r="E256" t="s">
        <v>1393</v>
      </c>
      <c r="F256" t="s">
        <v>22</v>
      </c>
      <c r="G256" s="2"/>
      <c r="H256" t="s">
        <v>22</v>
      </c>
      <c r="I256">
        <v>2010</v>
      </c>
      <c r="J256" t="s">
        <v>70</v>
      </c>
      <c r="K256" t="s">
        <v>71</v>
      </c>
      <c r="L256">
        <v>0</v>
      </c>
      <c r="M256">
        <v>1</v>
      </c>
      <c r="N256" t="s">
        <v>1394</v>
      </c>
      <c r="O256" t="s">
        <v>1395</v>
      </c>
      <c r="P256" t="s">
        <v>27</v>
      </c>
      <c r="Q256">
        <v>2</v>
      </c>
      <c r="R256" t="str">
        <f t="shared" si="12"/>
        <v/>
      </c>
      <c r="S256" t="str">
        <f t="shared" si="13"/>
        <v/>
      </c>
      <c r="T256" t="str">
        <f t="shared" si="14"/>
        <v>Modern</v>
      </c>
      <c r="U256" t="str">
        <f t="shared" si="15"/>
        <v>Not Applicable</v>
      </c>
    </row>
    <row r="257" spans="1:21" x14ac:dyDescent="0.25">
      <c r="A257" t="s">
        <v>1396</v>
      </c>
      <c r="B257" t="s">
        <v>29</v>
      </c>
      <c r="C257" t="s">
        <v>1397</v>
      </c>
      <c r="D257" t="s">
        <v>22</v>
      </c>
      <c r="E257" t="s">
        <v>1398</v>
      </c>
      <c r="F257" t="s">
        <v>22</v>
      </c>
      <c r="G257" s="2"/>
      <c r="H257" t="s">
        <v>22</v>
      </c>
      <c r="I257">
        <v>2019</v>
      </c>
      <c r="J257" t="s">
        <v>59</v>
      </c>
      <c r="K257" t="s">
        <v>71</v>
      </c>
      <c r="L257">
        <v>0</v>
      </c>
      <c r="M257">
        <v>1</v>
      </c>
      <c r="N257" t="s">
        <v>119</v>
      </c>
      <c r="O257" t="s">
        <v>1399</v>
      </c>
      <c r="P257" t="s">
        <v>27</v>
      </c>
      <c r="Q257">
        <v>2</v>
      </c>
      <c r="R257" t="str">
        <f t="shared" si="12"/>
        <v/>
      </c>
      <c r="S257" t="str">
        <f t="shared" si="13"/>
        <v/>
      </c>
      <c r="T257" t="str">
        <f t="shared" si="14"/>
        <v>Modern</v>
      </c>
      <c r="U257" t="str">
        <f t="shared" si="15"/>
        <v>Not Applicable</v>
      </c>
    </row>
    <row r="258" spans="1:21" x14ac:dyDescent="0.25">
      <c r="A258" t="s">
        <v>1400</v>
      </c>
      <c r="B258" t="s">
        <v>18</v>
      </c>
      <c r="C258" t="s">
        <v>1401</v>
      </c>
      <c r="D258" t="s">
        <v>1402</v>
      </c>
      <c r="E258" t="s">
        <v>1403</v>
      </c>
      <c r="F258" t="s">
        <v>22</v>
      </c>
      <c r="G258" s="2"/>
      <c r="H258" t="s">
        <v>22</v>
      </c>
      <c r="I258">
        <v>1979</v>
      </c>
      <c r="J258" t="s">
        <v>59</v>
      </c>
      <c r="K258" t="s">
        <v>1087</v>
      </c>
      <c r="L258">
        <v>125</v>
      </c>
      <c r="M258">
        <v>0</v>
      </c>
      <c r="N258" t="s">
        <v>119</v>
      </c>
      <c r="O258" t="s">
        <v>1404</v>
      </c>
      <c r="P258" t="s">
        <v>27</v>
      </c>
      <c r="Q258">
        <v>2</v>
      </c>
      <c r="R258" t="str">
        <f t="shared" si="12"/>
        <v/>
      </c>
      <c r="S258" t="str">
        <f t="shared" si="13"/>
        <v/>
      </c>
      <c r="T258" t="str">
        <f t="shared" si="14"/>
        <v>Older</v>
      </c>
      <c r="U258" t="str">
        <f t="shared" si="15"/>
        <v>Long</v>
      </c>
    </row>
    <row r="259" spans="1:21" x14ac:dyDescent="0.25">
      <c r="A259" t="s">
        <v>1405</v>
      </c>
      <c r="B259" t="s">
        <v>18</v>
      </c>
      <c r="C259" t="s">
        <v>1406</v>
      </c>
      <c r="D259" t="s">
        <v>1407</v>
      </c>
      <c r="E259" t="s">
        <v>1408</v>
      </c>
      <c r="F259" t="s">
        <v>175</v>
      </c>
      <c r="G259" s="2"/>
      <c r="H259" t="s">
        <v>22</v>
      </c>
      <c r="I259">
        <v>2016</v>
      </c>
      <c r="J259" t="s">
        <v>92</v>
      </c>
      <c r="K259" t="s">
        <v>1140</v>
      </c>
      <c r="L259">
        <v>137</v>
      </c>
      <c r="M259">
        <v>0</v>
      </c>
      <c r="N259" t="s">
        <v>119</v>
      </c>
      <c r="O259" t="s">
        <v>1409</v>
      </c>
      <c r="P259" t="s">
        <v>27</v>
      </c>
      <c r="Q259">
        <v>2</v>
      </c>
      <c r="R259" t="str">
        <f t="shared" ref="R259:R322" si="16">IF(G259="","",YEAR(G259))</f>
        <v/>
      </c>
      <c r="S259" t="str">
        <f t="shared" ref="S259:S322" si="17">IF(G259="","",TEXT(G259,"mmmm"))</f>
        <v/>
      </c>
      <c r="T259" t="str">
        <f t="shared" ref="T259:T322" si="18">IF(I259&gt;=2020,"Recent",IF(I259&gt;=2010,"Modern","Older"))</f>
        <v>Modern</v>
      </c>
      <c r="U259" t="str">
        <f t="shared" ref="U259:U322" si="19">IF(L259=0,"Not Applicable",IF(L259&lt; 90,"Short",IF(L259&lt;=120,"Medium","Long")))</f>
        <v>Long</v>
      </c>
    </row>
    <row r="260" spans="1:21" x14ac:dyDescent="0.25">
      <c r="A260" t="s">
        <v>1410</v>
      </c>
      <c r="B260" t="s">
        <v>18</v>
      </c>
      <c r="C260" t="s">
        <v>1411</v>
      </c>
      <c r="D260" t="s">
        <v>1412</v>
      </c>
      <c r="E260" t="s">
        <v>22</v>
      </c>
      <c r="F260" t="s">
        <v>22</v>
      </c>
      <c r="G260" s="2"/>
      <c r="H260" t="s">
        <v>22</v>
      </c>
      <c r="I260">
        <v>2014</v>
      </c>
      <c r="J260" t="s">
        <v>300</v>
      </c>
      <c r="K260" t="s">
        <v>154</v>
      </c>
      <c r="L260">
        <v>53</v>
      </c>
      <c r="M260">
        <v>0</v>
      </c>
      <c r="N260" t="s">
        <v>45</v>
      </c>
      <c r="O260" t="s">
        <v>1413</v>
      </c>
      <c r="P260" t="s">
        <v>27</v>
      </c>
      <c r="Q260">
        <v>2</v>
      </c>
      <c r="R260" t="str">
        <f t="shared" si="16"/>
        <v/>
      </c>
      <c r="S260" t="str">
        <f t="shared" si="17"/>
        <v/>
      </c>
      <c r="T260" t="str">
        <f t="shared" si="18"/>
        <v>Modern</v>
      </c>
      <c r="U260" t="str">
        <f t="shared" si="19"/>
        <v>Short</v>
      </c>
    </row>
    <row r="261" spans="1:21" x14ac:dyDescent="0.25">
      <c r="A261" t="s">
        <v>1414</v>
      </c>
      <c r="B261" t="s">
        <v>18</v>
      </c>
      <c r="C261" t="s">
        <v>1415</v>
      </c>
      <c r="D261" t="s">
        <v>76</v>
      </c>
      <c r="E261" t="s">
        <v>22</v>
      </c>
      <c r="F261" t="s">
        <v>175</v>
      </c>
      <c r="G261" s="2"/>
      <c r="H261" t="s">
        <v>22</v>
      </c>
      <c r="I261">
        <v>2007</v>
      </c>
      <c r="J261" t="s">
        <v>300</v>
      </c>
      <c r="K261" t="s">
        <v>1416</v>
      </c>
      <c r="L261">
        <v>42</v>
      </c>
      <c r="M261">
        <v>0</v>
      </c>
      <c r="N261" t="s">
        <v>1417</v>
      </c>
      <c r="O261" t="s">
        <v>1418</v>
      </c>
      <c r="P261" t="s">
        <v>27</v>
      </c>
      <c r="Q261">
        <v>2</v>
      </c>
      <c r="R261" t="str">
        <f t="shared" si="16"/>
        <v/>
      </c>
      <c r="S261" t="str">
        <f t="shared" si="17"/>
        <v/>
      </c>
      <c r="T261" t="str">
        <f t="shared" si="18"/>
        <v>Older</v>
      </c>
      <c r="U261" t="str">
        <f t="shared" si="19"/>
        <v>Short</v>
      </c>
    </row>
    <row r="262" spans="1:21" x14ac:dyDescent="0.25">
      <c r="A262" t="s">
        <v>1419</v>
      </c>
      <c r="B262" t="s">
        <v>18</v>
      </c>
      <c r="C262" t="s">
        <v>1420</v>
      </c>
      <c r="D262" t="s">
        <v>1421</v>
      </c>
      <c r="E262" t="s">
        <v>1422</v>
      </c>
      <c r="F262" t="s">
        <v>22</v>
      </c>
      <c r="G262" s="2"/>
      <c r="H262" t="s">
        <v>22</v>
      </c>
      <c r="I262">
        <v>2021</v>
      </c>
      <c r="J262" t="s">
        <v>59</v>
      </c>
      <c r="K262" t="s">
        <v>295</v>
      </c>
      <c r="L262">
        <v>121</v>
      </c>
      <c r="M262">
        <v>0</v>
      </c>
      <c r="N262" t="s">
        <v>119</v>
      </c>
      <c r="O262" t="s">
        <v>1423</v>
      </c>
      <c r="P262" t="s">
        <v>27</v>
      </c>
      <c r="Q262">
        <v>2</v>
      </c>
      <c r="R262" t="str">
        <f t="shared" si="16"/>
        <v/>
      </c>
      <c r="S262" t="str">
        <f t="shared" si="17"/>
        <v/>
      </c>
      <c r="T262" t="str">
        <f t="shared" si="18"/>
        <v>Recent</v>
      </c>
      <c r="U262" t="str">
        <f t="shared" si="19"/>
        <v>Long</v>
      </c>
    </row>
    <row r="263" spans="1:21" x14ac:dyDescent="0.25">
      <c r="A263" t="s">
        <v>1424</v>
      </c>
      <c r="B263" t="s">
        <v>18</v>
      </c>
      <c r="C263" t="s">
        <v>1425</v>
      </c>
      <c r="D263" t="s">
        <v>1426</v>
      </c>
      <c r="E263" t="s">
        <v>1427</v>
      </c>
      <c r="F263" t="s">
        <v>22</v>
      </c>
      <c r="G263" s="2"/>
      <c r="H263" t="s">
        <v>22</v>
      </c>
      <c r="I263">
        <v>1937</v>
      </c>
      <c r="J263" t="s">
        <v>59</v>
      </c>
      <c r="K263" t="s">
        <v>604</v>
      </c>
      <c r="L263">
        <v>62</v>
      </c>
      <c r="M263">
        <v>0</v>
      </c>
      <c r="N263" t="s">
        <v>61</v>
      </c>
      <c r="O263" t="s">
        <v>1428</v>
      </c>
      <c r="P263" t="s">
        <v>27</v>
      </c>
      <c r="Q263">
        <v>2</v>
      </c>
      <c r="R263" t="str">
        <f t="shared" si="16"/>
        <v/>
      </c>
      <c r="S263" t="str">
        <f t="shared" si="17"/>
        <v/>
      </c>
      <c r="T263" t="str">
        <f t="shared" si="18"/>
        <v>Older</v>
      </c>
      <c r="U263" t="str">
        <f t="shared" si="19"/>
        <v>Short</v>
      </c>
    </row>
    <row r="264" spans="1:21" x14ac:dyDescent="0.25">
      <c r="A264" t="s">
        <v>1429</v>
      </c>
      <c r="B264" t="s">
        <v>18</v>
      </c>
      <c r="C264" t="s">
        <v>1430</v>
      </c>
      <c r="D264" t="s">
        <v>1431</v>
      </c>
      <c r="E264" t="s">
        <v>1432</v>
      </c>
      <c r="F264" t="s">
        <v>1433</v>
      </c>
      <c r="G264" s="2">
        <v>43726</v>
      </c>
      <c r="H264" t="s">
        <v>34</v>
      </c>
      <c r="I264">
        <v>2016</v>
      </c>
      <c r="J264" t="s">
        <v>92</v>
      </c>
      <c r="K264" t="s">
        <v>1434</v>
      </c>
      <c r="L264">
        <v>112</v>
      </c>
      <c r="M264">
        <v>0</v>
      </c>
      <c r="N264" t="s">
        <v>119</v>
      </c>
      <c r="O264" t="s">
        <v>1435</v>
      </c>
      <c r="P264" t="s">
        <v>39</v>
      </c>
      <c r="Q264">
        <v>1</v>
      </c>
      <c r="R264">
        <f t="shared" si="16"/>
        <v>2019</v>
      </c>
      <c r="S264" t="str">
        <f t="shared" si="17"/>
        <v>September</v>
      </c>
      <c r="T264" t="str">
        <f t="shared" si="18"/>
        <v>Modern</v>
      </c>
      <c r="U264" t="str">
        <f t="shared" si="19"/>
        <v>Medium</v>
      </c>
    </row>
    <row r="265" spans="1:21" x14ac:dyDescent="0.25">
      <c r="A265" t="s">
        <v>1436</v>
      </c>
      <c r="B265" t="s">
        <v>29</v>
      </c>
      <c r="C265" t="s">
        <v>1437</v>
      </c>
      <c r="D265" t="s">
        <v>1438</v>
      </c>
      <c r="E265" t="s">
        <v>1439</v>
      </c>
      <c r="F265" t="s">
        <v>175</v>
      </c>
      <c r="G265" s="2">
        <v>42300</v>
      </c>
      <c r="H265" t="s">
        <v>34</v>
      </c>
      <c r="I265">
        <v>2015</v>
      </c>
      <c r="J265" t="s">
        <v>35</v>
      </c>
      <c r="K265" t="s">
        <v>1440</v>
      </c>
      <c r="L265">
        <v>0</v>
      </c>
      <c r="M265">
        <v>3</v>
      </c>
      <c r="N265" t="s">
        <v>264</v>
      </c>
      <c r="O265" t="s">
        <v>1441</v>
      </c>
      <c r="P265" t="s">
        <v>39</v>
      </c>
      <c r="Q265">
        <v>1</v>
      </c>
      <c r="R265">
        <f t="shared" si="16"/>
        <v>2015</v>
      </c>
      <c r="S265" t="str">
        <f t="shared" si="17"/>
        <v>October</v>
      </c>
      <c r="T265" t="str">
        <f t="shared" si="18"/>
        <v>Modern</v>
      </c>
      <c r="U265" t="str">
        <f t="shared" si="19"/>
        <v>Not Applicable</v>
      </c>
    </row>
    <row r="266" spans="1:21" x14ac:dyDescent="0.25">
      <c r="A266" t="s">
        <v>1442</v>
      </c>
      <c r="B266" t="s">
        <v>18</v>
      </c>
      <c r="C266" t="s">
        <v>1443</v>
      </c>
      <c r="D266" t="s">
        <v>1444</v>
      </c>
      <c r="E266" t="s">
        <v>1445</v>
      </c>
      <c r="F266" t="s">
        <v>508</v>
      </c>
      <c r="G266" s="2">
        <v>44035</v>
      </c>
      <c r="H266" t="s">
        <v>34</v>
      </c>
      <c r="I266">
        <v>2020</v>
      </c>
      <c r="J266" t="s">
        <v>631</v>
      </c>
      <c r="K266" t="s">
        <v>363</v>
      </c>
      <c r="L266">
        <v>91</v>
      </c>
      <c r="M266">
        <v>0</v>
      </c>
      <c r="N266" t="s">
        <v>162</v>
      </c>
      <c r="O266" t="s">
        <v>1446</v>
      </c>
      <c r="P266" t="s">
        <v>39</v>
      </c>
      <c r="Q266">
        <v>1</v>
      </c>
      <c r="R266">
        <f t="shared" si="16"/>
        <v>2020</v>
      </c>
      <c r="S266" t="str">
        <f t="shared" si="17"/>
        <v>July</v>
      </c>
      <c r="T266" t="str">
        <f t="shared" si="18"/>
        <v>Recent</v>
      </c>
      <c r="U266" t="str">
        <f t="shared" si="19"/>
        <v>Medium</v>
      </c>
    </row>
    <row r="267" spans="1:21" x14ac:dyDescent="0.25">
      <c r="A267" t="s">
        <v>1447</v>
      </c>
      <c r="B267" t="s">
        <v>18</v>
      </c>
      <c r="C267" t="s">
        <v>1448</v>
      </c>
      <c r="D267" t="s">
        <v>1449</v>
      </c>
      <c r="E267" t="s">
        <v>1450</v>
      </c>
      <c r="F267" t="s">
        <v>22</v>
      </c>
      <c r="G267" s="2"/>
      <c r="H267" t="s">
        <v>22</v>
      </c>
      <c r="I267">
        <v>1996</v>
      </c>
      <c r="J267" t="s">
        <v>59</v>
      </c>
      <c r="K267" t="s">
        <v>256</v>
      </c>
      <c r="L267">
        <v>92</v>
      </c>
      <c r="M267">
        <v>0</v>
      </c>
      <c r="N267" t="s">
        <v>119</v>
      </c>
      <c r="O267" t="s">
        <v>1451</v>
      </c>
      <c r="P267" t="s">
        <v>27</v>
      </c>
      <c r="Q267">
        <v>2</v>
      </c>
      <c r="R267" t="str">
        <f t="shared" si="16"/>
        <v/>
      </c>
      <c r="S267" t="str">
        <f t="shared" si="17"/>
        <v/>
      </c>
      <c r="T267" t="str">
        <f t="shared" si="18"/>
        <v>Older</v>
      </c>
      <c r="U267" t="str">
        <f t="shared" si="19"/>
        <v>Medium</v>
      </c>
    </row>
    <row r="268" spans="1:21" x14ac:dyDescent="0.25">
      <c r="A268" t="s">
        <v>1452</v>
      </c>
      <c r="B268" t="s">
        <v>18</v>
      </c>
      <c r="C268" t="s">
        <v>1453</v>
      </c>
      <c r="D268" t="s">
        <v>1454</v>
      </c>
      <c r="E268" t="s">
        <v>1455</v>
      </c>
      <c r="F268" t="s">
        <v>22</v>
      </c>
      <c r="G268" s="2"/>
      <c r="H268" t="s">
        <v>22</v>
      </c>
      <c r="I268">
        <v>1948</v>
      </c>
      <c r="J268" t="s">
        <v>153</v>
      </c>
      <c r="K268" t="s">
        <v>1456</v>
      </c>
      <c r="L268">
        <v>83</v>
      </c>
      <c r="M268">
        <v>0</v>
      </c>
      <c r="N268" t="s">
        <v>25</v>
      </c>
      <c r="O268" t="s">
        <v>1457</v>
      </c>
      <c r="P268" t="s">
        <v>27</v>
      </c>
      <c r="Q268">
        <v>2</v>
      </c>
      <c r="R268" t="str">
        <f t="shared" si="16"/>
        <v/>
      </c>
      <c r="S268" t="str">
        <f t="shared" si="17"/>
        <v/>
      </c>
      <c r="T268" t="str">
        <f t="shared" si="18"/>
        <v>Older</v>
      </c>
      <c r="U268" t="str">
        <f t="shared" si="19"/>
        <v>Short</v>
      </c>
    </row>
    <row r="269" spans="1:21" x14ac:dyDescent="0.25">
      <c r="A269" t="s">
        <v>1458</v>
      </c>
      <c r="B269" t="s">
        <v>18</v>
      </c>
      <c r="C269" t="s">
        <v>1459</v>
      </c>
      <c r="D269" t="s">
        <v>1460</v>
      </c>
      <c r="E269" t="s">
        <v>1461</v>
      </c>
      <c r="F269" t="s">
        <v>22</v>
      </c>
      <c r="G269" s="2"/>
      <c r="H269" t="s">
        <v>22</v>
      </c>
      <c r="I269">
        <v>2014</v>
      </c>
      <c r="J269" t="s">
        <v>77</v>
      </c>
      <c r="K269" t="s">
        <v>1170</v>
      </c>
      <c r="L269">
        <v>140</v>
      </c>
      <c r="M269">
        <v>0</v>
      </c>
      <c r="N269" t="s">
        <v>61</v>
      </c>
      <c r="O269" t="s">
        <v>1462</v>
      </c>
      <c r="P269" t="s">
        <v>27</v>
      </c>
      <c r="Q269">
        <v>2</v>
      </c>
      <c r="R269" t="str">
        <f t="shared" si="16"/>
        <v/>
      </c>
      <c r="S269" t="str">
        <f t="shared" si="17"/>
        <v/>
      </c>
      <c r="T269" t="str">
        <f t="shared" si="18"/>
        <v>Modern</v>
      </c>
      <c r="U269" t="str">
        <f t="shared" si="19"/>
        <v>Long</v>
      </c>
    </row>
    <row r="270" spans="1:21" x14ac:dyDescent="0.25">
      <c r="A270" t="s">
        <v>1463</v>
      </c>
      <c r="B270" t="s">
        <v>29</v>
      </c>
      <c r="C270" t="s">
        <v>1464</v>
      </c>
      <c r="D270" t="s">
        <v>22</v>
      </c>
      <c r="E270" t="s">
        <v>22</v>
      </c>
      <c r="F270" t="s">
        <v>22</v>
      </c>
      <c r="G270" s="2"/>
      <c r="H270" t="s">
        <v>22</v>
      </c>
      <c r="I270">
        <v>2007</v>
      </c>
      <c r="J270" t="s">
        <v>77</v>
      </c>
      <c r="K270" t="s">
        <v>1440</v>
      </c>
      <c r="L270">
        <v>0</v>
      </c>
      <c r="M270">
        <v>3</v>
      </c>
      <c r="N270" t="s">
        <v>805</v>
      </c>
      <c r="O270" t="s">
        <v>1465</v>
      </c>
      <c r="P270" t="s">
        <v>27</v>
      </c>
      <c r="Q270">
        <v>2</v>
      </c>
      <c r="R270" t="str">
        <f t="shared" si="16"/>
        <v/>
      </c>
      <c r="S270" t="str">
        <f t="shared" si="17"/>
        <v/>
      </c>
      <c r="T270" t="str">
        <f t="shared" si="18"/>
        <v>Older</v>
      </c>
      <c r="U270" t="str">
        <f t="shared" si="19"/>
        <v>Not Applicable</v>
      </c>
    </row>
    <row r="271" spans="1:21" x14ac:dyDescent="0.25">
      <c r="A271" t="s">
        <v>1466</v>
      </c>
      <c r="B271" t="s">
        <v>18</v>
      </c>
      <c r="C271" t="s">
        <v>1467</v>
      </c>
      <c r="D271" t="s">
        <v>1468</v>
      </c>
      <c r="E271" t="s">
        <v>1469</v>
      </c>
      <c r="F271" t="s">
        <v>175</v>
      </c>
      <c r="G271" s="2">
        <v>43604</v>
      </c>
      <c r="H271" t="s">
        <v>34</v>
      </c>
      <c r="I271">
        <v>2019</v>
      </c>
      <c r="J271" t="s">
        <v>35</v>
      </c>
      <c r="K271" t="s">
        <v>1087</v>
      </c>
      <c r="L271">
        <v>125</v>
      </c>
      <c r="M271">
        <v>0</v>
      </c>
      <c r="N271" t="s">
        <v>119</v>
      </c>
      <c r="O271" t="s">
        <v>1470</v>
      </c>
      <c r="P271" t="s">
        <v>39</v>
      </c>
      <c r="Q271">
        <v>1</v>
      </c>
      <c r="R271">
        <f t="shared" si="16"/>
        <v>2019</v>
      </c>
      <c r="S271" t="str">
        <f t="shared" si="17"/>
        <v>May</v>
      </c>
      <c r="T271" t="str">
        <f t="shared" si="18"/>
        <v>Modern</v>
      </c>
      <c r="U271" t="str">
        <f t="shared" si="19"/>
        <v>Long</v>
      </c>
    </row>
    <row r="272" spans="1:21" x14ac:dyDescent="0.25">
      <c r="A272" t="s">
        <v>1471</v>
      </c>
      <c r="B272" t="s">
        <v>18</v>
      </c>
      <c r="C272" t="s">
        <v>1472</v>
      </c>
      <c r="D272" t="s">
        <v>1473</v>
      </c>
      <c r="E272" t="s">
        <v>1474</v>
      </c>
      <c r="F272" t="s">
        <v>22</v>
      </c>
      <c r="G272" s="2"/>
      <c r="H272" t="s">
        <v>22</v>
      </c>
      <c r="I272">
        <v>2005</v>
      </c>
      <c r="J272" t="s">
        <v>300</v>
      </c>
      <c r="K272" t="s">
        <v>60</v>
      </c>
      <c r="L272">
        <v>89</v>
      </c>
      <c r="M272">
        <v>0</v>
      </c>
      <c r="N272" t="s">
        <v>1176</v>
      </c>
      <c r="O272" t="s">
        <v>1475</v>
      </c>
      <c r="P272" t="s">
        <v>27</v>
      </c>
      <c r="Q272">
        <v>2</v>
      </c>
      <c r="R272" t="str">
        <f t="shared" si="16"/>
        <v/>
      </c>
      <c r="S272" t="str">
        <f t="shared" si="17"/>
        <v/>
      </c>
      <c r="T272" t="str">
        <f t="shared" si="18"/>
        <v>Older</v>
      </c>
      <c r="U272" t="str">
        <f t="shared" si="19"/>
        <v>Short</v>
      </c>
    </row>
    <row r="273" spans="1:21" x14ac:dyDescent="0.25">
      <c r="A273" t="s">
        <v>1476</v>
      </c>
      <c r="B273" t="s">
        <v>29</v>
      </c>
      <c r="C273" t="s">
        <v>1477</v>
      </c>
      <c r="D273" t="s">
        <v>22</v>
      </c>
      <c r="E273" t="s">
        <v>22</v>
      </c>
      <c r="F273" t="s">
        <v>33</v>
      </c>
      <c r="G273" s="2">
        <v>43009</v>
      </c>
      <c r="H273" t="s">
        <v>34</v>
      </c>
      <c r="I273">
        <v>2016</v>
      </c>
      <c r="J273" t="s">
        <v>51</v>
      </c>
      <c r="K273" t="s">
        <v>71</v>
      </c>
      <c r="L273">
        <v>0</v>
      </c>
      <c r="M273">
        <v>1</v>
      </c>
      <c r="N273" t="s">
        <v>37</v>
      </c>
      <c r="O273" t="s">
        <v>1478</v>
      </c>
      <c r="P273" t="s">
        <v>39</v>
      </c>
      <c r="Q273">
        <v>1</v>
      </c>
      <c r="R273">
        <f t="shared" si="16"/>
        <v>2017</v>
      </c>
      <c r="S273" t="str">
        <f t="shared" si="17"/>
        <v>October</v>
      </c>
      <c r="T273" t="str">
        <f t="shared" si="18"/>
        <v>Modern</v>
      </c>
      <c r="U273" t="str">
        <f t="shared" si="19"/>
        <v>Not Applicable</v>
      </c>
    </row>
    <row r="274" spans="1:21" x14ac:dyDescent="0.25">
      <c r="A274" t="s">
        <v>1479</v>
      </c>
      <c r="B274" t="s">
        <v>18</v>
      </c>
      <c r="C274" t="s">
        <v>1480</v>
      </c>
      <c r="D274" t="s">
        <v>1481</v>
      </c>
      <c r="E274" t="s">
        <v>1482</v>
      </c>
      <c r="F274" t="s">
        <v>22</v>
      </c>
      <c r="G274" s="2"/>
      <c r="H274" t="s">
        <v>22</v>
      </c>
      <c r="I274">
        <v>2018</v>
      </c>
      <c r="J274" t="s">
        <v>23</v>
      </c>
      <c r="K274" t="s">
        <v>318</v>
      </c>
      <c r="L274">
        <v>80</v>
      </c>
      <c r="M274">
        <v>0</v>
      </c>
      <c r="N274" t="s">
        <v>61</v>
      </c>
      <c r="O274" t="s">
        <v>1483</v>
      </c>
      <c r="P274" t="s">
        <v>27</v>
      </c>
      <c r="Q274">
        <v>2</v>
      </c>
      <c r="R274" t="str">
        <f t="shared" si="16"/>
        <v/>
      </c>
      <c r="S274" t="str">
        <f t="shared" si="17"/>
        <v/>
      </c>
      <c r="T274" t="str">
        <f t="shared" si="18"/>
        <v>Modern</v>
      </c>
      <c r="U274" t="str">
        <f t="shared" si="19"/>
        <v>Short</v>
      </c>
    </row>
    <row r="275" spans="1:21" x14ac:dyDescent="0.25">
      <c r="A275" t="s">
        <v>1484</v>
      </c>
      <c r="B275" t="s">
        <v>18</v>
      </c>
      <c r="C275" t="s">
        <v>1485</v>
      </c>
      <c r="D275" t="s">
        <v>1486</v>
      </c>
      <c r="E275" t="s">
        <v>1487</v>
      </c>
      <c r="F275" t="s">
        <v>85</v>
      </c>
      <c r="G275" s="2">
        <v>43483</v>
      </c>
      <c r="H275" t="s">
        <v>34</v>
      </c>
      <c r="I275">
        <v>2018</v>
      </c>
      <c r="J275" t="s">
        <v>35</v>
      </c>
      <c r="K275" t="s">
        <v>551</v>
      </c>
      <c r="L275">
        <v>97</v>
      </c>
      <c r="M275">
        <v>0</v>
      </c>
      <c r="N275" t="s">
        <v>119</v>
      </c>
      <c r="O275" t="s">
        <v>1488</v>
      </c>
      <c r="P275" t="s">
        <v>39</v>
      </c>
      <c r="Q275">
        <v>1</v>
      </c>
      <c r="R275">
        <f t="shared" si="16"/>
        <v>2019</v>
      </c>
      <c r="S275" t="str">
        <f t="shared" si="17"/>
        <v>January</v>
      </c>
      <c r="T275" t="str">
        <f t="shared" si="18"/>
        <v>Modern</v>
      </c>
      <c r="U275" t="str">
        <f t="shared" si="19"/>
        <v>Medium</v>
      </c>
    </row>
    <row r="276" spans="1:21" x14ac:dyDescent="0.25">
      <c r="A276" t="s">
        <v>1489</v>
      </c>
      <c r="B276" t="s">
        <v>29</v>
      </c>
      <c r="C276" t="s">
        <v>1490</v>
      </c>
      <c r="D276" t="s">
        <v>22</v>
      </c>
      <c r="E276" t="s">
        <v>1491</v>
      </c>
      <c r="F276" t="s">
        <v>219</v>
      </c>
      <c r="G276" s="2">
        <v>43574</v>
      </c>
      <c r="H276" t="s">
        <v>34</v>
      </c>
      <c r="I276">
        <v>2019</v>
      </c>
      <c r="J276" t="s">
        <v>35</v>
      </c>
      <c r="K276" t="s">
        <v>36</v>
      </c>
      <c r="L276">
        <v>0</v>
      </c>
      <c r="M276">
        <v>2</v>
      </c>
      <c r="N276" t="s">
        <v>137</v>
      </c>
      <c r="O276" t="s">
        <v>1492</v>
      </c>
      <c r="P276" t="s">
        <v>39</v>
      </c>
      <c r="Q276">
        <v>1</v>
      </c>
      <c r="R276">
        <f t="shared" si="16"/>
        <v>2019</v>
      </c>
      <c r="S276" t="str">
        <f t="shared" si="17"/>
        <v>April</v>
      </c>
      <c r="T276" t="str">
        <f t="shared" si="18"/>
        <v>Modern</v>
      </c>
      <c r="U276" t="str">
        <f t="shared" si="19"/>
        <v>Not Applicable</v>
      </c>
    </row>
    <row r="277" spans="1:21" x14ac:dyDescent="0.25">
      <c r="A277" t="s">
        <v>1493</v>
      </c>
      <c r="B277" t="s">
        <v>29</v>
      </c>
      <c r="C277" t="s">
        <v>1494</v>
      </c>
      <c r="D277" t="s">
        <v>22</v>
      </c>
      <c r="E277" t="s">
        <v>1495</v>
      </c>
      <c r="F277" t="s">
        <v>1496</v>
      </c>
      <c r="G277" s="2">
        <v>43708</v>
      </c>
      <c r="H277" t="s">
        <v>34</v>
      </c>
      <c r="I277">
        <v>2018</v>
      </c>
      <c r="J277" t="s">
        <v>349</v>
      </c>
      <c r="K277" t="s">
        <v>71</v>
      </c>
      <c r="L277">
        <v>0</v>
      </c>
      <c r="M277">
        <v>1</v>
      </c>
      <c r="N277" t="s">
        <v>37</v>
      </c>
      <c r="O277" t="s">
        <v>1497</v>
      </c>
      <c r="P277" t="s">
        <v>39</v>
      </c>
      <c r="Q277">
        <v>1</v>
      </c>
      <c r="R277">
        <f t="shared" si="16"/>
        <v>2019</v>
      </c>
      <c r="S277" t="str">
        <f t="shared" si="17"/>
        <v>August</v>
      </c>
      <c r="T277" t="str">
        <f t="shared" si="18"/>
        <v>Modern</v>
      </c>
      <c r="U277" t="str">
        <f t="shared" si="19"/>
        <v>Not Applicable</v>
      </c>
    </row>
    <row r="278" spans="1:21" x14ac:dyDescent="0.25">
      <c r="A278" t="s">
        <v>1498</v>
      </c>
      <c r="B278" t="s">
        <v>29</v>
      </c>
      <c r="C278" t="s">
        <v>1499</v>
      </c>
      <c r="D278" t="s">
        <v>22</v>
      </c>
      <c r="E278" t="s">
        <v>1500</v>
      </c>
      <c r="F278" t="s">
        <v>22</v>
      </c>
      <c r="G278" s="2"/>
      <c r="H278" t="s">
        <v>22</v>
      </c>
      <c r="I278">
        <v>2018</v>
      </c>
      <c r="J278" t="s">
        <v>77</v>
      </c>
      <c r="K278" t="s">
        <v>71</v>
      </c>
      <c r="L278">
        <v>0</v>
      </c>
      <c r="M278">
        <v>1</v>
      </c>
      <c r="N278" t="s">
        <v>368</v>
      </c>
      <c r="O278" t="s">
        <v>1501</v>
      </c>
      <c r="P278" t="s">
        <v>27</v>
      </c>
      <c r="Q278">
        <v>2</v>
      </c>
      <c r="R278" t="str">
        <f t="shared" si="16"/>
        <v/>
      </c>
      <c r="S278" t="str">
        <f t="shared" si="17"/>
        <v/>
      </c>
      <c r="T278" t="str">
        <f t="shared" si="18"/>
        <v>Modern</v>
      </c>
      <c r="U278" t="str">
        <f t="shared" si="19"/>
        <v>Not Applicable</v>
      </c>
    </row>
    <row r="279" spans="1:21" x14ac:dyDescent="0.25">
      <c r="A279" t="s">
        <v>1502</v>
      </c>
      <c r="B279" t="s">
        <v>29</v>
      </c>
      <c r="C279" t="s">
        <v>1503</v>
      </c>
      <c r="D279" t="s">
        <v>22</v>
      </c>
      <c r="E279" t="s">
        <v>1504</v>
      </c>
      <c r="F279" t="s">
        <v>110</v>
      </c>
      <c r="G279" s="2">
        <v>43770</v>
      </c>
      <c r="H279" t="s">
        <v>34</v>
      </c>
      <c r="I279">
        <v>2016</v>
      </c>
      <c r="J279" t="s">
        <v>136</v>
      </c>
      <c r="K279" t="s">
        <v>36</v>
      </c>
      <c r="L279">
        <v>0</v>
      </c>
      <c r="M279">
        <v>2</v>
      </c>
      <c r="N279" t="s">
        <v>389</v>
      </c>
      <c r="O279" t="s">
        <v>1505</v>
      </c>
      <c r="P279" t="s">
        <v>39</v>
      </c>
      <c r="Q279">
        <v>1</v>
      </c>
      <c r="R279">
        <f t="shared" si="16"/>
        <v>2019</v>
      </c>
      <c r="S279" t="str">
        <f t="shared" si="17"/>
        <v>November</v>
      </c>
      <c r="T279" t="str">
        <f t="shared" si="18"/>
        <v>Modern</v>
      </c>
      <c r="U279" t="str">
        <f t="shared" si="19"/>
        <v>Not Applicable</v>
      </c>
    </row>
    <row r="280" spans="1:21" x14ac:dyDescent="0.25">
      <c r="A280" t="s">
        <v>1506</v>
      </c>
      <c r="B280" t="s">
        <v>18</v>
      </c>
      <c r="C280" t="s">
        <v>1507</v>
      </c>
      <c r="D280" t="s">
        <v>1508</v>
      </c>
      <c r="E280" t="s">
        <v>1509</v>
      </c>
      <c r="F280" t="s">
        <v>85</v>
      </c>
      <c r="G280" s="2">
        <v>43833</v>
      </c>
      <c r="H280" t="s">
        <v>34</v>
      </c>
      <c r="I280">
        <v>2002</v>
      </c>
      <c r="J280" t="s">
        <v>35</v>
      </c>
      <c r="K280" t="s">
        <v>1510</v>
      </c>
      <c r="L280">
        <v>156</v>
      </c>
      <c r="M280">
        <v>0</v>
      </c>
      <c r="N280" t="s">
        <v>53</v>
      </c>
      <c r="O280" t="s">
        <v>1511</v>
      </c>
      <c r="P280" t="s">
        <v>39</v>
      </c>
      <c r="Q280">
        <v>1</v>
      </c>
      <c r="R280">
        <f t="shared" si="16"/>
        <v>2020</v>
      </c>
      <c r="S280" t="str">
        <f t="shared" si="17"/>
        <v>January</v>
      </c>
      <c r="T280" t="str">
        <f t="shared" si="18"/>
        <v>Older</v>
      </c>
      <c r="U280" t="str">
        <f t="shared" si="19"/>
        <v>Long</v>
      </c>
    </row>
    <row r="281" spans="1:21" x14ac:dyDescent="0.25">
      <c r="A281" t="s">
        <v>1512</v>
      </c>
      <c r="B281" t="s">
        <v>18</v>
      </c>
      <c r="C281" t="s">
        <v>1513</v>
      </c>
      <c r="D281" t="s">
        <v>1514</v>
      </c>
      <c r="E281" t="s">
        <v>1515</v>
      </c>
      <c r="F281" t="s">
        <v>175</v>
      </c>
      <c r="G281" s="2">
        <v>43647</v>
      </c>
      <c r="H281" t="s">
        <v>34</v>
      </c>
      <c r="I281">
        <v>2017</v>
      </c>
      <c r="J281" t="s">
        <v>51</v>
      </c>
      <c r="K281" t="s">
        <v>154</v>
      </c>
      <c r="L281">
        <v>53</v>
      </c>
      <c r="M281">
        <v>0</v>
      </c>
      <c r="N281" t="s">
        <v>45</v>
      </c>
      <c r="O281" t="s">
        <v>1516</v>
      </c>
      <c r="P281" t="s">
        <v>39</v>
      </c>
      <c r="Q281">
        <v>1</v>
      </c>
      <c r="R281">
        <f t="shared" si="16"/>
        <v>2019</v>
      </c>
      <c r="S281" t="str">
        <f t="shared" si="17"/>
        <v>July</v>
      </c>
      <c r="T281" t="str">
        <f t="shared" si="18"/>
        <v>Modern</v>
      </c>
      <c r="U281" t="str">
        <f t="shared" si="19"/>
        <v>Short</v>
      </c>
    </row>
    <row r="282" spans="1:21" x14ac:dyDescent="0.25">
      <c r="A282" t="s">
        <v>1517</v>
      </c>
      <c r="B282" t="s">
        <v>18</v>
      </c>
      <c r="C282" t="s">
        <v>1518</v>
      </c>
      <c r="D282" t="s">
        <v>76</v>
      </c>
      <c r="E282" t="s">
        <v>22</v>
      </c>
      <c r="F282" t="s">
        <v>22</v>
      </c>
      <c r="G282" s="2"/>
      <c r="H282" t="s">
        <v>22</v>
      </c>
      <c r="I282">
        <v>2020</v>
      </c>
      <c r="J282" t="s">
        <v>77</v>
      </c>
      <c r="K282" t="s">
        <v>1519</v>
      </c>
      <c r="L282">
        <v>1</v>
      </c>
      <c r="M282">
        <v>0</v>
      </c>
      <c r="N282" t="s">
        <v>61</v>
      </c>
      <c r="O282" t="s">
        <v>1520</v>
      </c>
      <c r="P282" t="s">
        <v>27</v>
      </c>
      <c r="Q282">
        <v>2</v>
      </c>
      <c r="R282" t="str">
        <f t="shared" si="16"/>
        <v/>
      </c>
      <c r="S282" t="str">
        <f t="shared" si="17"/>
        <v/>
      </c>
      <c r="T282" t="str">
        <f t="shared" si="18"/>
        <v>Recent</v>
      </c>
      <c r="U282" t="str">
        <f t="shared" si="19"/>
        <v>Short</v>
      </c>
    </row>
    <row r="283" spans="1:21" x14ac:dyDescent="0.25">
      <c r="A283" t="s">
        <v>1521</v>
      </c>
      <c r="B283" t="s">
        <v>18</v>
      </c>
      <c r="C283" t="s">
        <v>1522</v>
      </c>
      <c r="D283" t="s">
        <v>1523</v>
      </c>
      <c r="E283" t="s">
        <v>1524</v>
      </c>
      <c r="F283" t="s">
        <v>175</v>
      </c>
      <c r="G283" s="2">
        <v>44440</v>
      </c>
      <c r="H283" t="s">
        <v>34</v>
      </c>
      <c r="I283">
        <v>2017</v>
      </c>
      <c r="J283" t="s">
        <v>244</v>
      </c>
      <c r="K283" t="s">
        <v>1525</v>
      </c>
      <c r="L283">
        <v>120</v>
      </c>
      <c r="M283">
        <v>0</v>
      </c>
      <c r="N283" t="s">
        <v>119</v>
      </c>
      <c r="O283" t="s">
        <v>1526</v>
      </c>
      <c r="P283" t="s">
        <v>39</v>
      </c>
      <c r="Q283">
        <v>1</v>
      </c>
      <c r="R283">
        <f t="shared" si="16"/>
        <v>2021</v>
      </c>
      <c r="S283" t="str">
        <f t="shared" si="17"/>
        <v>September</v>
      </c>
      <c r="T283" t="str">
        <f t="shared" si="18"/>
        <v>Modern</v>
      </c>
      <c r="U283" t="str">
        <f t="shared" si="19"/>
        <v>Medium</v>
      </c>
    </row>
    <row r="284" spans="1:21" x14ac:dyDescent="0.25">
      <c r="A284" t="s">
        <v>1527</v>
      </c>
      <c r="B284" t="s">
        <v>18</v>
      </c>
      <c r="C284" t="s">
        <v>1528</v>
      </c>
      <c r="D284" t="s">
        <v>1529</v>
      </c>
      <c r="E284" t="s">
        <v>1530</v>
      </c>
      <c r="F284" t="s">
        <v>1531</v>
      </c>
      <c r="G284" s="2">
        <v>43875</v>
      </c>
      <c r="H284" t="s">
        <v>34</v>
      </c>
      <c r="I284">
        <v>2017</v>
      </c>
      <c r="J284" t="s">
        <v>92</v>
      </c>
      <c r="K284" t="s">
        <v>329</v>
      </c>
      <c r="L284">
        <v>113</v>
      </c>
      <c r="M284">
        <v>0</v>
      </c>
      <c r="N284" t="s">
        <v>112</v>
      </c>
      <c r="O284" t="s">
        <v>1532</v>
      </c>
      <c r="P284" t="s">
        <v>39</v>
      </c>
      <c r="Q284">
        <v>1</v>
      </c>
      <c r="R284">
        <f t="shared" si="16"/>
        <v>2020</v>
      </c>
      <c r="S284" t="str">
        <f t="shared" si="17"/>
        <v>February</v>
      </c>
      <c r="T284" t="str">
        <f t="shared" si="18"/>
        <v>Modern</v>
      </c>
      <c r="U284" t="str">
        <f t="shared" si="19"/>
        <v>Medium</v>
      </c>
    </row>
    <row r="285" spans="1:21" x14ac:dyDescent="0.25">
      <c r="A285" t="s">
        <v>1533</v>
      </c>
      <c r="B285" t="s">
        <v>18</v>
      </c>
      <c r="C285" t="s">
        <v>1534</v>
      </c>
      <c r="D285" t="s">
        <v>1535</v>
      </c>
      <c r="E285" t="s">
        <v>1536</v>
      </c>
      <c r="F285" t="s">
        <v>85</v>
      </c>
      <c r="G285" s="2">
        <v>43405</v>
      </c>
      <c r="H285" t="s">
        <v>34</v>
      </c>
      <c r="I285">
        <v>2014</v>
      </c>
      <c r="J285" t="s">
        <v>51</v>
      </c>
      <c r="K285" t="s">
        <v>1537</v>
      </c>
      <c r="L285">
        <v>126</v>
      </c>
      <c r="M285">
        <v>0</v>
      </c>
      <c r="N285" t="s">
        <v>119</v>
      </c>
      <c r="O285" t="s">
        <v>1538</v>
      </c>
      <c r="P285" t="s">
        <v>39</v>
      </c>
      <c r="Q285">
        <v>1</v>
      </c>
      <c r="R285">
        <f t="shared" si="16"/>
        <v>2018</v>
      </c>
      <c r="S285" t="str">
        <f t="shared" si="17"/>
        <v>November</v>
      </c>
      <c r="T285" t="str">
        <f t="shared" si="18"/>
        <v>Modern</v>
      </c>
      <c r="U285" t="str">
        <f t="shared" si="19"/>
        <v>Long</v>
      </c>
    </row>
    <row r="286" spans="1:21" x14ac:dyDescent="0.25">
      <c r="A286" t="s">
        <v>1539</v>
      </c>
      <c r="B286" t="s">
        <v>29</v>
      </c>
      <c r="C286" t="s">
        <v>1540</v>
      </c>
      <c r="D286" t="s">
        <v>22</v>
      </c>
      <c r="E286" t="s">
        <v>1541</v>
      </c>
      <c r="F286" t="s">
        <v>175</v>
      </c>
      <c r="G286" s="2">
        <v>44243</v>
      </c>
      <c r="H286" t="s">
        <v>34</v>
      </c>
      <c r="I286">
        <v>2020</v>
      </c>
      <c r="J286" t="s">
        <v>35</v>
      </c>
      <c r="K286" t="s">
        <v>1440</v>
      </c>
      <c r="L286">
        <v>0</v>
      </c>
      <c r="M286">
        <v>3</v>
      </c>
      <c r="N286" t="s">
        <v>220</v>
      </c>
      <c r="O286" t="s">
        <v>1542</v>
      </c>
      <c r="P286" t="s">
        <v>39</v>
      </c>
      <c r="Q286">
        <v>1</v>
      </c>
      <c r="R286">
        <f t="shared" si="16"/>
        <v>2021</v>
      </c>
      <c r="S286" t="str">
        <f t="shared" si="17"/>
        <v>February</v>
      </c>
      <c r="T286" t="str">
        <f t="shared" si="18"/>
        <v>Recent</v>
      </c>
      <c r="U286" t="str">
        <f t="shared" si="19"/>
        <v>Not Applicable</v>
      </c>
    </row>
    <row r="287" spans="1:21" x14ac:dyDescent="0.25">
      <c r="A287" t="s">
        <v>1543</v>
      </c>
      <c r="B287" t="s">
        <v>18</v>
      </c>
      <c r="C287" t="s">
        <v>1544</v>
      </c>
      <c r="D287" t="s">
        <v>1545</v>
      </c>
      <c r="E287" t="s">
        <v>1546</v>
      </c>
      <c r="F287" t="s">
        <v>22</v>
      </c>
      <c r="G287" s="2"/>
      <c r="H287" t="s">
        <v>22</v>
      </c>
      <c r="I287">
        <v>2019</v>
      </c>
      <c r="J287" t="s">
        <v>198</v>
      </c>
      <c r="K287" t="s">
        <v>209</v>
      </c>
      <c r="L287">
        <v>78</v>
      </c>
      <c r="M287">
        <v>0</v>
      </c>
      <c r="N287" t="s">
        <v>61</v>
      </c>
      <c r="O287" t="s">
        <v>1547</v>
      </c>
      <c r="P287" t="s">
        <v>27</v>
      </c>
      <c r="Q287">
        <v>2</v>
      </c>
      <c r="R287" t="str">
        <f t="shared" si="16"/>
        <v/>
      </c>
      <c r="S287" t="str">
        <f t="shared" si="17"/>
        <v/>
      </c>
      <c r="T287" t="str">
        <f t="shared" si="18"/>
        <v>Modern</v>
      </c>
      <c r="U287" t="str">
        <f t="shared" si="19"/>
        <v>Short</v>
      </c>
    </row>
    <row r="288" spans="1:21" x14ac:dyDescent="0.25">
      <c r="A288" t="s">
        <v>1548</v>
      </c>
      <c r="B288" t="s">
        <v>18</v>
      </c>
      <c r="C288" t="s">
        <v>1549</v>
      </c>
      <c r="D288" t="s">
        <v>1550</v>
      </c>
      <c r="E288" t="s">
        <v>1551</v>
      </c>
      <c r="F288" t="s">
        <v>1552</v>
      </c>
      <c r="G288" s="2">
        <v>44378</v>
      </c>
      <c r="H288" t="s">
        <v>34</v>
      </c>
      <c r="I288">
        <v>1998</v>
      </c>
      <c r="J288" t="s">
        <v>244</v>
      </c>
      <c r="K288" t="s">
        <v>1212</v>
      </c>
      <c r="L288">
        <v>114</v>
      </c>
      <c r="M288">
        <v>0</v>
      </c>
      <c r="N288" t="s">
        <v>119</v>
      </c>
      <c r="O288" t="s">
        <v>1553</v>
      </c>
      <c r="P288" t="s">
        <v>39</v>
      </c>
      <c r="Q288">
        <v>1</v>
      </c>
      <c r="R288">
        <f t="shared" si="16"/>
        <v>2021</v>
      </c>
      <c r="S288" t="str">
        <f t="shared" si="17"/>
        <v>July</v>
      </c>
      <c r="T288" t="str">
        <f t="shared" si="18"/>
        <v>Older</v>
      </c>
      <c r="U288" t="str">
        <f t="shared" si="19"/>
        <v>Medium</v>
      </c>
    </row>
    <row r="289" spans="1:21" x14ac:dyDescent="0.25">
      <c r="A289" t="s">
        <v>1554</v>
      </c>
      <c r="B289" t="s">
        <v>29</v>
      </c>
      <c r="C289" t="s">
        <v>1555</v>
      </c>
      <c r="D289" t="s">
        <v>22</v>
      </c>
      <c r="E289" t="s">
        <v>1556</v>
      </c>
      <c r="F289" t="s">
        <v>175</v>
      </c>
      <c r="G289" s="2"/>
      <c r="H289" t="s">
        <v>22</v>
      </c>
      <c r="I289">
        <v>2020</v>
      </c>
      <c r="J289" t="s">
        <v>77</v>
      </c>
      <c r="K289" t="s">
        <v>1440</v>
      </c>
      <c r="L289">
        <v>0</v>
      </c>
      <c r="M289">
        <v>3</v>
      </c>
      <c r="N289" t="s">
        <v>79</v>
      </c>
      <c r="O289" t="s">
        <v>1557</v>
      </c>
      <c r="P289" t="s">
        <v>27</v>
      </c>
      <c r="Q289">
        <v>2</v>
      </c>
      <c r="R289" t="str">
        <f t="shared" si="16"/>
        <v/>
      </c>
      <c r="S289" t="str">
        <f t="shared" si="17"/>
        <v/>
      </c>
      <c r="T289" t="str">
        <f t="shared" si="18"/>
        <v>Recent</v>
      </c>
      <c r="U289" t="str">
        <f t="shared" si="19"/>
        <v>Not Applicable</v>
      </c>
    </row>
    <row r="290" spans="1:21" x14ac:dyDescent="0.25">
      <c r="A290" t="s">
        <v>1558</v>
      </c>
      <c r="B290" t="s">
        <v>18</v>
      </c>
      <c r="C290" t="s">
        <v>1559</v>
      </c>
      <c r="D290" t="s">
        <v>1560</v>
      </c>
      <c r="E290" t="s">
        <v>1561</v>
      </c>
      <c r="F290" t="s">
        <v>175</v>
      </c>
      <c r="G290" s="2">
        <v>44455</v>
      </c>
      <c r="H290" t="s">
        <v>34</v>
      </c>
      <c r="I290">
        <v>1975</v>
      </c>
      <c r="J290" t="s">
        <v>153</v>
      </c>
      <c r="K290" t="s">
        <v>1290</v>
      </c>
      <c r="L290">
        <v>124</v>
      </c>
      <c r="M290">
        <v>0</v>
      </c>
      <c r="N290" t="s">
        <v>112</v>
      </c>
      <c r="O290" t="s">
        <v>1562</v>
      </c>
      <c r="P290" t="s">
        <v>39</v>
      </c>
      <c r="Q290">
        <v>1</v>
      </c>
      <c r="R290">
        <f t="shared" si="16"/>
        <v>2021</v>
      </c>
      <c r="S290" t="str">
        <f t="shared" si="17"/>
        <v>September</v>
      </c>
      <c r="T290" t="str">
        <f t="shared" si="18"/>
        <v>Older</v>
      </c>
      <c r="U290" t="str">
        <f t="shared" si="19"/>
        <v>Long</v>
      </c>
    </row>
    <row r="291" spans="1:21" x14ac:dyDescent="0.25">
      <c r="A291" t="s">
        <v>1563</v>
      </c>
      <c r="B291" t="s">
        <v>18</v>
      </c>
      <c r="C291" t="s">
        <v>1564</v>
      </c>
      <c r="D291" t="s">
        <v>1565</v>
      </c>
      <c r="E291" t="s">
        <v>1566</v>
      </c>
      <c r="F291" t="s">
        <v>22</v>
      </c>
      <c r="G291" s="2">
        <v>44456</v>
      </c>
      <c r="H291" t="s">
        <v>34</v>
      </c>
      <c r="I291">
        <v>2021</v>
      </c>
      <c r="J291" t="s">
        <v>35</v>
      </c>
      <c r="K291" t="s">
        <v>486</v>
      </c>
      <c r="L291">
        <v>105</v>
      </c>
      <c r="M291">
        <v>0</v>
      </c>
      <c r="N291" t="s">
        <v>112</v>
      </c>
      <c r="O291" t="s">
        <v>1567</v>
      </c>
      <c r="P291" t="s">
        <v>39</v>
      </c>
      <c r="Q291">
        <v>1</v>
      </c>
      <c r="R291">
        <f t="shared" si="16"/>
        <v>2021</v>
      </c>
      <c r="S291" t="str">
        <f t="shared" si="17"/>
        <v>September</v>
      </c>
      <c r="T291" t="str">
        <f t="shared" si="18"/>
        <v>Recent</v>
      </c>
      <c r="U291" t="str">
        <f t="shared" si="19"/>
        <v>Medium</v>
      </c>
    </row>
    <row r="292" spans="1:21" x14ac:dyDescent="0.25">
      <c r="A292" t="s">
        <v>1568</v>
      </c>
      <c r="B292" t="s">
        <v>29</v>
      </c>
      <c r="C292" t="s">
        <v>1569</v>
      </c>
      <c r="D292" t="s">
        <v>22</v>
      </c>
      <c r="E292" t="s">
        <v>22</v>
      </c>
      <c r="F292" t="s">
        <v>85</v>
      </c>
      <c r="G292" s="2"/>
      <c r="H292" t="s">
        <v>22</v>
      </c>
      <c r="I292">
        <v>2018</v>
      </c>
      <c r="J292" t="s">
        <v>23</v>
      </c>
      <c r="K292" t="s">
        <v>71</v>
      </c>
      <c r="L292">
        <v>0</v>
      </c>
      <c r="M292">
        <v>1</v>
      </c>
      <c r="N292" t="s">
        <v>25</v>
      </c>
      <c r="O292" t="s">
        <v>1570</v>
      </c>
      <c r="P292" t="s">
        <v>27</v>
      </c>
      <c r="Q292">
        <v>2</v>
      </c>
      <c r="R292" t="str">
        <f t="shared" si="16"/>
        <v/>
      </c>
      <c r="S292" t="str">
        <f t="shared" si="17"/>
        <v/>
      </c>
      <c r="T292" t="str">
        <f t="shared" si="18"/>
        <v>Modern</v>
      </c>
      <c r="U292" t="str">
        <f t="shared" si="19"/>
        <v>Not Applicable</v>
      </c>
    </row>
    <row r="293" spans="1:21" x14ac:dyDescent="0.25">
      <c r="A293" t="s">
        <v>1571</v>
      </c>
      <c r="B293" t="s">
        <v>29</v>
      </c>
      <c r="C293" t="s">
        <v>1572</v>
      </c>
      <c r="D293" t="s">
        <v>22</v>
      </c>
      <c r="E293" t="s">
        <v>1573</v>
      </c>
      <c r="F293" t="s">
        <v>22</v>
      </c>
      <c r="G293" s="2"/>
      <c r="H293" t="s">
        <v>22</v>
      </c>
      <c r="I293">
        <v>2016</v>
      </c>
      <c r="J293" t="s">
        <v>903</v>
      </c>
      <c r="K293" t="s">
        <v>71</v>
      </c>
      <c r="L293">
        <v>0</v>
      </c>
      <c r="M293">
        <v>1</v>
      </c>
      <c r="N293" t="s">
        <v>368</v>
      </c>
      <c r="O293" t="s">
        <v>1574</v>
      </c>
      <c r="P293" t="s">
        <v>27</v>
      </c>
      <c r="Q293">
        <v>2</v>
      </c>
      <c r="R293" t="str">
        <f t="shared" si="16"/>
        <v/>
      </c>
      <c r="S293" t="str">
        <f t="shared" si="17"/>
        <v/>
      </c>
      <c r="T293" t="str">
        <f t="shared" si="18"/>
        <v>Modern</v>
      </c>
      <c r="U293" t="str">
        <f t="shared" si="19"/>
        <v>Not Applicable</v>
      </c>
    </row>
    <row r="294" spans="1:21" x14ac:dyDescent="0.25">
      <c r="A294" t="s">
        <v>1575</v>
      </c>
      <c r="B294" t="s">
        <v>29</v>
      </c>
      <c r="C294" t="s">
        <v>1576</v>
      </c>
      <c r="D294" t="s">
        <v>1577</v>
      </c>
      <c r="E294" t="s">
        <v>1578</v>
      </c>
      <c r="F294" t="s">
        <v>22</v>
      </c>
      <c r="G294" s="2">
        <v>44437</v>
      </c>
      <c r="H294" t="s">
        <v>34</v>
      </c>
      <c r="I294">
        <v>2021</v>
      </c>
      <c r="J294" t="s">
        <v>70</v>
      </c>
      <c r="K294" t="s">
        <v>71</v>
      </c>
      <c r="L294">
        <v>0</v>
      </c>
      <c r="M294">
        <v>1</v>
      </c>
      <c r="N294" t="s">
        <v>61</v>
      </c>
      <c r="O294" t="s">
        <v>1579</v>
      </c>
      <c r="P294" t="s">
        <v>39</v>
      </c>
      <c r="Q294">
        <v>1</v>
      </c>
      <c r="R294">
        <f t="shared" si="16"/>
        <v>2021</v>
      </c>
      <c r="S294" t="str">
        <f t="shared" si="17"/>
        <v>August</v>
      </c>
      <c r="T294" t="str">
        <f t="shared" si="18"/>
        <v>Recent</v>
      </c>
      <c r="U294" t="str">
        <f t="shared" si="19"/>
        <v>Not Applicable</v>
      </c>
    </row>
    <row r="295" spans="1:21" x14ac:dyDescent="0.25">
      <c r="A295" t="s">
        <v>1580</v>
      </c>
      <c r="B295" t="s">
        <v>18</v>
      </c>
      <c r="C295" t="s">
        <v>1581</v>
      </c>
      <c r="D295" t="s">
        <v>1582</v>
      </c>
      <c r="E295" t="s">
        <v>1583</v>
      </c>
      <c r="F295" t="s">
        <v>22</v>
      </c>
      <c r="G295" s="2"/>
      <c r="H295" t="s">
        <v>22</v>
      </c>
      <c r="I295">
        <v>2010</v>
      </c>
      <c r="J295" t="s">
        <v>92</v>
      </c>
      <c r="K295" t="s">
        <v>289</v>
      </c>
      <c r="L295">
        <v>93</v>
      </c>
      <c r="M295">
        <v>0</v>
      </c>
      <c r="N295" t="s">
        <v>25</v>
      </c>
      <c r="O295" t="s">
        <v>1584</v>
      </c>
      <c r="P295" t="s">
        <v>27</v>
      </c>
      <c r="Q295">
        <v>2</v>
      </c>
      <c r="R295" t="str">
        <f t="shared" si="16"/>
        <v/>
      </c>
      <c r="S295" t="str">
        <f t="shared" si="17"/>
        <v/>
      </c>
      <c r="T295" t="str">
        <f t="shared" si="18"/>
        <v>Modern</v>
      </c>
      <c r="U295" t="str">
        <f t="shared" si="19"/>
        <v>Medium</v>
      </c>
    </row>
    <row r="296" spans="1:21" x14ac:dyDescent="0.25">
      <c r="A296" t="s">
        <v>1585</v>
      </c>
      <c r="B296" t="s">
        <v>18</v>
      </c>
      <c r="C296" t="s">
        <v>1586</v>
      </c>
      <c r="D296" t="s">
        <v>1587</v>
      </c>
      <c r="E296" t="s">
        <v>1588</v>
      </c>
      <c r="F296" t="s">
        <v>22</v>
      </c>
      <c r="G296" s="2"/>
      <c r="H296" t="s">
        <v>22</v>
      </c>
      <c r="I296">
        <v>1995</v>
      </c>
      <c r="J296" t="s">
        <v>23</v>
      </c>
      <c r="K296" t="s">
        <v>60</v>
      </c>
      <c r="L296">
        <v>89</v>
      </c>
      <c r="M296">
        <v>0</v>
      </c>
      <c r="N296" t="s">
        <v>119</v>
      </c>
      <c r="O296" t="s">
        <v>1589</v>
      </c>
      <c r="P296" t="s">
        <v>27</v>
      </c>
      <c r="Q296">
        <v>2</v>
      </c>
      <c r="R296" t="str">
        <f t="shared" si="16"/>
        <v/>
      </c>
      <c r="S296" t="str">
        <f t="shared" si="17"/>
        <v/>
      </c>
      <c r="T296" t="str">
        <f t="shared" si="18"/>
        <v>Older</v>
      </c>
      <c r="U296" t="str">
        <f t="shared" si="19"/>
        <v>Short</v>
      </c>
    </row>
    <row r="297" spans="1:21" x14ac:dyDescent="0.25">
      <c r="A297" t="s">
        <v>1590</v>
      </c>
      <c r="B297" t="s">
        <v>18</v>
      </c>
      <c r="C297" t="s">
        <v>1591</v>
      </c>
      <c r="D297" t="s">
        <v>1592</v>
      </c>
      <c r="E297" t="s">
        <v>1593</v>
      </c>
      <c r="F297" t="s">
        <v>22</v>
      </c>
      <c r="G297" s="2"/>
      <c r="H297" t="s">
        <v>22</v>
      </c>
      <c r="I297">
        <v>2017</v>
      </c>
      <c r="J297" t="s">
        <v>23</v>
      </c>
      <c r="K297" t="s">
        <v>384</v>
      </c>
      <c r="L297">
        <v>81</v>
      </c>
      <c r="M297">
        <v>0</v>
      </c>
      <c r="N297" t="s">
        <v>61</v>
      </c>
      <c r="O297" t="s">
        <v>1594</v>
      </c>
      <c r="P297" t="s">
        <v>27</v>
      </c>
      <c r="Q297">
        <v>2</v>
      </c>
      <c r="R297" t="str">
        <f t="shared" si="16"/>
        <v/>
      </c>
      <c r="S297" t="str">
        <f t="shared" si="17"/>
        <v/>
      </c>
      <c r="T297" t="str">
        <f t="shared" si="18"/>
        <v>Modern</v>
      </c>
      <c r="U297" t="str">
        <f t="shared" si="19"/>
        <v>Short</v>
      </c>
    </row>
    <row r="298" spans="1:21" x14ac:dyDescent="0.25">
      <c r="A298" t="s">
        <v>1595</v>
      </c>
      <c r="B298" t="s">
        <v>18</v>
      </c>
      <c r="C298" t="s">
        <v>1596</v>
      </c>
      <c r="D298" t="s">
        <v>1597</v>
      </c>
      <c r="E298" t="s">
        <v>1598</v>
      </c>
      <c r="F298" t="s">
        <v>175</v>
      </c>
      <c r="G298" s="2">
        <v>43294</v>
      </c>
      <c r="H298" t="s">
        <v>34</v>
      </c>
      <c r="I298">
        <v>2018</v>
      </c>
      <c r="J298" t="s">
        <v>35</v>
      </c>
      <c r="K298" t="s">
        <v>924</v>
      </c>
      <c r="L298">
        <v>71</v>
      </c>
      <c r="M298">
        <v>0</v>
      </c>
      <c r="N298" t="s">
        <v>210</v>
      </c>
      <c r="O298" t="s">
        <v>1599</v>
      </c>
      <c r="P298" t="s">
        <v>39</v>
      </c>
      <c r="Q298">
        <v>1</v>
      </c>
      <c r="R298">
        <f t="shared" si="16"/>
        <v>2018</v>
      </c>
      <c r="S298" t="str">
        <f t="shared" si="17"/>
        <v>July</v>
      </c>
      <c r="T298" t="str">
        <f t="shared" si="18"/>
        <v>Modern</v>
      </c>
      <c r="U298" t="str">
        <f t="shared" si="19"/>
        <v>Short</v>
      </c>
    </row>
    <row r="299" spans="1:21" x14ac:dyDescent="0.25">
      <c r="A299" t="s">
        <v>1600</v>
      </c>
      <c r="B299" t="s">
        <v>18</v>
      </c>
      <c r="C299" t="s">
        <v>1601</v>
      </c>
      <c r="D299" t="s">
        <v>1602</v>
      </c>
      <c r="E299" t="s">
        <v>1603</v>
      </c>
      <c r="F299" t="s">
        <v>22</v>
      </c>
      <c r="G299" s="2"/>
      <c r="H299" t="s">
        <v>22</v>
      </c>
      <c r="I299">
        <v>1958</v>
      </c>
      <c r="J299" t="s">
        <v>238</v>
      </c>
      <c r="K299" t="s">
        <v>384</v>
      </c>
      <c r="L299">
        <v>81</v>
      </c>
      <c r="M299">
        <v>0</v>
      </c>
      <c r="N299" t="s">
        <v>743</v>
      </c>
      <c r="O299" t="s">
        <v>1604</v>
      </c>
      <c r="P299" t="s">
        <v>27</v>
      </c>
      <c r="Q299">
        <v>2</v>
      </c>
      <c r="R299" t="str">
        <f t="shared" si="16"/>
        <v/>
      </c>
      <c r="S299" t="str">
        <f t="shared" si="17"/>
        <v/>
      </c>
      <c r="T299" t="str">
        <f t="shared" si="18"/>
        <v>Older</v>
      </c>
      <c r="U299" t="str">
        <f t="shared" si="19"/>
        <v>Short</v>
      </c>
    </row>
    <row r="300" spans="1:21" x14ac:dyDescent="0.25">
      <c r="A300" t="s">
        <v>1605</v>
      </c>
      <c r="B300" t="s">
        <v>18</v>
      </c>
      <c r="C300" t="s">
        <v>1606</v>
      </c>
      <c r="D300" t="s">
        <v>1607</v>
      </c>
      <c r="E300" t="s">
        <v>1608</v>
      </c>
      <c r="F300" t="s">
        <v>22</v>
      </c>
      <c r="G300" s="2"/>
      <c r="H300" t="s">
        <v>22</v>
      </c>
      <c r="I300">
        <v>2021</v>
      </c>
      <c r="J300" t="s">
        <v>23</v>
      </c>
      <c r="K300" t="s">
        <v>384</v>
      </c>
      <c r="L300">
        <v>81</v>
      </c>
      <c r="M300">
        <v>0</v>
      </c>
      <c r="N300" t="s">
        <v>119</v>
      </c>
      <c r="O300" t="s">
        <v>1609</v>
      </c>
      <c r="P300" t="s">
        <v>27</v>
      </c>
      <c r="Q300">
        <v>2</v>
      </c>
      <c r="R300" t="str">
        <f t="shared" si="16"/>
        <v/>
      </c>
      <c r="S300" t="str">
        <f t="shared" si="17"/>
        <v/>
      </c>
      <c r="T300" t="str">
        <f t="shared" si="18"/>
        <v>Recent</v>
      </c>
      <c r="U300" t="str">
        <f t="shared" si="19"/>
        <v>Short</v>
      </c>
    </row>
    <row r="301" spans="1:21" x14ac:dyDescent="0.25">
      <c r="A301" t="s">
        <v>1610</v>
      </c>
      <c r="B301" t="s">
        <v>18</v>
      </c>
      <c r="C301" t="s">
        <v>1611</v>
      </c>
      <c r="D301" t="s">
        <v>1612</v>
      </c>
      <c r="E301" t="s">
        <v>1613</v>
      </c>
      <c r="F301" t="s">
        <v>312</v>
      </c>
      <c r="G301" s="2">
        <v>43613</v>
      </c>
      <c r="H301" t="s">
        <v>34</v>
      </c>
      <c r="I301">
        <v>2018</v>
      </c>
      <c r="J301" t="s">
        <v>35</v>
      </c>
      <c r="K301" t="s">
        <v>182</v>
      </c>
      <c r="L301">
        <v>84</v>
      </c>
      <c r="M301">
        <v>0</v>
      </c>
      <c r="N301" t="s">
        <v>264</v>
      </c>
      <c r="O301" t="s">
        <v>1614</v>
      </c>
      <c r="P301" t="s">
        <v>39</v>
      </c>
      <c r="Q301">
        <v>1</v>
      </c>
      <c r="R301">
        <f t="shared" si="16"/>
        <v>2019</v>
      </c>
      <c r="S301" t="str">
        <f t="shared" si="17"/>
        <v>May</v>
      </c>
      <c r="T301" t="str">
        <f t="shared" si="18"/>
        <v>Modern</v>
      </c>
      <c r="U301" t="str">
        <f t="shared" si="19"/>
        <v>Short</v>
      </c>
    </row>
    <row r="302" spans="1:21" x14ac:dyDescent="0.25">
      <c r="A302" t="s">
        <v>1615</v>
      </c>
      <c r="B302" t="s">
        <v>18</v>
      </c>
      <c r="C302" t="s">
        <v>1616</v>
      </c>
      <c r="D302" t="s">
        <v>1617</v>
      </c>
      <c r="E302" t="s">
        <v>1618</v>
      </c>
      <c r="F302" t="s">
        <v>1050</v>
      </c>
      <c r="G302" s="2">
        <v>43714</v>
      </c>
      <c r="H302" t="s">
        <v>34</v>
      </c>
      <c r="I302">
        <v>2019</v>
      </c>
      <c r="J302" t="s">
        <v>136</v>
      </c>
      <c r="K302" t="s">
        <v>470</v>
      </c>
      <c r="L302">
        <v>100</v>
      </c>
      <c r="M302">
        <v>0</v>
      </c>
      <c r="N302" t="s">
        <v>61</v>
      </c>
      <c r="O302" t="s">
        <v>1619</v>
      </c>
      <c r="P302" t="s">
        <v>39</v>
      </c>
      <c r="Q302">
        <v>1</v>
      </c>
      <c r="R302">
        <f t="shared" si="16"/>
        <v>2019</v>
      </c>
      <c r="S302" t="str">
        <f t="shared" si="17"/>
        <v>September</v>
      </c>
      <c r="T302" t="str">
        <f t="shared" si="18"/>
        <v>Modern</v>
      </c>
      <c r="U302" t="str">
        <f t="shared" si="19"/>
        <v>Medium</v>
      </c>
    </row>
    <row r="303" spans="1:21" x14ac:dyDescent="0.25">
      <c r="A303" t="s">
        <v>1620</v>
      </c>
      <c r="B303" t="s">
        <v>29</v>
      </c>
      <c r="C303" t="s">
        <v>1621</v>
      </c>
      <c r="D303" t="s">
        <v>22</v>
      </c>
      <c r="E303" t="s">
        <v>1622</v>
      </c>
      <c r="F303" t="s">
        <v>715</v>
      </c>
      <c r="G303" s="2">
        <v>43344</v>
      </c>
      <c r="H303" t="s">
        <v>34</v>
      </c>
      <c r="I303">
        <v>2018</v>
      </c>
      <c r="J303" t="s">
        <v>35</v>
      </c>
      <c r="K303" t="s">
        <v>71</v>
      </c>
      <c r="L303">
        <v>0</v>
      </c>
      <c r="M303">
        <v>1</v>
      </c>
      <c r="N303" t="s">
        <v>137</v>
      </c>
      <c r="O303" t="s">
        <v>1623</v>
      </c>
      <c r="P303" t="s">
        <v>39</v>
      </c>
      <c r="Q303">
        <v>1</v>
      </c>
      <c r="R303">
        <f t="shared" si="16"/>
        <v>2018</v>
      </c>
      <c r="S303" t="str">
        <f t="shared" si="17"/>
        <v>September</v>
      </c>
      <c r="T303" t="str">
        <f t="shared" si="18"/>
        <v>Modern</v>
      </c>
      <c r="U303" t="str">
        <f t="shared" si="19"/>
        <v>Not Applicable</v>
      </c>
    </row>
    <row r="304" spans="1:21" x14ac:dyDescent="0.25">
      <c r="A304" t="s">
        <v>1624</v>
      </c>
      <c r="B304" t="s">
        <v>18</v>
      </c>
      <c r="C304" t="s">
        <v>1625</v>
      </c>
      <c r="D304" t="s">
        <v>1626</v>
      </c>
      <c r="E304" t="s">
        <v>1627</v>
      </c>
      <c r="F304" t="s">
        <v>175</v>
      </c>
      <c r="G304" s="2">
        <v>43255</v>
      </c>
      <c r="H304" t="s">
        <v>34</v>
      </c>
      <c r="I304">
        <v>2017</v>
      </c>
      <c r="J304" t="s">
        <v>153</v>
      </c>
      <c r="K304" t="s">
        <v>226</v>
      </c>
      <c r="L304">
        <v>86</v>
      </c>
      <c r="M304">
        <v>0</v>
      </c>
      <c r="N304" t="s">
        <v>162</v>
      </c>
      <c r="O304" t="s">
        <v>1628</v>
      </c>
      <c r="P304" t="s">
        <v>39</v>
      </c>
      <c r="Q304">
        <v>1</v>
      </c>
      <c r="R304">
        <f t="shared" si="16"/>
        <v>2018</v>
      </c>
      <c r="S304" t="str">
        <f t="shared" si="17"/>
        <v>June</v>
      </c>
      <c r="T304" t="str">
        <f t="shared" si="18"/>
        <v>Modern</v>
      </c>
      <c r="U304" t="str">
        <f t="shared" si="19"/>
        <v>Short</v>
      </c>
    </row>
    <row r="305" spans="1:21" x14ac:dyDescent="0.25">
      <c r="A305" t="s">
        <v>1629</v>
      </c>
      <c r="B305" t="s">
        <v>18</v>
      </c>
      <c r="C305" t="s">
        <v>1630</v>
      </c>
      <c r="D305" t="s">
        <v>1631</v>
      </c>
      <c r="E305" t="s">
        <v>1632</v>
      </c>
      <c r="F305" t="s">
        <v>22</v>
      </c>
      <c r="G305" s="2"/>
      <c r="H305" t="s">
        <v>22</v>
      </c>
      <c r="I305">
        <v>2017</v>
      </c>
      <c r="J305" t="s">
        <v>59</v>
      </c>
      <c r="K305" t="s">
        <v>551</v>
      </c>
      <c r="L305">
        <v>97</v>
      </c>
      <c r="M305">
        <v>0</v>
      </c>
      <c r="N305" t="s">
        <v>61</v>
      </c>
      <c r="O305" t="s">
        <v>1633</v>
      </c>
      <c r="P305" t="s">
        <v>27</v>
      </c>
      <c r="Q305">
        <v>2</v>
      </c>
      <c r="R305" t="str">
        <f t="shared" si="16"/>
        <v/>
      </c>
      <c r="S305" t="str">
        <f t="shared" si="17"/>
        <v/>
      </c>
      <c r="T305" t="str">
        <f t="shared" si="18"/>
        <v>Modern</v>
      </c>
      <c r="U305" t="str">
        <f t="shared" si="19"/>
        <v>Medium</v>
      </c>
    </row>
    <row r="306" spans="1:21" x14ac:dyDescent="0.25">
      <c r="A306" t="s">
        <v>1634</v>
      </c>
      <c r="B306" t="s">
        <v>29</v>
      </c>
      <c r="C306" t="s">
        <v>1635</v>
      </c>
      <c r="D306" t="s">
        <v>22</v>
      </c>
      <c r="E306" t="s">
        <v>22</v>
      </c>
      <c r="F306" t="s">
        <v>715</v>
      </c>
      <c r="G306" s="2"/>
      <c r="H306" t="s">
        <v>22</v>
      </c>
      <c r="I306">
        <v>2021</v>
      </c>
      <c r="J306" t="s">
        <v>903</v>
      </c>
      <c r="K306" t="s">
        <v>71</v>
      </c>
      <c r="L306">
        <v>0</v>
      </c>
      <c r="M306">
        <v>1</v>
      </c>
      <c r="N306" t="s">
        <v>368</v>
      </c>
      <c r="O306" t="s">
        <v>1636</v>
      </c>
      <c r="P306" t="s">
        <v>27</v>
      </c>
      <c r="Q306">
        <v>2</v>
      </c>
      <c r="R306" t="str">
        <f t="shared" si="16"/>
        <v/>
      </c>
      <c r="S306" t="str">
        <f t="shared" si="17"/>
        <v/>
      </c>
      <c r="T306" t="str">
        <f t="shared" si="18"/>
        <v>Recent</v>
      </c>
      <c r="U306" t="str">
        <f t="shared" si="19"/>
        <v>Not Applicable</v>
      </c>
    </row>
    <row r="307" spans="1:21" x14ac:dyDescent="0.25">
      <c r="A307" t="s">
        <v>1637</v>
      </c>
      <c r="B307" t="s">
        <v>18</v>
      </c>
      <c r="C307" t="s">
        <v>1638</v>
      </c>
      <c r="D307" t="s">
        <v>1639</v>
      </c>
      <c r="E307" t="s">
        <v>1640</v>
      </c>
      <c r="F307" t="s">
        <v>175</v>
      </c>
      <c r="G307" s="2">
        <v>43084</v>
      </c>
      <c r="H307" t="s">
        <v>34</v>
      </c>
      <c r="I307">
        <v>2017</v>
      </c>
      <c r="J307" t="s">
        <v>244</v>
      </c>
      <c r="K307" t="s">
        <v>226</v>
      </c>
      <c r="L307">
        <v>86</v>
      </c>
      <c r="M307">
        <v>0</v>
      </c>
      <c r="N307" t="s">
        <v>61</v>
      </c>
      <c r="O307" t="s">
        <v>1641</v>
      </c>
      <c r="P307" t="s">
        <v>39</v>
      </c>
      <c r="Q307">
        <v>1</v>
      </c>
      <c r="R307">
        <f t="shared" si="16"/>
        <v>2017</v>
      </c>
      <c r="S307" t="str">
        <f t="shared" si="17"/>
        <v>December</v>
      </c>
      <c r="T307" t="str">
        <f t="shared" si="18"/>
        <v>Modern</v>
      </c>
      <c r="U307" t="str">
        <f t="shared" si="19"/>
        <v>Short</v>
      </c>
    </row>
    <row r="308" spans="1:21" x14ac:dyDescent="0.25">
      <c r="A308" t="s">
        <v>1642</v>
      </c>
      <c r="B308" t="s">
        <v>18</v>
      </c>
      <c r="C308" t="s">
        <v>1643</v>
      </c>
      <c r="D308" t="s">
        <v>1644</v>
      </c>
      <c r="E308" t="s">
        <v>1645</v>
      </c>
      <c r="F308" t="s">
        <v>85</v>
      </c>
      <c r="G308" s="2"/>
      <c r="H308" t="s">
        <v>22</v>
      </c>
      <c r="I308">
        <v>2016</v>
      </c>
      <c r="J308" t="s">
        <v>77</v>
      </c>
      <c r="K308" t="s">
        <v>1646</v>
      </c>
      <c r="L308">
        <v>143</v>
      </c>
      <c r="M308">
        <v>0</v>
      </c>
      <c r="N308" t="s">
        <v>25</v>
      </c>
      <c r="O308" t="s">
        <v>1647</v>
      </c>
      <c r="P308" t="s">
        <v>27</v>
      </c>
      <c r="Q308">
        <v>2</v>
      </c>
      <c r="R308" t="str">
        <f t="shared" si="16"/>
        <v/>
      </c>
      <c r="S308" t="str">
        <f t="shared" si="17"/>
        <v/>
      </c>
      <c r="T308" t="str">
        <f t="shared" si="18"/>
        <v>Modern</v>
      </c>
      <c r="U308" t="str">
        <f t="shared" si="19"/>
        <v>Long</v>
      </c>
    </row>
    <row r="309" spans="1:21" x14ac:dyDescent="0.25">
      <c r="A309" t="s">
        <v>1648</v>
      </c>
      <c r="B309" t="s">
        <v>18</v>
      </c>
      <c r="C309" t="s">
        <v>1649</v>
      </c>
      <c r="D309" t="s">
        <v>1650</v>
      </c>
      <c r="E309" t="s">
        <v>1651</v>
      </c>
      <c r="F309" t="s">
        <v>22</v>
      </c>
      <c r="G309" s="2"/>
      <c r="H309" t="s">
        <v>22</v>
      </c>
      <c r="I309">
        <v>2021</v>
      </c>
      <c r="J309" t="s">
        <v>23</v>
      </c>
      <c r="K309" t="s">
        <v>1652</v>
      </c>
      <c r="L309">
        <v>72</v>
      </c>
      <c r="M309">
        <v>0</v>
      </c>
      <c r="N309" t="s">
        <v>264</v>
      </c>
      <c r="O309" t="s">
        <v>1653</v>
      </c>
      <c r="P309" t="s">
        <v>27</v>
      </c>
      <c r="Q309">
        <v>2</v>
      </c>
      <c r="R309" t="str">
        <f t="shared" si="16"/>
        <v/>
      </c>
      <c r="S309" t="str">
        <f t="shared" si="17"/>
        <v/>
      </c>
      <c r="T309" t="str">
        <f t="shared" si="18"/>
        <v>Recent</v>
      </c>
      <c r="U309" t="str">
        <f t="shared" si="19"/>
        <v>Short</v>
      </c>
    </row>
    <row r="310" spans="1:21" x14ac:dyDescent="0.25">
      <c r="A310" t="s">
        <v>1654</v>
      </c>
      <c r="B310" t="s">
        <v>18</v>
      </c>
      <c r="C310" t="s">
        <v>1655</v>
      </c>
      <c r="D310" t="s">
        <v>1656</v>
      </c>
      <c r="E310" t="s">
        <v>1657</v>
      </c>
      <c r="F310" t="s">
        <v>534</v>
      </c>
      <c r="G310" s="2"/>
      <c r="H310" t="s">
        <v>22</v>
      </c>
      <c r="I310">
        <v>2005</v>
      </c>
      <c r="J310" t="s">
        <v>92</v>
      </c>
      <c r="K310" t="s">
        <v>111</v>
      </c>
      <c r="L310">
        <v>95</v>
      </c>
      <c r="M310">
        <v>0</v>
      </c>
      <c r="N310" t="s">
        <v>25</v>
      </c>
      <c r="O310" t="s">
        <v>1658</v>
      </c>
      <c r="P310" t="s">
        <v>27</v>
      </c>
      <c r="Q310">
        <v>2</v>
      </c>
      <c r="R310" t="str">
        <f t="shared" si="16"/>
        <v/>
      </c>
      <c r="S310" t="str">
        <f t="shared" si="17"/>
        <v/>
      </c>
      <c r="T310" t="str">
        <f t="shared" si="18"/>
        <v>Older</v>
      </c>
      <c r="U310" t="str">
        <f t="shared" si="19"/>
        <v>Medium</v>
      </c>
    </row>
    <row r="311" spans="1:21" x14ac:dyDescent="0.25">
      <c r="A311" t="s">
        <v>1659</v>
      </c>
      <c r="B311" t="s">
        <v>18</v>
      </c>
      <c r="C311" t="s">
        <v>1660</v>
      </c>
      <c r="D311" t="s">
        <v>1661</v>
      </c>
      <c r="E311" t="s">
        <v>22</v>
      </c>
      <c r="F311" t="s">
        <v>175</v>
      </c>
      <c r="G311" s="2">
        <v>42916</v>
      </c>
      <c r="H311" t="s">
        <v>34</v>
      </c>
      <c r="I311">
        <v>2016</v>
      </c>
      <c r="J311" t="s">
        <v>136</v>
      </c>
      <c r="K311" t="s">
        <v>24</v>
      </c>
      <c r="L311">
        <v>79</v>
      </c>
      <c r="M311">
        <v>0</v>
      </c>
      <c r="N311" t="s">
        <v>45</v>
      </c>
      <c r="O311" t="s">
        <v>1662</v>
      </c>
      <c r="P311" t="s">
        <v>39</v>
      </c>
      <c r="Q311">
        <v>1</v>
      </c>
      <c r="R311">
        <f t="shared" si="16"/>
        <v>2017</v>
      </c>
      <c r="S311" t="str">
        <f t="shared" si="17"/>
        <v>June</v>
      </c>
      <c r="T311" t="str">
        <f t="shared" si="18"/>
        <v>Modern</v>
      </c>
      <c r="U311" t="str">
        <f t="shared" si="19"/>
        <v>Short</v>
      </c>
    </row>
    <row r="312" spans="1:21" x14ac:dyDescent="0.25">
      <c r="A312" t="s">
        <v>1663</v>
      </c>
      <c r="B312" t="s">
        <v>18</v>
      </c>
      <c r="C312" t="s">
        <v>1664</v>
      </c>
      <c r="D312" t="s">
        <v>1665</v>
      </c>
      <c r="E312" t="s">
        <v>1666</v>
      </c>
      <c r="F312" t="s">
        <v>22</v>
      </c>
      <c r="G312" s="2">
        <v>43571</v>
      </c>
      <c r="H312" t="s">
        <v>34</v>
      </c>
      <c r="I312">
        <v>2019</v>
      </c>
      <c r="J312" t="s">
        <v>349</v>
      </c>
      <c r="K312" t="s">
        <v>1667</v>
      </c>
      <c r="L312">
        <v>59</v>
      </c>
      <c r="M312">
        <v>0</v>
      </c>
      <c r="N312" t="s">
        <v>162</v>
      </c>
      <c r="O312" t="s">
        <v>1668</v>
      </c>
      <c r="P312" t="s">
        <v>39</v>
      </c>
      <c r="Q312">
        <v>1</v>
      </c>
      <c r="R312">
        <f t="shared" si="16"/>
        <v>2019</v>
      </c>
      <c r="S312" t="str">
        <f t="shared" si="17"/>
        <v>April</v>
      </c>
      <c r="T312" t="str">
        <f t="shared" si="18"/>
        <v>Modern</v>
      </c>
      <c r="U312" t="str">
        <f t="shared" si="19"/>
        <v>Short</v>
      </c>
    </row>
    <row r="313" spans="1:21" x14ac:dyDescent="0.25">
      <c r="A313" t="s">
        <v>1669</v>
      </c>
      <c r="B313" t="s">
        <v>29</v>
      </c>
      <c r="C313" t="s">
        <v>1670</v>
      </c>
      <c r="D313" t="s">
        <v>22</v>
      </c>
      <c r="E313" t="s">
        <v>1671</v>
      </c>
      <c r="F313" t="s">
        <v>33</v>
      </c>
      <c r="G313" s="2">
        <v>43151</v>
      </c>
      <c r="H313" t="s">
        <v>34</v>
      </c>
      <c r="I313">
        <v>2017</v>
      </c>
      <c r="J313" t="s">
        <v>35</v>
      </c>
      <c r="K313" t="s">
        <v>36</v>
      </c>
      <c r="L313">
        <v>0</v>
      </c>
      <c r="M313">
        <v>2</v>
      </c>
      <c r="N313" t="s">
        <v>37</v>
      </c>
      <c r="O313" t="s">
        <v>1672</v>
      </c>
      <c r="P313" t="s">
        <v>39</v>
      </c>
      <c r="Q313">
        <v>1</v>
      </c>
      <c r="R313">
        <f t="shared" si="16"/>
        <v>2018</v>
      </c>
      <c r="S313" t="str">
        <f t="shared" si="17"/>
        <v>February</v>
      </c>
      <c r="T313" t="str">
        <f t="shared" si="18"/>
        <v>Modern</v>
      </c>
      <c r="U313" t="str">
        <f t="shared" si="19"/>
        <v>Not Applicable</v>
      </c>
    </row>
    <row r="314" spans="1:21" x14ac:dyDescent="0.25">
      <c r="A314" t="s">
        <v>1673</v>
      </c>
      <c r="B314" t="s">
        <v>18</v>
      </c>
      <c r="C314" t="s">
        <v>1674</v>
      </c>
      <c r="D314" t="s">
        <v>1675</v>
      </c>
      <c r="E314" t="s">
        <v>1676</v>
      </c>
      <c r="F314" t="s">
        <v>1677</v>
      </c>
      <c r="G314" s="2">
        <v>43993</v>
      </c>
      <c r="H314" t="s">
        <v>34</v>
      </c>
      <c r="I314">
        <v>2008</v>
      </c>
      <c r="J314" t="s">
        <v>136</v>
      </c>
      <c r="K314" t="s">
        <v>161</v>
      </c>
      <c r="L314">
        <v>101</v>
      </c>
      <c r="M314">
        <v>0</v>
      </c>
      <c r="N314" t="s">
        <v>61</v>
      </c>
      <c r="O314" t="s">
        <v>1678</v>
      </c>
      <c r="P314" t="s">
        <v>39</v>
      </c>
      <c r="Q314">
        <v>1</v>
      </c>
      <c r="R314">
        <f t="shared" si="16"/>
        <v>2020</v>
      </c>
      <c r="S314" t="str">
        <f t="shared" si="17"/>
        <v>June</v>
      </c>
      <c r="T314" t="str">
        <f t="shared" si="18"/>
        <v>Older</v>
      </c>
      <c r="U314" t="str">
        <f t="shared" si="19"/>
        <v>Medium</v>
      </c>
    </row>
    <row r="315" spans="1:21" x14ac:dyDescent="0.25">
      <c r="A315" t="s">
        <v>1679</v>
      </c>
      <c r="B315" t="s">
        <v>18</v>
      </c>
      <c r="C315" t="s">
        <v>1680</v>
      </c>
      <c r="D315" t="s">
        <v>1681</v>
      </c>
      <c r="E315" t="s">
        <v>1682</v>
      </c>
      <c r="F315" t="s">
        <v>22</v>
      </c>
      <c r="G315" s="2"/>
      <c r="H315" t="s">
        <v>22</v>
      </c>
      <c r="I315">
        <v>2012</v>
      </c>
      <c r="J315" t="s">
        <v>77</v>
      </c>
      <c r="K315" t="s">
        <v>1051</v>
      </c>
      <c r="L315">
        <v>122</v>
      </c>
      <c r="M315">
        <v>0</v>
      </c>
      <c r="N315" t="s">
        <v>61</v>
      </c>
      <c r="O315" t="s">
        <v>1683</v>
      </c>
      <c r="P315" t="s">
        <v>27</v>
      </c>
      <c r="Q315">
        <v>2</v>
      </c>
      <c r="R315" t="str">
        <f t="shared" si="16"/>
        <v/>
      </c>
      <c r="S315" t="str">
        <f t="shared" si="17"/>
        <v/>
      </c>
      <c r="T315" t="str">
        <f t="shared" si="18"/>
        <v>Modern</v>
      </c>
      <c r="U315" t="str">
        <f t="shared" si="19"/>
        <v>Long</v>
      </c>
    </row>
    <row r="316" spans="1:21" x14ac:dyDescent="0.25">
      <c r="A316" t="s">
        <v>1684</v>
      </c>
      <c r="B316" t="s">
        <v>18</v>
      </c>
      <c r="C316" t="s">
        <v>1685</v>
      </c>
      <c r="D316" t="s">
        <v>1686</v>
      </c>
      <c r="E316" t="s">
        <v>1687</v>
      </c>
      <c r="F316" t="s">
        <v>312</v>
      </c>
      <c r="G316" s="2"/>
      <c r="H316" t="s">
        <v>22</v>
      </c>
      <c r="I316">
        <v>2021</v>
      </c>
      <c r="J316" t="s">
        <v>59</v>
      </c>
      <c r="K316" t="s">
        <v>176</v>
      </c>
      <c r="L316">
        <v>102</v>
      </c>
      <c r="M316">
        <v>0</v>
      </c>
      <c r="N316" t="s">
        <v>119</v>
      </c>
      <c r="O316" t="s">
        <v>1688</v>
      </c>
      <c r="P316" t="s">
        <v>27</v>
      </c>
      <c r="Q316">
        <v>2</v>
      </c>
      <c r="R316" t="str">
        <f t="shared" si="16"/>
        <v/>
      </c>
      <c r="S316" t="str">
        <f t="shared" si="17"/>
        <v/>
      </c>
      <c r="T316" t="str">
        <f t="shared" si="18"/>
        <v>Recent</v>
      </c>
      <c r="U316" t="str">
        <f t="shared" si="19"/>
        <v>Medium</v>
      </c>
    </row>
    <row r="317" spans="1:21" x14ac:dyDescent="0.25">
      <c r="A317" t="s">
        <v>1689</v>
      </c>
      <c r="B317" t="s">
        <v>18</v>
      </c>
      <c r="C317" t="s">
        <v>1690</v>
      </c>
      <c r="D317" t="s">
        <v>1691</v>
      </c>
      <c r="E317" t="s">
        <v>1692</v>
      </c>
      <c r="F317" t="s">
        <v>22</v>
      </c>
      <c r="G317" s="2"/>
      <c r="H317" t="s">
        <v>22</v>
      </c>
      <c r="I317">
        <v>1920</v>
      </c>
      <c r="J317" t="s">
        <v>59</v>
      </c>
      <c r="K317" t="s">
        <v>209</v>
      </c>
      <c r="L317">
        <v>78</v>
      </c>
      <c r="M317">
        <v>0</v>
      </c>
      <c r="N317" t="s">
        <v>119</v>
      </c>
      <c r="O317" t="s">
        <v>1693</v>
      </c>
      <c r="P317" t="s">
        <v>27</v>
      </c>
      <c r="Q317">
        <v>2</v>
      </c>
      <c r="R317" t="str">
        <f t="shared" si="16"/>
        <v/>
      </c>
      <c r="S317" t="str">
        <f t="shared" si="17"/>
        <v/>
      </c>
      <c r="T317" t="str">
        <f t="shared" si="18"/>
        <v>Older</v>
      </c>
      <c r="U317" t="str">
        <f t="shared" si="19"/>
        <v>Short</v>
      </c>
    </row>
    <row r="318" spans="1:21" x14ac:dyDescent="0.25">
      <c r="A318" t="s">
        <v>1694</v>
      </c>
      <c r="B318" t="s">
        <v>18</v>
      </c>
      <c r="C318" t="s">
        <v>1695</v>
      </c>
      <c r="D318" t="s">
        <v>1696</v>
      </c>
      <c r="E318" t="s">
        <v>1697</v>
      </c>
      <c r="F318" t="s">
        <v>22</v>
      </c>
      <c r="G318" s="2">
        <v>43622</v>
      </c>
      <c r="H318" t="s">
        <v>34</v>
      </c>
      <c r="I318">
        <v>2014</v>
      </c>
      <c r="J318" t="s">
        <v>136</v>
      </c>
      <c r="K318" t="s">
        <v>306</v>
      </c>
      <c r="L318">
        <v>98</v>
      </c>
      <c r="M318">
        <v>0</v>
      </c>
      <c r="N318" t="s">
        <v>61</v>
      </c>
      <c r="O318" t="s">
        <v>1698</v>
      </c>
      <c r="P318" t="s">
        <v>39</v>
      </c>
      <c r="Q318">
        <v>1</v>
      </c>
      <c r="R318">
        <f t="shared" si="16"/>
        <v>2019</v>
      </c>
      <c r="S318" t="str">
        <f t="shared" si="17"/>
        <v>June</v>
      </c>
      <c r="T318" t="str">
        <f t="shared" si="18"/>
        <v>Modern</v>
      </c>
      <c r="U318" t="str">
        <f t="shared" si="19"/>
        <v>Medium</v>
      </c>
    </row>
    <row r="319" spans="1:21" x14ac:dyDescent="0.25">
      <c r="A319" t="s">
        <v>1699</v>
      </c>
      <c r="B319" t="s">
        <v>29</v>
      </c>
      <c r="C319" t="s">
        <v>1700</v>
      </c>
      <c r="D319" t="s">
        <v>22</v>
      </c>
      <c r="E319" t="s">
        <v>22</v>
      </c>
      <c r="F319" t="s">
        <v>22</v>
      </c>
      <c r="G319" s="2"/>
      <c r="H319" t="s">
        <v>22</v>
      </c>
      <c r="I319">
        <v>2020</v>
      </c>
      <c r="J319" t="s">
        <v>77</v>
      </c>
      <c r="K319" t="s">
        <v>71</v>
      </c>
      <c r="L319">
        <v>0</v>
      </c>
      <c r="M319">
        <v>1</v>
      </c>
      <c r="N319" t="s">
        <v>357</v>
      </c>
      <c r="O319" t="s">
        <v>1701</v>
      </c>
      <c r="P319" t="s">
        <v>27</v>
      </c>
      <c r="Q319">
        <v>2</v>
      </c>
      <c r="R319" t="str">
        <f t="shared" si="16"/>
        <v/>
      </c>
      <c r="S319" t="str">
        <f t="shared" si="17"/>
        <v/>
      </c>
      <c r="T319" t="str">
        <f t="shared" si="18"/>
        <v>Recent</v>
      </c>
      <c r="U319" t="str">
        <f t="shared" si="19"/>
        <v>Not Applicable</v>
      </c>
    </row>
    <row r="320" spans="1:21" x14ac:dyDescent="0.25">
      <c r="A320" t="s">
        <v>1702</v>
      </c>
      <c r="B320" t="s">
        <v>18</v>
      </c>
      <c r="C320" t="s">
        <v>1703</v>
      </c>
      <c r="D320" t="s">
        <v>1704</v>
      </c>
      <c r="E320" t="s">
        <v>1705</v>
      </c>
      <c r="F320" t="s">
        <v>22</v>
      </c>
      <c r="G320" s="2"/>
      <c r="H320" t="s">
        <v>22</v>
      </c>
      <c r="I320">
        <v>2007</v>
      </c>
      <c r="J320" t="s">
        <v>92</v>
      </c>
      <c r="K320" t="s">
        <v>256</v>
      </c>
      <c r="L320">
        <v>92</v>
      </c>
      <c r="M320">
        <v>0</v>
      </c>
      <c r="N320" t="s">
        <v>119</v>
      </c>
      <c r="O320" t="s">
        <v>1706</v>
      </c>
      <c r="P320" t="s">
        <v>27</v>
      </c>
      <c r="Q320">
        <v>2</v>
      </c>
      <c r="R320" t="str">
        <f t="shared" si="16"/>
        <v/>
      </c>
      <c r="S320" t="str">
        <f t="shared" si="17"/>
        <v/>
      </c>
      <c r="T320" t="str">
        <f t="shared" si="18"/>
        <v>Older</v>
      </c>
      <c r="U320" t="str">
        <f t="shared" si="19"/>
        <v>Medium</v>
      </c>
    </row>
    <row r="321" spans="1:21" x14ac:dyDescent="0.25">
      <c r="A321" t="s">
        <v>1707</v>
      </c>
      <c r="B321" t="s">
        <v>18</v>
      </c>
      <c r="C321" t="s">
        <v>1708</v>
      </c>
      <c r="D321" t="s">
        <v>736</v>
      </c>
      <c r="E321" t="s">
        <v>22</v>
      </c>
      <c r="F321" t="s">
        <v>22</v>
      </c>
      <c r="G321" s="2"/>
      <c r="H321" t="s">
        <v>22</v>
      </c>
      <c r="I321">
        <v>2019</v>
      </c>
      <c r="J321" t="s">
        <v>77</v>
      </c>
      <c r="K321" t="s">
        <v>1709</v>
      </c>
      <c r="L321">
        <v>31</v>
      </c>
      <c r="M321">
        <v>0</v>
      </c>
      <c r="N321" t="s">
        <v>79</v>
      </c>
      <c r="O321" t="s">
        <v>1710</v>
      </c>
      <c r="P321" t="s">
        <v>27</v>
      </c>
      <c r="Q321">
        <v>2</v>
      </c>
      <c r="R321" t="str">
        <f t="shared" si="16"/>
        <v/>
      </c>
      <c r="S321" t="str">
        <f t="shared" si="17"/>
        <v/>
      </c>
      <c r="T321" t="str">
        <f t="shared" si="18"/>
        <v>Modern</v>
      </c>
      <c r="U321" t="str">
        <f t="shared" si="19"/>
        <v>Short</v>
      </c>
    </row>
    <row r="322" spans="1:21" x14ac:dyDescent="0.25">
      <c r="A322" t="s">
        <v>1711</v>
      </c>
      <c r="B322" t="s">
        <v>29</v>
      </c>
      <c r="C322" t="s">
        <v>1712</v>
      </c>
      <c r="D322" t="s">
        <v>22</v>
      </c>
      <c r="E322" t="s">
        <v>1713</v>
      </c>
      <c r="F322" t="s">
        <v>175</v>
      </c>
      <c r="G322" s="2">
        <v>43685</v>
      </c>
      <c r="H322" t="s">
        <v>34</v>
      </c>
      <c r="I322">
        <v>2019</v>
      </c>
      <c r="J322" t="s">
        <v>35</v>
      </c>
      <c r="K322" t="s">
        <v>71</v>
      </c>
      <c r="L322">
        <v>0</v>
      </c>
      <c r="M322">
        <v>1</v>
      </c>
      <c r="N322" t="s">
        <v>112</v>
      </c>
      <c r="O322" t="s">
        <v>1714</v>
      </c>
      <c r="P322" t="s">
        <v>39</v>
      </c>
      <c r="Q322">
        <v>1</v>
      </c>
      <c r="R322">
        <f t="shared" si="16"/>
        <v>2019</v>
      </c>
      <c r="S322" t="str">
        <f t="shared" si="17"/>
        <v>August</v>
      </c>
      <c r="T322" t="str">
        <f t="shared" si="18"/>
        <v>Modern</v>
      </c>
      <c r="U322" t="str">
        <f t="shared" si="19"/>
        <v>Not Applicable</v>
      </c>
    </row>
    <row r="323" spans="1:21" x14ac:dyDescent="0.25">
      <c r="A323" t="s">
        <v>1715</v>
      </c>
      <c r="B323" t="s">
        <v>18</v>
      </c>
      <c r="C323" t="s">
        <v>1716</v>
      </c>
      <c r="D323" t="s">
        <v>1717</v>
      </c>
      <c r="E323" t="s">
        <v>1718</v>
      </c>
      <c r="F323" t="s">
        <v>1719</v>
      </c>
      <c r="G323" s="2">
        <v>43922</v>
      </c>
      <c r="H323" t="s">
        <v>34</v>
      </c>
      <c r="I323">
        <v>2015</v>
      </c>
      <c r="J323" t="s">
        <v>136</v>
      </c>
      <c r="K323" t="s">
        <v>1720</v>
      </c>
      <c r="L323">
        <v>155</v>
      </c>
      <c r="M323">
        <v>0</v>
      </c>
      <c r="N323" t="s">
        <v>112</v>
      </c>
      <c r="O323" t="s">
        <v>1721</v>
      </c>
      <c r="P323" t="s">
        <v>39</v>
      </c>
      <c r="Q323">
        <v>1</v>
      </c>
      <c r="R323">
        <f t="shared" ref="R323:R386" si="20">IF(G323="","",YEAR(G323))</f>
        <v>2020</v>
      </c>
      <c r="S323" t="str">
        <f t="shared" ref="S323:S386" si="21">IF(G323="","",TEXT(G323,"mmmm"))</f>
        <v>April</v>
      </c>
      <c r="T323" t="str">
        <f t="shared" ref="T323:T386" si="22">IF(I323&gt;=2020,"Recent",IF(I323&gt;=2010,"Modern","Older"))</f>
        <v>Modern</v>
      </c>
      <c r="U323" t="str">
        <f t="shared" ref="U323:U386" si="23">IF(L323=0,"Not Applicable",IF(L323&lt; 90,"Short",IF(L323&lt;=120,"Medium","Long")))</f>
        <v>Long</v>
      </c>
    </row>
    <row r="324" spans="1:21" x14ac:dyDescent="0.25">
      <c r="A324" t="s">
        <v>1722</v>
      </c>
      <c r="B324" t="s">
        <v>18</v>
      </c>
      <c r="C324" t="s">
        <v>1723</v>
      </c>
      <c r="D324" t="s">
        <v>1724</v>
      </c>
      <c r="E324" t="s">
        <v>1725</v>
      </c>
      <c r="F324" t="s">
        <v>175</v>
      </c>
      <c r="G324" s="2"/>
      <c r="H324" t="s">
        <v>22</v>
      </c>
      <c r="I324">
        <v>2018</v>
      </c>
      <c r="J324" t="s">
        <v>92</v>
      </c>
      <c r="K324" t="s">
        <v>908</v>
      </c>
      <c r="L324">
        <v>104</v>
      </c>
      <c r="M324">
        <v>0</v>
      </c>
      <c r="N324" t="s">
        <v>998</v>
      </c>
      <c r="O324" t="s">
        <v>1726</v>
      </c>
      <c r="P324" t="s">
        <v>27</v>
      </c>
      <c r="Q324">
        <v>2</v>
      </c>
      <c r="R324" t="str">
        <f t="shared" si="20"/>
        <v/>
      </c>
      <c r="S324" t="str">
        <f t="shared" si="21"/>
        <v/>
      </c>
      <c r="T324" t="str">
        <f t="shared" si="22"/>
        <v>Modern</v>
      </c>
      <c r="U324" t="str">
        <f t="shared" si="23"/>
        <v>Medium</v>
      </c>
    </row>
    <row r="325" spans="1:21" x14ac:dyDescent="0.25">
      <c r="A325" t="s">
        <v>1727</v>
      </c>
      <c r="B325" t="s">
        <v>18</v>
      </c>
      <c r="C325" t="s">
        <v>1728</v>
      </c>
      <c r="D325" t="s">
        <v>1729</v>
      </c>
      <c r="E325" t="s">
        <v>1730</v>
      </c>
      <c r="F325" t="s">
        <v>22</v>
      </c>
      <c r="G325" s="2"/>
      <c r="H325" t="s">
        <v>22</v>
      </c>
      <c r="I325">
        <v>1947</v>
      </c>
      <c r="J325" t="s">
        <v>77</v>
      </c>
      <c r="K325" t="s">
        <v>24</v>
      </c>
      <c r="L325">
        <v>79</v>
      </c>
      <c r="M325">
        <v>0</v>
      </c>
      <c r="N325" t="s">
        <v>119</v>
      </c>
      <c r="O325" t="s">
        <v>1731</v>
      </c>
      <c r="P325" t="s">
        <v>27</v>
      </c>
      <c r="Q325">
        <v>2</v>
      </c>
      <c r="R325" t="str">
        <f t="shared" si="20"/>
        <v/>
      </c>
      <c r="S325" t="str">
        <f t="shared" si="21"/>
        <v/>
      </c>
      <c r="T325" t="str">
        <f t="shared" si="22"/>
        <v>Older</v>
      </c>
      <c r="U325" t="str">
        <f t="shared" si="23"/>
        <v>Short</v>
      </c>
    </row>
    <row r="326" spans="1:21" x14ac:dyDescent="0.25">
      <c r="A326" t="s">
        <v>1732</v>
      </c>
      <c r="B326" t="s">
        <v>18</v>
      </c>
      <c r="C326" t="s">
        <v>1733</v>
      </c>
      <c r="D326" t="s">
        <v>1734</v>
      </c>
      <c r="E326" t="s">
        <v>1735</v>
      </c>
      <c r="F326" t="s">
        <v>22</v>
      </c>
      <c r="G326" s="2"/>
      <c r="H326" t="s">
        <v>22</v>
      </c>
      <c r="I326">
        <v>2006</v>
      </c>
      <c r="J326" t="s">
        <v>59</v>
      </c>
      <c r="K326" t="s">
        <v>271</v>
      </c>
      <c r="L326">
        <v>87</v>
      </c>
      <c r="M326">
        <v>0</v>
      </c>
      <c r="N326" t="s">
        <v>264</v>
      </c>
      <c r="O326" t="s">
        <v>1736</v>
      </c>
      <c r="P326" t="s">
        <v>27</v>
      </c>
      <c r="Q326">
        <v>2</v>
      </c>
      <c r="R326" t="str">
        <f t="shared" si="20"/>
        <v/>
      </c>
      <c r="S326" t="str">
        <f t="shared" si="21"/>
        <v/>
      </c>
      <c r="T326" t="str">
        <f t="shared" si="22"/>
        <v>Older</v>
      </c>
      <c r="U326" t="str">
        <f t="shared" si="23"/>
        <v>Short</v>
      </c>
    </row>
    <row r="327" spans="1:21" x14ac:dyDescent="0.25">
      <c r="A327" t="s">
        <v>1737</v>
      </c>
      <c r="B327" t="s">
        <v>18</v>
      </c>
      <c r="C327" t="s">
        <v>1738</v>
      </c>
      <c r="D327" t="s">
        <v>1739</v>
      </c>
      <c r="E327" t="s">
        <v>1740</v>
      </c>
      <c r="F327" t="s">
        <v>1741</v>
      </c>
      <c r="G327" s="2"/>
      <c r="H327" t="s">
        <v>22</v>
      </c>
      <c r="I327">
        <v>2021</v>
      </c>
      <c r="J327" t="s">
        <v>77</v>
      </c>
      <c r="K327" t="s">
        <v>810</v>
      </c>
      <c r="L327">
        <v>74</v>
      </c>
      <c r="M327">
        <v>0</v>
      </c>
      <c r="N327" t="s">
        <v>119</v>
      </c>
      <c r="O327" t="s">
        <v>1742</v>
      </c>
      <c r="P327" t="s">
        <v>27</v>
      </c>
      <c r="Q327">
        <v>2</v>
      </c>
      <c r="R327" t="str">
        <f t="shared" si="20"/>
        <v/>
      </c>
      <c r="S327" t="str">
        <f t="shared" si="21"/>
        <v/>
      </c>
      <c r="T327" t="str">
        <f t="shared" si="22"/>
        <v>Recent</v>
      </c>
      <c r="U327" t="str">
        <f t="shared" si="23"/>
        <v>Short</v>
      </c>
    </row>
    <row r="328" spans="1:21" x14ac:dyDescent="0.25">
      <c r="A328" t="s">
        <v>1743</v>
      </c>
      <c r="B328" t="s">
        <v>18</v>
      </c>
      <c r="C328" t="s">
        <v>1744</v>
      </c>
      <c r="D328" t="s">
        <v>1745</v>
      </c>
      <c r="E328" t="s">
        <v>1746</v>
      </c>
      <c r="F328" t="s">
        <v>175</v>
      </c>
      <c r="G328" s="2">
        <v>43789</v>
      </c>
      <c r="H328" t="s">
        <v>34</v>
      </c>
      <c r="I328">
        <v>2006</v>
      </c>
      <c r="J328" t="s">
        <v>244</v>
      </c>
      <c r="K328" t="s">
        <v>1747</v>
      </c>
      <c r="L328">
        <v>129</v>
      </c>
      <c r="M328">
        <v>0</v>
      </c>
      <c r="N328" t="s">
        <v>112</v>
      </c>
      <c r="O328" t="s">
        <v>1748</v>
      </c>
      <c r="P328" t="s">
        <v>39</v>
      </c>
      <c r="Q328">
        <v>1</v>
      </c>
      <c r="R328">
        <f t="shared" si="20"/>
        <v>2019</v>
      </c>
      <c r="S328" t="str">
        <f t="shared" si="21"/>
        <v>November</v>
      </c>
      <c r="T328" t="str">
        <f t="shared" si="22"/>
        <v>Older</v>
      </c>
      <c r="U328" t="str">
        <f t="shared" si="23"/>
        <v>Long</v>
      </c>
    </row>
    <row r="329" spans="1:21" x14ac:dyDescent="0.25">
      <c r="A329" t="s">
        <v>1749</v>
      </c>
      <c r="B329" t="s">
        <v>18</v>
      </c>
      <c r="C329" t="s">
        <v>1750</v>
      </c>
      <c r="D329" t="s">
        <v>1751</v>
      </c>
      <c r="E329" t="s">
        <v>1752</v>
      </c>
      <c r="F329" t="s">
        <v>22</v>
      </c>
      <c r="G329" s="2"/>
      <c r="H329" t="s">
        <v>22</v>
      </c>
      <c r="I329">
        <v>2006</v>
      </c>
      <c r="J329" t="s">
        <v>92</v>
      </c>
      <c r="K329" t="s">
        <v>470</v>
      </c>
      <c r="L329">
        <v>100</v>
      </c>
      <c r="M329">
        <v>0</v>
      </c>
      <c r="N329" t="s">
        <v>119</v>
      </c>
      <c r="O329" t="s">
        <v>1753</v>
      </c>
      <c r="P329" t="s">
        <v>27</v>
      </c>
      <c r="Q329">
        <v>2</v>
      </c>
      <c r="R329" t="str">
        <f t="shared" si="20"/>
        <v/>
      </c>
      <c r="S329" t="str">
        <f t="shared" si="21"/>
        <v/>
      </c>
      <c r="T329" t="str">
        <f t="shared" si="22"/>
        <v>Older</v>
      </c>
      <c r="U329" t="str">
        <f t="shared" si="23"/>
        <v>Medium</v>
      </c>
    </row>
    <row r="330" spans="1:21" x14ac:dyDescent="0.25">
      <c r="A330" t="s">
        <v>1754</v>
      </c>
      <c r="B330" t="s">
        <v>18</v>
      </c>
      <c r="C330" t="s">
        <v>1755</v>
      </c>
      <c r="D330" t="s">
        <v>1756</v>
      </c>
      <c r="E330" t="s">
        <v>1757</v>
      </c>
      <c r="F330" t="s">
        <v>1758</v>
      </c>
      <c r="G330" s="2"/>
      <c r="H330" t="s">
        <v>22</v>
      </c>
      <c r="I330">
        <v>2010</v>
      </c>
      <c r="J330" t="s">
        <v>198</v>
      </c>
      <c r="K330" t="s">
        <v>1336</v>
      </c>
      <c r="L330">
        <v>75</v>
      </c>
      <c r="M330">
        <v>0</v>
      </c>
      <c r="N330" t="s">
        <v>25</v>
      </c>
      <c r="O330" t="s">
        <v>1759</v>
      </c>
      <c r="P330" t="s">
        <v>27</v>
      </c>
      <c r="Q330">
        <v>2</v>
      </c>
      <c r="R330" t="str">
        <f t="shared" si="20"/>
        <v/>
      </c>
      <c r="S330" t="str">
        <f t="shared" si="21"/>
        <v/>
      </c>
      <c r="T330" t="str">
        <f t="shared" si="22"/>
        <v>Modern</v>
      </c>
      <c r="U330" t="str">
        <f t="shared" si="23"/>
        <v>Short</v>
      </c>
    </row>
    <row r="331" spans="1:21" x14ac:dyDescent="0.25">
      <c r="A331" t="s">
        <v>1760</v>
      </c>
      <c r="B331" t="s">
        <v>18</v>
      </c>
      <c r="C331" t="s">
        <v>1761</v>
      </c>
      <c r="D331" t="s">
        <v>1762</v>
      </c>
      <c r="E331" t="s">
        <v>22</v>
      </c>
      <c r="F331" t="s">
        <v>22</v>
      </c>
      <c r="G331" s="2"/>
      <c r="H331" t="s">
        <v>22</v>
      </c>
      <c r="I331">
        <v>2021</v>
      </c>
      <c r="J331" t="s">
        <v>59</v>
      </c>
      <c r="K331" t="s">
        <v>111</v>
      </c>
      <c r="L331">
        <v>95</v>
      </c>
      <c r="M331">
        <v>0</v>
      </c>
      <c r="N331" t="s">
        <v>357</v>
      </c>
      <c r="O331" t="s">
        <v>1763</v>
      </c>
      <c r="P331" t="s">
        <v>27</v>
      </c>
      <c r="Q331">
        <v>2</v>
      </c>
      <c r="R331" t="str">
        <f t="shared" si="20"/>
        <v/>
      </c>
      <c r="S331" t="str">
        <f t="shared" si="21"/>
        <v/>
      </c>
      <c r="T331" t="str">
        <f t="shared" si="22"/>
        <v>Recent</v>
      </c>
      <c r="U331" t="str">
        <f t="shared" si="23"/>
        <v>Medium</v>
      </c>
    </row>
    <row r="332" spans="1:21" x14ac:dyDescent="0.25">
      <c r="A332" t="s">
        <v>1764</v>
      </c>
      <c r="B332" t="s">
        <v>18</v>
      </c>
      <c r="C332" t="s">
        <v>1765</v>
      </c>
      <c r="D332" t="s">
        <v>1766</v>
      </c>
      <c r="E332" t="s">
        <v>22</v>
      </c>
      <c r="F332" t="s">
        <v>721</v>
      </c>
      <c r="G332" s="2">
        <v>44362</v>
      </c>
      <c r="H332" t="s">
        <v>34</v>
      </c>
      <c r="I332">
        <v>2021</v>
      </c>
      <c r="J332" t="s">
        <v>136</v>
      </c>
      <c r="K332" t="s">
        <v>654</v>
      </c>
      <c r="L332">
        <v>82</v>
      </c>
      <c r="M332">
        <v>0</v>
      </c>
      <c r="N332" t="s">
        <v>45</v>
      </c>
      <c r="O332" t="s">
        <v>1767</v>
      </c>
      <c r="P332" t="s">
        <v>39</v>
      </c>
      <c r="Q332">
        <v>1</v>
      </c>
      <c r="R332">
        <f t="shared" si="20"/>
        <v>2021</v>
      </c>
      <c r="S332" t="str">
        <f t="shared" si="21"/>
        <v>June</v>
      </c>
      <c r="T332" t="str">
        <f t="shared" si="22"/>
        <v>Recent</v>
      </c>
      <c r="U332" t="str">
        <f t="shared" si="23"/>
        <v>Short</v>
      </c>
    </row>
    <row r="333" spans="1:21" x14ac:dyDescent="0.25">
      <c r="A333" t="s">
        <v>1768</v>
      </c>
      <c r="B333" t="s">
        <v>29</v>
      </c>
      <c r="C333" t="s">
        <v>1769</v>
      </c>
      <c r="D333" t="s">
        <v>22</v>
      </c>
      <c r="E333" t="s">
        <v>22</v>
      </c>
      <c r="F333" t="s">
        <v>175</v>
      </c>
      <c r="G333" s="2">
        <v>44069</v>
      </c>
      <c r="H333" t="s">
        <v>34</v>
      </c>
      <c r="I333">
        <v>2020</v>
      </c>
      <c r="J333" t="s">
        <v>35</v>
      </c>
      <c r="K333" t="s">
        <v>71</v>
      </c>
      <c r="L333">
        <v>0</v>
      </c>
      <c r="M333">
        <v>1</v>
      </c>
      <c r="N333" t="s">
        <v>277</v>
      </c>
      <c r="O333" t="s">
        <v>1770</v>
      </c>
      <c r="P333" t="s">
        <v>39</v>
      </c>
      <c r="Q333">
        <v>1</v>
      </c>
      <c r="R333">
        <f t="shared" si="20"/>
        <v>2020</v>
      </c>
      <c r="S333" t="str">
        <f t="shared" si="21"/>
        <v>August</v>
      </c>
      <c r="T333" t="str">
        <f t="shared" si="22"/>
        <v>Recent</v>
      </c>
      <c r="U333" t="str">
        <f t="shared" si="23"/>
        <v>Not Applicable</v>
      </c>
    </row>
    <row r="334" spans="1:21" x14ac:dyDescent="0.25">
      <c r="A334" t="s">
        <v>1771</v>
      </c>
      <c r="B334" t="s">
        <v>18</v>
      </c>
      <c r="C334" t="s">
        <v>1772</v>
      </c>
      <c r="D334" t="s">
        <v>1773</v>
      </c>
      <c r="E334" t="s">
        <v>1774</v>
      </c>
      <c r="F334" t="s">
        <v>22</v>
      </c>
      <c r="G334" s="2"/>
      <c r="H334" t="s">
        <v>22</v>
      </c>
      <c r="I334">
        <v>2019</v>
      </c>
      <c r="J334" t="s">
        <v>59</v>
      </c>
      <c r="K334" t="s">
        <v>1775</v>
      </c>
      <c r="L334">
        <v>67</v>
      </c>
      <c r="M334">
        <v>0</v>
      </c>
      <c r="N334" t="s">
        <v>45</v>
      </c>
      <c r="O334" t="s">
        <v>1776</v>
      </c>
      <c r="P334" t="s">
        <v>27</v>
      </c>
      <c r="Q334">
        <v>2</v>
      </c>
      <c r="R334" t="str">
        <f t="shared" si="20"/>
        <v/>
      </c>
      <c r="S334" t="str">
        <f t="shared" si="21"/>
        <v/>
      </c>
      <c r="T334" t="str">
        <f t="shared" si="22"/>
        <v>Modern</v>
      </c>
      <c r="U334" t="str">
        <f t="shared" si="23"/>
        <v>Short</v>
      </c>
    </row>
    <row r="335" spans="1:21" x14ac:dyDescent="0.25">
      <c r="A335" t="s">
        <v>1777</v>
      </c>
      <c r="B335" t="s">
        <v>29</v>
      </c>
      <c r="C335" t="s">
        <v>1778</v>
      </c>
      <c r="D335" t="s">
        <v>22</v>
      </c>
      <c r="E335" t="s">
        <v>1779</v>
      </c>
      <c r="F335" t="s">
        <v>175</v>
      </c>
      <c r="G335" s="2">
        <v>43966</v>
      </c>
      <c r="H335" t="s">
        <v>34</v>
      </c>
      <c r="I335">
        <v>2007</v>
      </c>
      <c r="J335" t="s">
        <v>631</v>
      </c>
      <c r="K335" t="s">
        <v>1440</v>
      </c>
      <c r="L335">
        <v>0</v>
      </c>
      <c r="M335">
        <v>3</v>
      </c>
      <c r="N335" t="s">
        <v>79</v>
      </c>
      <c r="O335" t="s">
        <v>1780</v>
      </c>
      <c r="P335" t="s">
        <v>39</v>
      </c>
      <c r="Q335">
        <v>1</v>
      </c>
      <c r="R335">
        <f t="shared" si="20"/>
        <v>2020</v>
      </c>
      <c r="S335" t="str">
        <f t="shared" si="21"/>
        <v>May</v>
      </c>
      <c r="T335" t="str">
        <f t="shared" si="22"/>
        <v>Older</v>
      </c>
      <c r="U335" t="str">
        <f t="shared" si="23"/>
        <v>Not Applicable</v>
      </c>
    </row>
    <row r="336" spans="1:21" x14ac:dyDescent="0.25">
      <c r="A336" t="s">
        <v>1781</v>
      </c>
      <c r="B336" t="s">
        <v>29</v>
      </c>
      <c r="C336" t="s">
        <v>1782</v>
      </c>
      <c r="D336" t="s">
        <v>22</v>
      </c>
      <c r="E336" t="s">
        <v>1783</v>
      </c>
      <c r="F336" t="s">
        <v>175</v>
      </c>
      <c r="G336" s="2">
        <v>44300</v>
      </c>
      <c r="H336" t="s">
        <v>34</v>
      </c>
      <c r="I336">
        <v>2019</v>
      </c>
      <c r="J336" t="s">
        <v>35</v>
      </c>
      <c r="K336" t="s">
        <v>71</v>
      </c>
      <c r="L336">
        <v>0</v>
      </c>
      <c r="M336">
        <v>1</v>
      </c>
      <c r="N336" t="s">
        <v>61</v>
      </c>
      <c r="O336" t="s">
        <v>1784</v>
      </c>
      <c r="P336" t="s">
        <v>39</v>
      </c>
      <c r="Q336">
        <v>1</v>
      </c>
      <c r="R336">
        <f t="shared" si="20"/>
        <v>2021</v>
      </c>
      <c r="S336" t="str">
        <f t="shared" si="21"/>
        <v>April</v>
      </c>
      <c r="T336" t="str">
        <f t="shared" si="22"/>
        <v>Modern</v>
      </c>
      <c r="U336" t="str">
        <f t="shared" si="23"/>
        <v>Not Applicable</v>
      </c>
    </row>
    <row r="337" spans="1:21" x14ac:dyDescent="0.25">
      <c r="A337" t="s">
        <v>1785</v>
      </c>
      <c r="B337" t="s">
        <v>29</v>
      </c>
      <c r="C337" t="s">
        <v>1786</v>
      </c>
      <c r="D337" t="s">
        <v>22</v>
      </c>
      <c r="E337" t="s">
        <v>22</v>
      </c>
      <c r="F337" t="s">
        <v>22</v>
      </c>
      <c r="G337" s="2"/>
      <c r="H337" t="s">
        <v>22</v>
      </c>
      <c r="I337">
        <v>2018</v>
      </c>
      <c r="J337" t="s">
        <v>349</v>
      </c>
      <c r="K337" t="s">
        <v>36</v>
      </c>
      <c r="L337">
        <v>0</v>
      </c>
      <c r="M337">
        <v>2</v>
      </c>
      <c r="N337" t="s">
        <v>79</v>
      </c>
      <c r="O337" t="s">
        <v>1787</v>
      </c>
      <c r="P337" t="s">
        <v>27</v>
      </c>
      <c r="Q337">
        <v>2</v>
      </c>
      <c r="R337" t="str">
        <f t="shared" si="20"/>
        <v/>
      </c>
      <c r="S337" t="str">
        <f t="shared" si="21"/>
        <v/>
      </c>
      <c r="T337" t="str">
        <f t="shared" si="22"/>
        <v>Modern</v>
      </c>
      <c r="U337" t="str">
        <f t="shared" si="23"/>
        <v>Not Applicable</v>
      </c>
    </row>
    <row r="338" spans="1:21" x14ac:dyDescent="0.25">
      <c r="A338" t="s">
        <v>1788</v>
      </c>
      <c r="B338" t="s">
        <v>18</v>
      </c>
      <c r="C338" t="s">
        <v>1789</v>
      </c>
      <c r="D338" t="s">
        <v>1790</v>
      </c>
      <c r="E338" t="s">
        <v>22</v>
      </c>
      <c r="F338" t="s">
        <v>22</v>
      </c>
      <c r="G338" s="2"/>
      <c r="H338" t="s">
        <v>22</v>
      </c>
      <c r="I338">
        <v>2018</v>
      </c>
      <c r="J338" t="s">
        <v>77</v>
      </c>
      <c r="K338" t="s">
        <v>1791</v>
      </c>
      <c r="L338">
        <v>50</v>
      </c>
      <c r="M338">
        <v>0</v>
      </c>
      <c r="N338" t="s">
        <v>357</v>
      </c>
      <c r="O338" t="s">
        <v>1792</v>
      </c>
      <c r="P338" t="s">
        <v>27</v>
      </c>
      <c r="Q338">
        <v>2</v>
      </c>
      <c r="R338" t="str">
        <f t="shared" si="20"/>
        <v/>
      </c>
      <c r="S338" t="str">
        <f t="shared" si="21"/>
        <v/>
      </c>
      <c r="T338" t="str">
        <f t="shared" si="22"/>
        <v>Modern</v>
      </c>
      <c r="U338" t="str">
        <f t="shared" si="23"/>
        <v>Short</v>
      </c>
    </row>
    <row r="339" spans="1:21" x14ac:dyDescent="0.25">
      <c r="A339" t="s">
        <v>1793</v>
      </c>
      <c r="B339" t="s">
        <v>29</v>
      </c>
      <c r="C339" t="s">
        <v>1794</v>
      </c>
      <c r="D339" t="s">
        <v>22</v>
      </c>
      <c r="E339" t="s">
        <v>22</v>
      </c>
      <c r="F339" t="s">
        <v>22</v>
      </c>
      <c r="G339" s="2">
        <v>43691</v>
      </c>
      <c r="H339" t="s">
        <v>34</v>
      </c>
      <c r="I339">
        <v>2019</v>
      </c>
      <c r="J339" t="s">
        <v>35</v>
      </c>
      <c r="K339" t="s">
        <v>71</v>
      </c>
      <c r="L339">
        <v>0</v>
      </c>
      <c r="M339">
        <v>1</v>
      </c>
      <c r="N339" t="s">
        <v>220</v>
      </c>
      <c r="O339" t="s">
        <v>1795</v>
      </c>
      <c r="P339" t="s">
        <v>39</v>
      </c>
      <c r="Q339">
        <v>1</v>
      </c>
      <c r="R339">
        <f t="shared" si="20"/>
        <v>2019</v>
      </c>
      <c r="S339" t="str">
        <f t="shared" si="21"/>
        <v>August</v>
      </c>
      <c r="T339" t="str">
        <f t="shared" si="22"/>
        <v>Modern</v>
      </c>
      <c r="U339" t="str">
        <f t="shared" si="23"/>
        <v>Not Applicable</v>
      </c>
    </row>
    <row r="340" spans="1:21" x14ac:dyDescent="0.25">
      <c r="A340" t="s">
        <v>1796</v>
      </c>
      <c r="B340" t="s">
        <v>18</v>
      </c>
      <c r="C340" t="s">
        <v>1797</v>
      </c>
      <c r="D340" t="s">
        <v>1798</v>
      </c>
      <c r="E340" t="s">
        <v>1799</v>
      </c>
      <c r="F340" t="s">
        <v>22</v>
      </c>
      <c r="G340" s="2"/>
      <c r="H340" t="s">
        <v>22</v>
      </c>
      <c r="I340">
        <v>2011</v>
      </c>
      <c r="J340" t="s">
        <v>59</v>
      </c>
      <c r="K340" t="s">
        <v>118</v>
      </c>
      <c r="L340">
        <v>153</v>
      </c>
      <c r="M340">
        <v>0</v>
      </c>
      <c r="N340" t="s">
        <v>61</v>
      </c>
      <c r="O340" t="s">
        <v>1800</v>
      </c>
      <c r="P340" t="s">
        <v>27</v>
      </c>
      <c r="Q340">
        <v>2</v>
      </c>
      <c r="R340" t="str">
        <f t="shared" si="20"/>
        <v/>
      </c>
      <c r="S340" t="str">
        <f t="shared" si="21"/>
        <v/>
      </c>
      <c r="T340" t="str">
        <f t="shared" si="22"/>
        <v>Modern</v>
      </c>
      <c r="U340" t="str">
        <f t="shared" si="23"/>
        <v>Long</v>
      </c>
    </row>
    <row r="341" spans="1:21" x14ac:dyDescent="0.25">
      <c r="A341" t="s">
        <v>1801</v>
      </c>
      <c r="B341" t="s">
        <v>29</v>
      </c>
      <c r="C341" t="s">
        <v>1802</v>
      </c>
      <c r="D341" t="s">
        <v>22</v>
      </c>
      <c r="E341" t="s">
        <v>1803</v>
      </c>
      <c r="F341" t="s">
        <v>680</v>
      </c>
      <c r="G341" s="2">
        <v>43532</v>
      </c>
      <c r="H341" t="s">
        <v>34</v>
      </c>
      <c r="I341">
        <v>2018</v>
      </c>
      <c r="J341" t="s">
        <v>35</v>
      </c>
      <c r="K341" t="s">
        <v>71</v>
      </c>
      <c r="L341">
        <v>0</v>
      </c>
      <c r="M341">
        <v>1</v>
      </c>
      <c r="N341" t="s">
        <v>137</v>
      </c>
      <c r="O341" t="s">
        <v>1804</v>
      </c>
      <c r="P341" t="s">
        <v>39</v>
      </c>
      <c r="Q341">
        <v>1</v>
      </c>
      <c r="R341">
        <f t="shared" si="20"/>
        <v>2019</v>
      </c>
      <c r="S341" t="str">
        <f t="shared" si="21"/>
        <v>March</v>
      </c>
      <c r="T341" t="str">
        <f t="shared" si="22"/>
        <v>Modern</v>
      </c>
      <c r="U341" t="str">
        <f t="shared" si="23"/>
        <v>Not Applicable</v>
      </c>
    </row>
    <row r="342" spans="1:21" x14ac:dyDescent="0.25">
      <c r="A342" t="s">
        <v>1805</v>
      </c>
      <c r="B342" t="s">
        <v>18</v>
      </c>
      <c r="C342" t="s">
        <v>1806</v>
      </c>
      <c r="D342" t="s">
        <v>1807</v>
      </c>
      <c r="E342" t="s">
        <v>1808</v>
      </c>
      <c r="F342" t="s">
        <v>22</v>
      </c>
      <c r="G342" s="2"/>
      <c r="H342" t="s">
        <v>22</v>
      </c>
      <c r="I342">
        <v>2019</v>
      </c>
      <c r="J342" t="s">
        <v>59</v>
      </c>
      <c r="K342" t="s">
        <v>551</v>
      </c>
      <c r="L342">
        <v>97</v>
      </c>
      <c r="M342">
        <v>0</v>
      </c>
      <c r="N342" t="s">
        <v>61</v>
      </c>
      <c r="O342" t="s">
        <v>1809</v>
      </c>
      <c r="P342" t="s">
        <v>27</v>
      </c>
      <c r="Q342">
        <v>2</v>
      </c>
      <c r="R342" t="str">
        <f t="shared" si="20"/>
        <v/>
      </c>
      <c r="S342" t="str">
        <f t="shared" si="21"/>
        <v/>
      </c>
      <c r="T342" t="str">
        <f t="shared" si="22"/>
        <v>Modern</v>
      </c>
      <c r="U342" t="str">
        <f t="shared" si="23"/>
        <v>Medium</v>
      </c>
    </row>
    <row r="343" spans="1:21" x14ac:dyDescent="0.25">
      <c r="A343" t="s">
        <v>1810</v>
      </c>
      <c r="B343" t="s">
        <v>18</v>
      </c>
      <c r="C343" t="s">
        <v>1811</v>
      </c>
      <c r="D343" t="s">
        <v>1812</v>
      </c>
      <c r="E343" t="s">
        <v>1813</v>
      </c>
      <c r="F343" t="s">
        <v>22</v>
      </c>
      <c r="G343" s="2">
        <v>44391</v>
      </c>
      <c r="H343" t="s">
        <v>34</v>
      </c>
      <c r="I343">
        <v>2021</v>
      </c>
      <c r="J343" t="s">
        <v>35</v>
      </c>
      <c r="K343" t="s">
        <v>176</v>
      </c>
      <c r="L343">
        <v>102</v>
      </c>
      <c r="M343">
        <v>0</v>
      </c>
      <c r="N343" t="s">
        <v>61</v>
      </c>
      <c r="O343" t="s">
        <v>1814</v>
      </c>
      <c r="P343" t="s">
        <v>39</v>
      </c>
      <c r="Q343">
        <v>1</v>
      </c>
      <c r="R343">
        <f t="shared" si="20"/>
        <v>2021</v>
      </c>
      <c r="S343" t="str">
        <f t="shared" si="21"/>
        <v>July</v>
      </c>
      <c r="T343" t="str">
        <f t="shared" si="22"/>
        <v>Recent</v>
      </c>
      <c r="U343" t="str">
        <f t="shared" si="23"/>
        <v>Medium</v>
      </c>
    </row>
    <row r="344" spans="1:21" x14ac:dyDescent="0.25">
      <c r="A344" t="s">
        <v>1815</v>
      </c>
      <c r="B344" t="s">
        <v>29</v>
      </c>
      <c r="C344" t="s">
        <v>1816</v>
      </c>
      <c r="D344" t="s">
        <v>1817</v>
      </c>
      <c r="E344" t="s">
        <v>1818</v>
      </c>
      <c r="F344" t="s">
        <v>85</v>
      </c>
      <c r="G344" s="2">
        <v>44183</v>
      </c>
      <c r="H344" t="s">
        <v>34</v>
      </c>
      <c r="I344">
        <v>2020</v>
      </c>
      <c r="J344" t="s">
        <v>35</v>
      </c>
      <c r="K344" t="s">
        <v>71</v>
      </c>
      <c r="L344">
        <v>0</v>
      </c>
      <c r="M344">
        <v>1</v>
      </c>
      <c r="N344" t="s">
        <v>119</v>
      </c>
      <c r="O344" t="s">
        <v>1819</v>
      </c>
      <c r="P344" t="s">
        <v>39</v>
      </c>
      <c r="Q344">
        <v>1</v>
      </c>
      <c r="R344">
        <f t="shared" si="20"/>
        <v>2020</v>
      </c>
      <c r="S344" t="str">
        <f t="shared" si="21"/>
        <v>December</v>
      </c>
      <c r="T344" t="str">
        <f t="shared" si="22"/>
        <v>Recent</v>
      </c>
      <c r="U344" t="str">
        <f t="shared" si="23"/>
        <v>Not Applicable</v>
      </c>
    </row>
    <row r="345" spans="1:21" x14ac:dyDescent="0.25">
      <c r="A345" t="s">
        <v>1820</v>
      </c>
      <c r="B345" t="s">
        <v>18</v>
      </c>
      <c r="C345" t="s">
        <v>1821</v>
      </c>
      <c r="D345" t="s">
        <v>1822</v>
      </c>
      <c r="E345" t="s">
        <v>1823</v>
      </c>
      <c r="F345" t="s">
        <v>22</v>
      </c>
      <c r="G345" s="2"/>
      <c r="H345" t="s">
        <v>22</v>
      </c>
      <c r="I345">
        <v>2015</v>
      </c>
      <c r="J345" t="s">
        <v>198</v>
      </c>
      <c r="K345" t="s">
        <v>940</v>
      </c>
      <c r="L345">
        <v>106</v>
      </c>
      <c r="M345">
        <v>0</v>
      </c>
      <c r="N345" t="s">
        <v>119</v>
      </c>
      <c r="O345" t="s">
        <v>1824</v>
      </c>
      <c r="P345" t="s">
        <v>27</v>
      </c>
      <c r="Q345">
        <v>2</v>
      </c>
      <c r="R345" t="str">
        <f t="shared" si="20"/>
        <v/>
      </c>
      <c r="S345" t="str">
        <f t="shared" si="21"/>
        <v/>
      </c>
      <c r="T345" t="str">
        <f t="shared" si="22"/>
        <v>Modern</v>
      </c>
      <c r="U345" t="str">
        <f t="shared" si="23"/>
        <v>Medium</v>
      </c>
    </row>
    <row r="346" spans="1:21" x14ac:dyDescent="0.25">
      <c r="A346" t="s">
        <v>1825</v>
      </c>
      <c r="B346" t="s">
        <v>18</v>
      </c>
      <c r="C346" t="s">
        <v>1826</v>
      </c>
      <c r="D346" t="s">
        <v>1827</v>
      </c>
      <c r="E346" t="s">
        <v>1828</v>
      </c>
      <c r="F346" t="s">
        <v>175</v>
      </c>
      <c r="G346" s="2">
        <v>44301</v>
      </c>
      <c r="H346" t="s">
        <v>34</v>
      </c>
      <c r="I346">
        <v>2012</v>
      </c>
      <c r="J346" t="s">
        <v>92</v>
      </c>
      <c r="K346" t="s">
        <v>1140</v>
      </c>
      <c r="L346">
        <v>137</v>
      </c>
      <c r="M346">
        <v>0</v>
      </c>
      <c r="N346" t="s">
        <v>119</v>
      </c>
      <c r="O346" t="s">
        <v>1829</v>
      </c>
      <c r="P346" t="s">
        <v>39</v>
      </c>
      <c r="Q346">
        <v>1</v>
      </c>
      <c r="R346">
        <f t="shared" si="20"/>
        <v>2021</v>
      </c>
      <c r="S346" t="str">
        <f t="shared" si="21"/>
        <v>April</v>
      </c>
      <c r="T346" t="str">
        <f t="shared" si="22"/>
        <v>Modern</v>
      </c>
      <c r="U346" t="str">
        <f t="shared" si="23"/>
        <v>Long</v>
      </c>
    </row>
    <row r="347" spans="1:21" x14ac:dyDescent="0.25">
      <c r="A347" t="s">
        <v>1830</v>
      </c>
      <c r="B347" t="s">
        <v>18</v>
      </c>
      <c r="C347" t="s">
        <v>1831</v>
      </c>
      <c r="D347" t="s">
        <v>1832</v>
      </c>
      <c r="E347" t="s">
        <v>22</v>
      </c>
      <c r="F347" t="s">
        <v>22</v>
      </c>
      <c r="G347" s="2"/>
      <c r="H347" t="s">
        <v>22</v>
      </c>
      <c r="I347">
        <v>2020</v>
      </c>
      <c r="J347" t="s">
        <v>77</v>
      </c>
      <c r="K347" t="s">
        <v>737</v>
      </c>
      <c r="L347">
        <v>33</v>
      </c>
      <c r="M347">
        <v>0</v>
      </c>
      <c r="N347" t="s">
        <v>79</v>
      </c>
      <c r="O347" t="s">
        <v>1833</v>
      </c>
      <c r="P347" t="s">
        <v>27</v>
      </c>
      <c r="Q347">
        <v>2</v>
      </c>
      <c r="R347" t="str">
        <f t="shared" si="20"/>
        <v/>
      </c>
      <c r="S347" t="str">
        <f t="shared" si="21"/>
        <v/>
      </c>
      <c r="T347" t="str">
        <f t="shared" si="22"/>
        <v>Recent</v>
      </c>
      <c r="U347" t="str">
        <f t="shared" si="23"/>
        <v>Short</v>
      </c>
    </row>
    <row r="348" spans="1:21" x14ac:dyDescent="0.25">
      <c r="A348" t="s">
        <v>1834</v>
      </c>
      <c r="B348" t="s">
        <v>29</v>
      </c>
      <c r="C348" t="s">
        <v>1835</v>
      </c>
      <c r="D348" t="s">
        <v>22</v>
      </c>
      <c r="E348" t="s">
        <v>1836</v>
      </c>
      <c r="F348" t="s">
        <v>22</v>
      </c>
      <c r="G348" s="2"/>
      <c r="H348" t="s">
        <v>22</v>
      </c>
      <c r="I348">
        <v>2013</v>
      </c>
      <c r="J348" t="s">
        <v>631</v>
      </c>
      <c r="K348" t="s">
        <v>71</v>
      </c>
      <c r="L348">
        <v>0</v>
      </c>
      <c r="M348">
        <v>1</v>
      </c>
      <c r="N348" t="s">
        <v>357</v>
      </c>
      <c r="O348" t="s">
        <v>1837</v>
      </c>
      <c r="P348" t="s">
        <v>27</v>
      </c>
      <c r="Q348">
        <v>2</v>
      </c>
      <c r="R348" t="str">
        <f t="shared" si="20"/>
        <v/>
      </c>
      <c r="S348" t="str">
        <f t="shared" si="21"/>
        <v/>
      </c>
      <c r="T348" t="str">
        <f t="shared" si="22"/>
        <v>Modern</v>
      </c>
      <c r="U348" t="str">
        <f t="shared" si="23"/>
        <v>Not Applicable</v>
      </c>
    </row>
    <row r="349" spans="1:21" x14ac:dyDescent="0.25">
      <c r="A349" t="s">
        <v>1838</v>
      </c>
      <c r="B349" t="s">
        <v>18</v>
      </c>
      <c r="C349" t="s">
        <v>1839</v>
      </c>
      <c r="D349" t="s">
        <v>1840</v>
      </c>
      <c r="E349" t="s">
        <v>1841</v>
      </c>
      <c r="F349" t="s">
        <v>22</v>
      </c>
      <c r="G349" s="2">
        <v>43796</v>
      </c>
      <c r="H349" t="s">
        <v>34</v>
      </c>
      <c r="I349">
        <v>2019</v>
      </c>
      <c r="J349" t="s">
        <v>631</v>
      </c>
      <c r="K349" t="s">
        <v>445</v>
      </c>
      <c r="L349">
        <v>69</v>
      </c>
      <c r="M349">
        <v>0</v>
      </c>
      <c r="N349" t="s">
        <v>162</v>
      </c>
      <c r="O349" t="s">
        <v>1842</v>
      </c>
      <c r="P349" t="s">
        <v>39</v>
      </c>
      <c r="Q349">
        <v>1</v>
      </c>
      <c r="R349">
        <f t="shared" si="20"/>
        <v>2019</v>
      </c>
      <c r="S349" t="str">
        <f t="shared" si="21"/>
        <v>November</v>
      </c>
      <c r="T349" t="str">
        <f t="shared" si="22"/>
        <v>Modern</v>
      </c>
      <c r="U349" t="str">
        <f t="shared" si="23"/>
        <v>Short</v>
      </c>
    </row>
    <row r="350" spans="1:21" x14ac:dyDescent="0.25">
      <c r="A350" t="s">
        <v>1843</v>
      </c>
      <c r="B350" t="s">
        <v>18</v>
      </c>
      <c r="C350" t="s">
        <v>1844</v>
      </c>
      <c r="D350" t="s">
        <v>1845</v>
      </c>
      <c r="E350" t="s">
        <v>1846</v>
      </c>
      <c r="F350" t="s">
        <v>22</v>
      </c>
      <c r="G350" s="2"/>
      <c r="H350" t="s">
        <v>22</v>
      </c>
      <c r="I350">
        <v>2006</v>
      </c>
      <c r="J350" t="s">
        <v>92</v>
      </c>
      <c r="K350" t="s">
        <v>908</v>
      </c>
      <c r="L350">
        <v>104</v>
      </c>
      <c r="M350">
        <v>0</v>
      </c>
      <c r="N350" t="s">
        <v>119</v>
      </c>
      <c r="O350" t="s">
        <v>1847</v>
      </c>
      <c r="P350" t="s">
        <v>27</v>
      </c>
      <c r="Q350">
        <v>2</v>
      </c>
      <c r="R350" t="str">
        <f t="shared" si="20"/>
        <v/>
      </c>
      <c r="S350" t="str">
        <f t="shared" si="21"/>
        <v/>
      </c>
      <c r="T350" t="str">
        <f t="shared" si="22"/>
        <v>Older</v>
      </c>
      <c r="U350" t="str">
        <f t="shared" si="23"/>
        <v>Medium</v>
      </c>
    </row>
    <row r="351" spans="1:21" x14ac:dyDescent="0.25">
      <c r="A351" t="s">
        <v>1848</v>
      </c>
      <c r="B351" t="s">
        <v>18</v>
      </c>
      <c r="C351" t="s">
        <v>1849</v>
      </c>
      <c r="D351" t="s">
        <v>1850</v>
      </c>
      <c r="E351" t="s">
        <v>1851</v>
      </c>
      <c r="F351" t="s">
        <v>219</v>
      </c>
      <c r="G351" s="2">
        <v>42644</v>
      </c>
      <c r="H351" t="s">
        <v>34</v>
      </c>
      <c r="I351">
        <v>2015</v>
      </c>
      <c r="J351" t="s">
        <v>35</v>
      </c>
      <c r="K351" t="s">
        <v>486</v>
      </c>
      <c r="L351">
        <v>105</v>
      </c>
      <c r="M351">
        <v>0</v>
      </c>
      <c r="N351" t="s">
        <v>119</v>
      </c>
      <c r="O351" t="s">
        <v>1852</v>
      </c>
      <c r="P351" t="s">
        <v>39</v>
      </c>
      <c r="Q351">
        <v>1</v>
      </c>
      <c r="R351">
        <f t="shared" si="20"/>
        <v>2016</v>
      </c>
      <c r="S351" t="str">
        <f t="shared" si="21"/>
        <v>October</v>
      </c>
      <c r="T351" t="str">
        <f t="shared" si="22"/>
        <v>Modern</v>
      </c>
      <c r="U351" t="str">
        <f t="shared" si="23"/>
        <v>Medium</v>
      </c>
    </row>
    <row r="352" spans="1:21" x14ac:dyDescent="0.25">
      <c r="A352" t="s">
        <v>1853</v>
      </c>
      <c r="B352" t="s">
        <v>29</v>
      </c>
      <c r="C352" t="s">
        <v>1854</v>
      </c>
      <c r="D352" t="s">
        <v>22</v>
      </c>
      <c r="E352" t="s">
        <v>1855</v>
      </c>
      <c r="F352" t="s">
        <v>175</v>
      </c>
      <c r="G352" s="2">
        <v>43239</v>
      </c>
      <c r="H352" t="s">
        <v>34</v>
      </c>
      <c r="I352">
        <v>2018</v>
      </c>
      <c r="J352" t="s">
        <v>136</v>
      </c>
      <c r="K352" t="s">
        <v>1856</v>
      </c>
      <c r="L352">
        <v>0</v>
      </c>
      <c r="M352">
        <v>7</v>
      </c>
      <c r="N352" t="s">
        <v>220</v>
      </c>
      <c r="O352" t="s">
        <v>1857</v>
      </c>
      <c r="P352" t="s">
        <v>39</v>
      </c>
      <c r="Q352">
        <v>1</v>
      </c>
      <c r="R352">
        <f t="shared" si="20"/>
        <v>2018</v>
      </c>
      <c r="S352" t="str">
        <f t="shared" si="21"/>
        <v>May</v>
      </c>
      <c r="T352" t="str">
        <f t="shared" si="22"/>
        <v>Modern</v>
      </c>
      <c r="U352" t="str">
        <f t="shared" si="23"/>
        <v>Not Applicable</v>
      </c>
    </row>
    <row r="353" spans="1:21" x14ac:dyDescent="0.25">
      <c r="A353" t="s">
        <v>1858</v>
      </c>
      <c r="B353" t="s">
        <v>18</v>
      </c>
      <c r="C353" t="s">
        <v>1859</v>
      </c>
      <c r="D353" t="s">
        <v>1860</v>
      </c>
      <c r="E353" t="s">
        <v>1861</v>
      </c>
      <c r="F353" t="s">
        <v>22</v>
      </c>
      <c r="G353" s="2"/>
      <c r="H353" t="s">
        <v>22</v>
      </c>
      <c r="I353">
        <v>2021</v>
      </c>
      <c r="J353" t="s">
        <v>198</v>
      </c>
      <c r="K353" t="s">
        <v>836</v>
      </c>
      <c r="L353">
        <v>70</v>
      </c>
      <c r="M353">
        <v>0</v>
      </c>
      <c r="N353" t="s">
        <v>79</v>
      </c>
      <c r="O353" t="s">
        <v>1862</v>
      </c>
      <c r="P353" t="s">
        <v>27</v>
      </c>
      <c r="Q353">
        <v>2</v>
      </c>
      <c r="R353" t="str">
        <f t="shared" si="20"/>
        <v/>
      </c>
      <c r="S353" t="str">
        <f t="shared" si="21"/>
        <v/>
      </c>
      <c r="T353" t="str">
        <f t="shared" si="22"/>
        <v>Recent</v>
      </c>
      <c r="U353" t="str">
        <f t="shared" si="23"/>
        <v>Short</v>
      </c>
    </row>
    <row r="354" spans="1:21" x14ac:dyDescent="0.25">
      <c r="A354" t="s">
        <v>1863</v>
      </c>
      <c r="B354" t="s">
        <v>18</v>
      </c>
      <c r="C354" t="s">
        <v>1864</v>
      </c>
      <c r="D354" t="s">
        <v>1865</v>
      </c>
      <c r="E354" t="s">
        <v>1866</v>
      </c>
      <c r="F354" t="s">
        <v>175</v>
      </c>
      <c r="G354" s="2">
        <v>43916</v>
      </c>
      <c r="H354" t="s">
        <v>34</v>
      </c>
      <c r="I354">
        <v>2019</v>
      </c>
      <c r="J354" t="s">
        <v>136</v>
      </c>
      <c r="K354" t="s">
        <v>868</v>
      </c>
      <c r="L354">
        <v>117</v>
      </c>
      <c r="M354">
        <v>0</v>
      </c>
      <c r="N354" t="s">
        <v>119</v>
      </c>
      <c r="O354" t="s">
        <v>1867</v>
      </c>
      <c r="P354" t="s">
        <v>39</v>
      </c>
      <c r="Q354">
        <v>1</v>
      </c>
      <c r="R354">
        <f t="shared" si="20"/>
        <v>2020</v>
      </c>
      <c r="S354" t="str">
        <f t="shared" si="21"/>
        <v>March</v>
      </c>
      <c r="T354" t="str">
        <f t="shared" si="22"/>
        <v>Modern</v>
      </c>
      <c r="U354" t="str">
        <f t="shared" si="23"/>
        <v>Medium</v>
      </c>
    </row>
    <row r="355" spans="1:21" x14ac:dyDescent="0.25">
      <c r="A355" t="s">
        <v>1868</v>
      </c>
      <c r="B355" t="s">
        <v>18</v>
      </c>
      <c r="C355" t="s">
        <v>1869</v>
      </c>
      <c r="D355" t="s">
        <v>1870</v>
      </c>
      <c r="E355" t="s">
        <v>1871</v>
      </c>
      <c r="F355" t="s">
        <v>22</v>
      </c>
      <c r="G355" s="2"/>
      <c r="H355" t="s">
        <v>22</v>
      </c>
      <c r="I355">
        <v>2015</v>
      </c>
      <c r="J355" t="s">
        <v>23</v>
      </c>
      <c r="K355" t="s">
        <v>93</v>
      </c>
      <c r="L355">
        <v>99</v>
      </c>
      <c r="M355">
        <v>0</v>
      </c>
      <c r="N355" t="s">
        <v>119</v>
      </c>
      <c r="O355" t="s">
        <v>1872</v>
      </c>
      <c r="P355" t="s">
        <v>27</v>
      </c>
      <c r="Q355">
        <v>2</v>
      </c>
      <c r="R355" t="str">
        <f t="shared" si="20"/>
        <v/>
      </c>
      <c r="S355" t="str">
        <f t="shared" si="21"/>
        <v/>
      </c>
      <c r="T355" t="str">
        <f t="shared" si="22"/>
        <v>Modern</v>
      </c>
      <c r="U355" t="str">
        <f t="shared" si="23"/>
        <v>Medium</v>
      </c>
    </row>
    <row r="356" spans="1:21" x14ac:dyDescent="0.25">
      <c r="A356" t="s">
        <v>1873</v>
      </c>
      <c r="B356" t="s">
        <v>29</v>
      </c>
      <c r="C356" t="s">
        <v>1874</v>
      </c>
      <c r="D356" t="s">
        <v>22</v>
      </c>
      <c r="E356" t="s">
        <v>1875</v>
      </c>
      <c r="F356" t="s">
        <v>22</v>
      </c>
      <c r="G356" s="2"/>
      <c r="H356" t="s">
        <v>22</v>
      </c>
      <c r="I356">
        <v>2014</v>
      </c>
      <c r="J356" t="s">
        <v>23</v>
      </c>
      <c r="K356" t="s">
        <v>71</v>
      </c>
      <c r="L356">
        <v>0</v>
      </c>
      <c r="M356">
        <v>1</v>
      </c>
      <c r="N356" t="s">
        <v>61</v>
      </c>
      <c r="O356" t="s">
        <v>1876</v>
      </c>
      <c r="P356" t="s">
        <v>27</v>
      </c>
      <c r="Q356">
        <v>2</v>
      </c>
      <c r="R356" t="str">
        <f t="shared" si="20"/>
        <v/>
      </c>
      <c r="S356" t="str">
        <f t="shared" si="21"/>
        <v/>
      </c>
      <c r="T356" t="str">
        <f t="shared" si="22"/>
        <v>Modern</v>
      </c>
      <c r="U356" t="str">
        <f t="shared" si="23"/>
        <v>Not Applicable</v>
      </c>
    </row>
    <row r="357" spans="1:21" x14ac:dyDescent="0.25">
      <c r="A357" t="s">
        <v>1877</v>
      </c>
      <c r="B357" t="s">
        <v>18</v>
      </c>
      <c r="C357" t="s">
        <v>1878</v>
      </c>
      <c r="D357" t="s">
        <v>1879</v>
      </c>
      <c r="E357" t="s">
        <v>1880</v>
      </c>
      <c r="F357" t="s">
        <v>1881</v>
      </c>
      <c r="G357" s="2">
        <v>43845</v>
      </c>
      <c r="H357" t="s">
        <v>34</v>
      </c>
      <c r="I357">
        <v>2000</v>
      </c>
      <c r="J357" t="s">
        <v>244</v>
      </c>
      <c r="K357" t="s">
        <v>60</v>
      </c>
      <c r="L357">
        <v>89</v>
      </c>
      <c r="M357">
        <v>0</v>
      </c>
      <c r="N357" t="s">
        <v>112</v>
      </c>
      <c r="O357" t="s">
        <v>1882</v>
      </c>
      <c r="P357" t="s">
        <v>39</v>
      </c>
      <c r="Q357">
        <v>1</v>
      </c>
      <c r="R357">
        <f t="shared" si="20"/>
        <v>2020</v>
      </c>
      <c r="S357" t="str">
        <f t="shared" si="21"/>
        <v>January</v>
      </c>
      <c r="T357" t="str">
        <f t="shared" si="22"/>
        <v>Older</v>
      </c>
      <c r="U357" t="str">
        <f t="shared" si="23"/>
        <v>Short</v>
      </c>
    </row>
    <row r="358" spans="1:21" x14ac:dyDescent="0.25">
      <c r="A358" t="s">
        <v>1883</v>
      </c>
      <c r="B358" t="s">
        <v>29</v>
      </c>
      <c r="C358" t="s">
        <v>1884</v>
      </c>
      <c r="D358" t="s">
        <v>22</v>
      </c>
      <c r="E358" t="s">
        <v>22</v>
      </c>
      <c r="F358" t="s">
        <v>22</v>
      </c>
      <c r="G358" s="2">
        <v>44358</v>
      </c>
      <c r="H358" t="s">
        <v>34</v>
      </c>
      <c r="I358">
        <v>2019</v>
      </c>
      <c r="J358" t="s">
        <v>35</v>
      </c>
      <c r="K358" t="s">
        <v>1885</v>
      </c>
      <c r="L358">
        <v>0</v>
      </c>
      <c r="M358">
        <v>4</v>
      </c>
      <c r="N358" t="s">
        <v>368</v>
      </c>
      <c r="O358" t="s">
        <v>1886</v>
      </c>
      <c r="P358" t="s">
        <v>27</v>
      </c>
      <c r="Q358">
        <v>2</v>
      </c>
      <c r="R358">
        <f t="shared" si="20"/>
        <v>2021</v>
      </c>
      <c r="S358" t="str">
        <f t="shared" si="21"/>
        <v>June</v>
      </c>
      <c r="T358" t="str">
        <f t="shared" si="22"/>
        <v>Modern</v>
      </c>
      <c r="U358" t="str">
        <f t="shared" si="23"/>
        <v>Not Applicable</v>
      </c>
    </row>
    <row r="359" spans="1:21" x14ac:dyDescent="0.25">
      <c r="A359" t="s">
        <v>1887</v>
      </c>
      <c r="B359" t="s">
        <v>18</v>
      </c>
      <c r="C359" t="s">
        <v>1888</v>
      </c>
      <c r="D359" t="s">
        <v>1889</v>
      </c>
      <c r="E359" t="s">
        <v>1890</v>
      </c>
      <c r="F359" t="s">
        <v>175</v>
      </c>
      <c r="G359" s="2">
        <v>43170</v>
      </c>
      <c r="H359" t="s">
        <v>34</v>
      </c>
      <c r="I359">
        <v>2017</v>
      </c>
      <c r="J359" t="s">
        <v>92</v>
      </c>
      <c r="K359" t="s">
        <v>551</v>
      </c>
      <c r="L359">
        <v>97</v>
      </c>
      <c r="M359">
        <v>0</v>
      </c>
      <c r="N359" t="s">
        <v>61</v>
      </c>
      <c r="O359" t="s">
        <v>1891</v>
      </c>
      <c r="P359" t="s">
        <v>39</v>
      </c>
      <c r="Q359">
        <v>1</v>
      </c>
      <c r="R359">
        <f t="shared" si="20"/>
        <v>2018</v>
      </c>
      <c r="S359" t="str">
        <f t="shared" si="21"/>
        <v>March</v>
      </c>
      <c r="T359" t="str">
        <f t="shared" si="22"/>
        <v>Modern</v>
      </c>
      <c r="U359" t="str">
        <f t="shared" si="23"/>
        <v>Medium</v>
      </c>
    </row>
    <row r="360" spans="1:21" x14ac:dyDescent="0.25">
      <c r="A360" t="s">
        <v>1892</v>
      </c>
      <c r="B360" t="s">
        <v>29</v>
      </c>
      <c r="C360" t="s">
        <v>1893</v>
      </c>
      <c r="D360" t="s">
        <v>22</v>
      </c>
      <c r="E360" t="s">
        <v>1894</v>
      </c>
      <c r="F360" t="s">
        <v>22</v>
      </c>
      <c r="G360" s="2"/>
      <c r="H360" t="s">
        <v>22</v>
      </c>
      <c r="I360">
        <v>2018</v>
      </c>
      <c r="J360" t="s">
        <v>136</v>
      </c>
      <c r="K360" t="s">
        <v>71</v>
      </c>
      <c r="L360">
        <v>0</v>
      </c>
      <c r="M360">
        <v>1</v>
      </c>
      <c r="N360" t="s">
        <v>119</v>
      </c>
      <c r="O360" t="s">
        <v>1895</v>
      </c>
      <c r="P360" t="s">
        <v>27</v>
      </c>
      <c r="Q360">
        <v>2</v>
      </c>
      <c r="R360" t="str">
        <f t="shared" si="20"/>
        <v/>
      </c>
      <c r="S360" t="str">
        <f t="shared" si="21"/>
        <v/>
      </c>
      <c r="T360" t="str">
        <f t="shared" si="22"/>
        <v>Modern</v>
      </c>
      <c r="U360" t="str">
        <f t="shared" si="23"/>
        <v>Not Applicable</v>
      </c>
    </row>
    <row r="361" spans="1:21" x14ac:dyDescent="0.25">
      <c r="A361" t="s">
        <v>1896</v>
      </c>
      <c r="B361" t="s">
        <v>29</v>
      </c>
      <c r="C361" t="s">
        <v>1897</v>
      </c>
      <c r="D361" t="s">
        <v>22</v>
      </c>
      <c r="E361" t="s">
        <v>1898</v>
      </c>
      <c r="F361" t="s">
        <v>1380</v>
      </c>
      <c r="G361" s="2">
        <v>43784</v>
      </c>
      <c r="H361" t="s">
        <v>34</v>
      </c>
      <c r="I361">
        <v>2019</v>
      </c>
      <c r="J361" t="s">
        <v>35</v>
      </c>
      <c r="K361" t="s">
        <v>71</v>
      </c>
      <c r="L361">
        <v>0</v>
      </c>
      <c r="M361">
        <v>1</v>
      </c>
      <c r="N361" t="s">
        <v>137</v>
      </c>
      <c r="O361" t="s">
        <v>1899</v>
      </c>
      <c r="P361" t="s">
        <v>39</v>
      </c>
      <c r="Q361">
        <v>1</v>
      </c>
      <c r="R361">
        <f t="shared" si="20"/>
        <v>2019</v>
      </c>
      <c r="S361" t="str">
        <f t="shared" si="21"/>
        <v>November</v>
      </c>
      <c r="T361" t="str">
        <f t="shared" si="22"/>
        <v>Modern</v>
      </c>
      <c r="U361" t="str">
        <f t="shared" si="23"/>
        <v>Not Applicable</v>
      </c>
    </row>
    <row r="362" spans="1:21" x14ac:dyDescent="0.25">
      <c r="A362" t="s">
        <v>1900</v>
      </c>
      <c r="B362" t="s">
        <v>29</v>
      </c>
      <c r="C362" t="s">
        <v>1901</v>
      </c>
      <c r="D362" t="s">
        <v>22</v>
      </c>
      <c r="E362" t="s">
        <v>1902</v>
      </c>
      <c r="F362" t="s">
        <v>175</v>
      </c>
      <c r="G362" s="2"/>
      <c r="H362" t="s">
        <v>22</v>
      </c>
      <c r="I362">
        <v>2020</v>
      </c>
      <c r="J362" t="s">
        <v>23</v>
      </c>
      <c r="K362" t="s">
        <v>71</v>
      </c>
      <c r="L362">
        <v>0</v>
      </c>
      <c r="M362">
        <v>1</v>
      </c>
      <c r="N362" t="s">
        <v>61</v>
      </c>
      <c r="O362" t="s">
        <v>1903</v>
      </c>
      <c r="P362" t="s">
        <v>27</v>
      </c>
      <c r="Q362">
        <v>2</v>
      </c>
      <c r="R362" t="str">
        <f t="shared" si="20"/>
        <v/>
      </c>
      <c r="S362" t="str">
        <f t="shared" si="21"/>
        <v/>
      </c>
      <c r="T362" t="str">
        <f t="shared" si="22"/>
        <v>Recent</v>
      </c>
      <c r="U362" t="str">
        <f t="shared" si="23"/>
        <v>Not Applicable</v>
      </c>
    </row>
    <row r="363" spans="1:21" x14ac:dyDescent="0.25">
      <c r="A363" t="s">
        <v>1904</v>
      </c>
      <c r="B363" t="s">
        <v>18</v>
      </c>
      <c r="C363" t="s">
        <v>1905</v>
      </c>
      <c r="D363" t="s">
        <v>763</v>
      </c>
      <c r="E363" t="s">
        <v>22</v>
      </c>
      <c r="F363" t="s">
        <v>168</v>
      </c>
      <c r="G363" s="2"/>
      <c r="H363" t="s">
        <v>22</v>
      </c>
      <c r="I363">
        <v>2019</v>
      </c>
      <c r="J363" t="s">
        <v>77</v>
      </c>
      <c r="K363" t="s">
        <v>632</v>
      </c>
      <c r="L363">
        <v>22</v>
      </c>
      <c r="M363">
        <v>0</v>
      </c>
      <c r="N363" t="s">
        <v>357</v>
      </c>
      <c r="O363" t="s">
        <v>1906</v>
      </c>
      <c r="P363" t="s">
        <v>27</v>
      </c>
      <c r="Q363">
        <v>2</v>
      </c>
      <c r="R363" t="str">
        <f t="shared" si="20"/>
        <v/>
      </c>
      <c r="S363" t="str">
        <f t="shared" si="21"/>
        <v/>
      </c>
      <c r="T363" t="str">
        <f t="shared" si="22"/>
        <v>Modern</v>
      </c>
      <c r="U363" t="str">
        <f t="shared" si="23"/>
        <v>Short</v>
      </c>
    </row>
    <row r="364" spans="1:21" x14ac:dyDescent="0.25">
      <c r="A364" t="s">
        <v>1907</v>
      </c>
      <c r="B364" t="s">
        <v>18</v>
      </c>
      <c r="C364" t="s">
        <v>1908</v>
      </c>
      <c r="D364" t="s">
        <v>1909</v>
      </c>
      <c r="E364" t="s">
        <v>1910</v>
      </c>
      <c r="F364" t="s">
        <v>22</v>
      </c>
      <c r="G364" s="2"/>
      <c r="H364" t="s">
        <v>22</v>
      </c>
      <c r="I364">
        <v>2020</v>
      </c>
      <c r="J364" t="s">
        <v>23</v>
      </c>
      <c r="K364" t="s">
        <v>706</v>
      </c>
      <c r="L364">
        <v>57</v>
      </c>
      <c r="M364">
        <v>0</v>
      </c>
      <c r="N364" t="s">
        <v>155</v>
      </c>
      <c r="O364" t="s">
        <v>1911</v>
      </c>
      <c r="P364" t="s">
        <v>27</v>
      </c>
      <c r="Q364">
        <v>2</v>
      </c>
      <c r="R364" t="str">
        <f t="shared" si="20"/>
        <v/>
      </c>
      <c r="S364" t="str">
        <f t="shared" si="21"/>
        <v/>
      </c>
      <c r="T364" t="str">
        <f t="shared" si="22"/>
        <v>Recent</v>
      </c>
      <c r="U364" t="str">
        <f t="shared" si="23"/>
        <v>Short</v>
      </c>
    </row>
    <row r="365" spans="1:21" x14ac:dyDescent="0.25">
      <c r="A365" t="s">
        <v>1912</v>
      </c>
      <c r="B365" t="s">
        <v>18</v>
      </c>
      <c r="C365" t="s">
        <v>1913</v>
      </c>
      <c r="D365" t="s">
        <v>1914</v>
      </c>
      <c r="E365" t="s">
        <v>1915</v>
      </c>
      <c r="F365" t="s">
        <v>1916</v>
      </c>
      <c r="G365" s="2">
        <v>43894</v>
      </c>
      <c r="H365" t="s">
        <v>34</v>
      </c>
      <c r="I365">
        <v>2005</v>
      </c>
      <c r="J365" t="s">
        <v>92</v>
      </c>
      <c r="K365" t="s">
        <v>1917</v>
      </c>
      <c r="L365">
        <v>154</v>
      </c>
      <c r="M365">
        <v>0</v>
      </c>
      <c r="N365" t="s">
        <v>119</v>
      </c>
      <c r="O365" t="s">
        <v>1918</v>
      </c>
      <c r="P365" t="s">
        <v>39</v>
      </c>
      <c r="Q365">
        <v>1</v>
      </c>
      <c r="R365">
        <f t="shared" si="20"/>
        <v>2020</v>
      </c>
      <c r="S365" t="str">
        <f t="shared" si="21"/>
        <v>March</v>
      </c>
      <c r="T365" t="str">
        <f t="shared" si="22"/>
        <v>Older</v>
      </c>
      <c r="U365" t="str">
        <f t="shared" si="23"/>
        <v>Long</v>
      </c>
    </row>
    <row r="366" spans="1:21" x14ac:dyDescent="0.25">
      <c r="A366" t="s">
        <v>1919</v>
      </c>
      <c r="B366" t="s">
        <v>18</v>
      </c>
      <c r="C366" t="s">
        <v>1920</v>
      </c>
      <c r="D366" t="s">
        <v>1921</v>
      </c>
      <c r="E366" t="s">
        <v>1922</v>
      </c>
      <c r="F366" t="s">
        <v>175</v>
      </c>
      <c r="G366" s="2">
        <v>43567</v>
      </c>
      <c r="H366" t="s">
        <v>34</v>
      </c>
      <c r="I366">
        <v>2019</v>
      </c>
      <c r="J366" t="s">
        <v>136</v>
      </c>
      <c r="K366" t="s">
        <v>363</v>
      </c>
      <c r="L366">
        <v>91</v>
      </c>
      <c r="M366">
        <v>0</v>
      </c>
      <c r="N366" t="s">
        <v>61</v>
      </c>
      <c r="O366" t="s">
        <v>1923</v>
      </c>
      <c r="P366" t="s">
        <v>39</v>
      </c>
      <c r="Q366">
        <v>1</v>
      </c>
      <c r="R366">
        <f t="shared" si="20"/>
        <v>2019</v>
      </c>
      <c r="S366" t="str">
        <f t="shared" si="21"/>
        <v>April</v>
      </c>
      <c r="T366" t="str">
        <f t="shared" si="22"/>
        <v>Modern</v>
      </c>
      <c r="U366" t="str">
        <f t="shared" si="23"/>
        <v>Medium</v>
      </c>
    </row>
    <row r="367" spans="1:21" x14ac:dyDescent="0.25">
      <c r="A367" t="s">
        <v>1924</v>
      </c>
      <c r="B367" t="s">
        <v>18</v>
      </c>
      <c r="C367" t="s">
        <v>1925</v>
      </c>
      <c r="D367" t="s">
        <v>1926</v>
      </c>
      <c r="E367" t="s">
        <v>1927</v>
      </c>
      <c r="F367" t="s">
        <v>175</v>
      </c>
      <c r="G367" s="2">
        <v>42951</v>
      </c>
      <c r="H367" t="s">
        <v>34</v>
      </c>
      <c r="I367">
        <v>2017</v>
      </c>
      <c r="J367" t="s">
        <v>35</v>
      </c>
      <c r="K367" t="s">
        <v>295</v>
      </c>
      <c r="L367">
        <v>121</v>
      </c>
      <c r="M367">
        <v>0</v>
      </c>
      <c r="N367" t="s">
        <v>45</v>
      </c>
      <c r="O367" t="s">
        <v>1928</v>
      </c>
      <c r="P367" t="s">
        <v>39</v>
      </c>
      <c r="Q367">
        <v>1</v>
      </c>
      <c r="R367">
        <f t="shared" si="20"/>
        <v>2017</v>
      </c>
      <c r="S367" t="str">
        <f t="shared" si="21"/>
        <v>August</v>
      </c>
      <c r="T367" t="str">
        <f t="shared" si="22"/>
        <v>Modern</v>
      </c>
      <c r="U367" t="str">
        <f t="shared" si="23"/>
        <v>Long</v>
      </c>
    </row>
    <row r="368" spans="1:21" x14ac:dyDescent="0.25">
      <c r="A368" t="s">
        <v>1929</v>
      </c>
      <c r="B368" t="s">
        <v>18</v>
      </c>
      <c r="C368" t="s">
        <v>1930</v>
      </c>
      <c r="D368" t="s">
        <v>1229</v>
      </c>
      <c r="E368" t="s">
        <v>1230</v>
      </c>
      <c r="F368" t="s">
        <v>22</v>
      </c>
      <c r="G368" s="2"/>
      <c r="H368" t="s">
        <v>22</v>
      </c>
      <c r="I368">
        <v>2020</v>
      </c>
      <c r="J368" t="s">
        <v>244</v>
      </c>
      <c r="K368" t="s">
        <v>1231</v>
      </c>
      <c r="L368">
        <v>107</v>
      </c>
      <c r="M368">
        <v>0</v>
      </c>
      <c r="N368" t="s">
        <v>119</v>
      </c>
      <c r="O368" t="s">
        <v>1232</v>
      </c>
      <c r="P368" t="s">
        <v>27</v>
      </c>
      <c r="Q368">
        <v>2</v>
      </c>
      <c r="R368" t="str">
        <f t="shared" si="20"/>
        <v/>
      </c>
      <c r="S368" t="str">
        <f t="shared" si="21"/>
        <v/>
      </c>
      <c r="T368" t="str">
        <f t="shared" si="22"/>
        <v>Recent</v>
      </c>
      <c r="U368" t="str">
        <f t="shared" si="23"/>
        <v>Medium</v>
      </c>
    </row>
    <row r="369" spans="1:21" x14ac:dyDescent="0.25">
      <c r="A369" t="s">
        <v>1931</v>
      </c>
      <c r="B369" t="s">
        <v>29</v>
      </c>
      <c r="C369" t="s">
        <v>1932</v>
      </c>
      <c r="D369" t="s">
        <v>22</v>
      </c>
      <c r="E369" t="s">
        <v>1933</v>
      </c>
      <c r="F369" t="s">
        <v>1934</v>
      </c>
      <c r="G369" s="2">
        <v>43617</v>
      </c>
      <c r="H369" t="s">
        <v>34</v>
      </c>
      <c r="I369">
        <v>2019</v>
      </c>
      <c r="J369" t="s">
        <v>136</v>
      </c>
      <c r="K369" t="s">
        <v>71</v>
      </c>
      <c r="L369">
        <v>0</v>
      </c>
      <c r="M369">
        <v>1</v>
      </c>
      <c r="N369" t="s">
        <v>137</v>
      </c>
      <c r="O369" t="s">
        <v>1935</v>
      </c>
      <c r="P369" t="s">
        <v>39</v>
      </c>
      <c r="Q369">
        <v>1</v>
      </c>
      <c r="R369">
        <f t="shared" si="20"/>
        <v>2019</v>
      </c>
      <c r="S369" t="str">
        <f t="shared" si="21"/>
        <v>June</v>
      </c>
      <c r="T369" t="str">
        <f t="shared" si="22"/>
        <v>Modern</v>
      </c>
      <c r="U369" t="str">
        <f t="shared" si="23"/>
        <v>Not Applicable</v>
      </c>
    </row>
    <row r="370" spans="1:21" x14ac:dyDescent="0.25">
      <c r="A370" t="s">
        <v>1936</v>
      </c>
      <c r="B370" t="s">
        <v>18</v>
      </c>
      <c r="C370" t="s">
        <v>1937</v>
      </c>
      <c r="D370" t="s">
        <v>1938</v>
      </c>
      <c r="E370" t="s">
        <v>1939</v>
      </c>
      <c r="F370" t="s">
        <v>22</v>
      </c>
      <c r="G370" s="2"/>
      <c r="H370" t="s">
        <v>22</v>
      </c>
      <c r="I370">
        <v>2020</v>
      </c>
      <c r="J370" t="s">
        <v>59</v>
      </c>
      <c r="K370" t="s">
        <v>271</v>
      </c>
      <c r="L370">
        <v>87</v>
      </c>
      <c r="M370">
        <v>0</v>
      </c>
      <c r="N370" t="s">
        <v>45</v>
      </c>
      <c r="O370" t="s">
        <v>1940</v>
      </c>
      <c r="P370" t="s">
        <v>27</v>
      </c>
      <c r="Q370">
        <v>2</v>
      </c>
      <c r="R370" t="str">
        <f t="shared" si="20"/>
        <v/>
      </c>
      <c r="S370" t="str">
        <f t="shared" si="21"/>
        <v/>
      </c>
      <c r="T370" t="str">
        <f t="shared" si="22"/>
        <v>Recent</v>
      </c>
      <c r="U370" t="str">
        <f t="shared" si="23"/>
        <v>Short</v>
      </c>
    </row>
    <row r="371" spans="1:21" x14ac:dyDescent="0.25">
      <c r="A371" t="s">
        <v>1941</v>
      </c>
      <c r="B371" t="s">
        <v>18</v>
      </c>
      <c r="C371" t="s">
        <v>1942</v>
      </c>
      <c r="D371" t="s">
        <v>1943</v>
      </c>
      <c r="E371" t="s">
        <v>1944</v>
      </c>
      <c r="F371" t="s">
        <v>175</v>
      </c>
      <c r="G371" s="2"/>
      <c r="H371" t="s">
        <v>22</v>
      </c>
      <c r="I371">
        <v>2000</v>
      </c>
      <c r="J371" t="s">
        <v>23</v>
      </c>
      <c r="K371" t="s">
        <v>967</v>
      </c>
      <c r="L371">
        <v>90</v>
      </c>
      <c r="M371">
        <v>0</v>
      </c>
      <c r="N371" t="s">
        <v>119</v>
      </c>
      <c r="O371" t="s">
        <v>1945</v>
      </c>
      <c r="P371" t="s">
        <v>27</v>
      </c>
      <c r="Q371">
        <v>2</v>
      </c>
      <c r="R371" t="str">
        <f t="shared" si="20"/>
        <v/>
      </c>
      <c r="S371" t="str">
        <f t="shared" si="21"/>
        <v/>
      </c>
      <c r="T371" t="str">
        <f t="shared" si="22"/>
        <v>Older</v>
      </c>
      <c r="U371" t="str">
        <f t="shared" si="23"/>
        <v>Medium</v>
      </c>
    </row>
    <row r="372" spans="1:21" x14ac:dyDescent="0.25">
      <c r="A372" t="s">
        <v>1946</v>
      </c>
      <c r="B372" t="s">
        <v>18</v>
      </c>
      <c r="C372" t="s">
        <v>1947</v>
      </c>
      <c r="D372" t="s">
        <v>1948</v>
      </c>
      <c r="E372" t="s">
        <v>1949</v>
      </c>
      <c r="F372" t="s">
        <v>33</v>
      </c>
      <c r="G372" s="2">
        <v>43497</v>
      </c>
      <c r="H372" t="s">
        <v>34</v>
      </c>
      <c r="I372">
        <v>2016</v>
      </c>
      <c r="J372" t="s">
        <v>136</v>
      </c>
      <c r="K372" t="s">
        <v>1202</v>
      </c>
      <c r="L372">
        <v>52</v>
      </c>
      <c r="M372">
        <v>0</v>
      </c>
      <c r="N372" t="s">
        <v>45</v>
      </c>
      <c r="O372" t="s">
        <v>1950</v>
      </c>
      <c r="P372" t="s">
        <v>39</v>
      </c>
      <c r="Q372">
        <v>1</v>
      </c>
      <c r="R372">
        <f t="shared" si="20"/>
        <v>2019</v>
      </c>
      <c r="S372" t="str">
        <f t="shared" si="21"/>
        <v>February</v>
      </c>
      <c r="T372" t="str">
        <f t="shared" si="22"/>
        <v>Modern</v>
      </c>
      <c r="U372" t="str">
        <f t="shared" si="23"/>
        <v>Short</v>
      </c>
    </row>
    <row r="373" spans="1:21" x14ac:dyDescent="0.25">
      <c r="A373" t="s">
        <v>1951</v>
      </c>
      <c r="B373" t="s">
        <v>18</v>
      </c>
      <c r="C373" t="s">
        <v>1952</v>
      </c>
      <c r="D373" t="s">
        <v>1953</v>
      </c>
      <c r="E373" t="s">
        <v>1954</v>
      </c>
      <c r="F373" t="s">
        <v>85</v>
      </c>
      <c r="G373" s="2">
        <v>43800</v>
      </c>
      <c r="H373" t="s">
        <v>34</v>
      </c>
      <c r="I373">
        <v>2017</v>
      </c>
      <c r="J373" t="s">
        <v>136</v>
      </c>
      <c r="K373" t="s">
        <v>1955</v>
      </c>
      <c r="L373">
        <v>135</v>
      </c>
      <c r="M373">
        <v>0</v>
      </c>
      <c r="N373" t="s">
        <v>119</v>
      </c>
      <c r="O373" t="s">
        <v>1956</v>
      </c>
      <c r="P373" t="s">
        <v>39</v>
      </c>
      <c r="Q373">
        <v>1</v>
      </c>
      <c r="R373">
        <f t="shared" si="20"/>
        <v>2019</v>
      </c>
      <c r="S373" t="str">
        <f t="shared" si="21"/>
        <v>December</v>
      </c>
      <c r="T373" t="str">
        <f t="shared" si="22"/>
        <v>Modern</v>
      </c>
      <c r="U373" t="str">
        <f t="shared" si="23"/>
        <v>Long</v>
      </c>
    </row>
    <row r="374" spans="1:21" x14ac:dyDescent="0.25">
      <c r="A374" t="s">
        <v>1957</v>
      </c>
      <c r="B374" t="s">
        <v>18</v>
      </c>
      <c r="C374" t="s">
        <v>1958</v>
      </c>
      <c r="D374" t="s">
        <v>1959</v>
      </c>
      <c r="E374" t="s">
        <v>1960</v>
      </c>
      <c r="F374" t="s">
        <v>22</v>
      </c>
      <c r="G374" s="2"/>
      <c r="H374" t="s">
        <v>22</v>
      </c>
      <c r="I374">
        <v>1973</v>
      </c>
      <c r="J374" t="s">
        <v>59</v>
      </c>
      <c r="K374" t="s">
        <v>289</v>
      </c>
      <c r="L374">
        <v>93</v>
      </c>
      <c r="M374">
        <v>0</v>
      </c>
      <c r="N374" t="s">
        <v>264</v>
      </c>
      <c r="O374" t="s">
        <v>1961</v>
      </c>
      <c r="P374" t="s">
        <v>27</v>
      </c>
      <c r="Q374">
        <v>2</v>
      </c>
      <c r="R374" t="str">
        <f t="shared" si="20"/>
        <v/>
      </c>
      <c r="S374" t="str">
        <f t="shared" si="21"/>
        <v/>
      </c>
      <c r="T374" t="str">
        <f t="shared" si="22"/>
        <v>Older</v>
      </c>
      <c r="U374" t="str">
        <f t="shared" si="23"/>
        <v>Medium</v>
      </c>
    </row>
    <row r="375" spans="1:21" x14ac:dyDescent="0.25">
      <c r="A375" t="s">
        <v>1962</v>
      </c>
      <c r="B375" t="s">
        <v>18</v>
      </c>
      <c r="C375" t="s">
        <v>1963</v>
      </c>
      <c r="D375" t="s">
        <v>1964</v>
      </c>
      <c r="E375" t="s">
        <v>1965</v>
      </c>
      <c r="F375" t="s">
        <v>22</v>
      </c>
      <c r="G375" s="2"/>
      <c r="H375" t="s">
        <v>22</v>
      </c>
      <c r="I375">
        <v>2015</v>
      </c>
      <c r="J375" t="s">
        <v>238</v>
      </c>
      <c r="K375" t="s">
        <v>263</v>
      </c>
      <c r="L375">
        <v>88</v>
      </c>
      <c r="M375">
        <v>0</v>
      </c>
      <c r="N375" t="s">
        <v>119</v>
      </c>
      <c r="O375" t="s">
        <v>1966</v>
      </c>
      <c r="P375" t="s">
        <v>27</v>
      </c>
      <c r="Q375">
        <v>2</v>
      </c>
      <c r="R375" t="str">
        <f t="shared" si="20"/>
        <v/>
      </c>
      <c r="S375" t="str">
        <f t="shared" si="21"/>
        <v/>
      </c>
      <c r="T375" t="str">
        <f t="shared" si="22"/>
        <v>Modern</v>
      </c>
      <c r="U375" t="str">
        <f t="shared" si="23"/>
        <v>Short</v>
      </c>
    </row>
    <row r="376" spans="1:21" x14ac:dyDescent="0.25">
      <c r="A376" t="s">
        <v>1967</v>
      </c>
      <c r="B376" t="s">
        <v>18</v>
      </c>
      <c r="C376" t="s">
        <v>1968</v>
      </c>
      <c r="D376" t="s">
        <v>1969</v>
      </c>
      <c r="E376" t="s">
        <v>1970</v>
      </c>
      <c r="F376" t="s">
        <v>175</v>
      </c>
      <c r="G376" s="2">
        <v>43116</v>
      </c>
      <c r="H376" t="s">
        <v>34</v>
      </c>
      <c r="I376">
        <v>2013</v>
      </c>
      <c r="J376" t="s">
        <v>92</v>
      </c>
      <c r="K376" t="s">
        <v>868</v>
      </c>
      <c r="L376">
        <v>117</v>
      </c>
      <c r="M376">
        <v>0</v>
      </c>
      <c r="N376" t="s">
        <v>119</v>
      </c>
      <c r="O376" t="s">
        <v>1971</v>
      </c>
      <c r="P376" t="s">
        <v>39</v>
      </c>
      <c r="Q376">
        <v>1</v>
      </c>
      <c r="R376">
        <f t="shared" si="20"/>
        <v>2018</v>
      </c>
      <c r="S376" t="str">
        <f t="shared" si="21"/>
        <v>January</v>
      </c>
      <c r="T376" t="str">
        <f t="shared" si="22"/>
        <v>Modern</v>
      </c>
      <c r="U376" t="str">
        <f t="shared" si="23"/>
        <v>Medium</v>
      </c>
    </row>
    <row r="377" spans="1:21" x14ac:dyDescent="0.25">
      <c r="A377" t="s">
        <v>1972</v>
      </c>
      <c r="B377" t="s">
        <v>18</v>
      </c>
      <c r="C377" t="s">
        <v>1973</v>
      </c>
      <c r="D377" t="s">
        <v>1974</v>
      </c>
      <c r="E377" t="s">
        <v>1975</v>
      </c>
      <c r="F377" t="s">
        <v>22</v>
      </c>
      <c r="G377" s="2"/>
      <c r="H377" t="s">
        <v>22</v>
      </c>
      <c r="I377">
        <v>2018</v>
      </c>
      <c r="J377" t="s">
        <v>23</v>
      </c>
      <c r="K377" t="s">
        <v>570</v>
      </c>
      <c r="L377">
        <v>94</v>
      </c>
      <c r="M377">
        <v>0</v>
      </c>
      <c r="N377" t="s">
        <v>119</v>
      </c>
      <c r="O377" t="s">
        <v>1976</v>
      </c>
      <c r="P377" t="s">
        <v>27</v>
      </c>
      <c r="Q377">
        <v>2</v>
      </c>
      <c r="R377" t="str">
        <f t="shared" si="20"/>
        <v/>
      </c>
      <c r="S377" t="str">
        <f t="shared" si="21"/>
        <v/>
      </c>
      <c r="T377" t="str">
        <f t="shared" si="22"/>
        <v>Modern</v>
      </c>
      <c r="U377" t="str">
        <f t="shared" si="23"/>
        <v>Medium</v>
      </c>
    </row>
    <row r="378" spans="1:21" x14ac:dyDescent="0.25">
      <c r="A378" t="s">
        <v>1977</v>
      </c>
      <c r="B378" t="s">
        <v>29</v>
      </c>
      <c r="C378" t="s">
        <v>1978</v>
      </c>
      <c r="D378" t="s">
        <v>22</v>
      </c>
      <c r="E378" t="s">
        <v>1979</v>
      </c>
      <c r="F378" t="s">
        <v>33</v>
      </c>
      <c r="G378" s="2">
        <v>43483</v>
      </c>
      <c r="H378" t="s">
        <v>34</v>
      </c>
      <c r="I378">
        <v>2019</v>
      </c>
      <c r="J378" t="s">
        <v>70</v>
      </c>
      <c r="K378" t="s">
        <v>1440</v>
      </c>
      <c r="L378">
        <v>0</v>
      </c>
      <c r="M378">
        <v>3</v>
      </c>
      <c r="N378" t="s">
        <v>37</v>
      </c>
      <c r="O378" t="s">
        <v>1980</v>
      </c>
      <c r="P378" t="s">
        <v>39</v>
      </c>
      <c r="Q378">
        <v>1</v>
      </c>
      <c r="R378">
        <f t="shared" si="20"/>
        <v>2019</v>
      </c>
      <c r="S378" t="str">
        <f t="shared" si="21"/>
        <v>January</v>
      </c>
      <c r="T378" t="str">
        <f t="shared" si="22"/>
        <v>Modern</v>
      </c>
      <c r="U378" t="str">
        <f t="shared" si="23"/>
        <v>Not Applicable</v>
      </c>
    </row>
    <row r="379" spans="1:21" x14ac:dyDescent="0.25">
      <c r="A379" t="s">
        <v>1981</v>
      </c>
      <c r="B379" t="s">
        <v>18</v>
      </c>
      <c r="C379" t="s">
        <v>1982</v>
      </c>
      <c r="D379" t="s">
        <v>1983</v>
      </c>
      <c r="E379" t="s">
        <v>1984</v>
      </c>
      <c r="F379" t="s">
        <v>22</v>
      </c>
      <c r="G379" s="2"/>
      <c r="H379" t="s">
        <v>22</v>
      </c>
      <c r="I379">
        <v>2003</v>
      </c>
      <c r="J379" t="s">
        <v>92</v>
      </c>
      <c r="K379" t="s">
        <v>99</v>
      </c>
      <c r="L379">
        <v>85</v>
      </c>
      <c r="M379">
        <v>0</v>
      </c>
      <c r="N379" t="s">
        <v>25</v>
      </c>
      <c r="O379" t="s">
        <v>1985</v>
      </c>
      <c r="P379" t="s">
        <v>27</v>
      </c>
      <c r="Q379">
        <v>2</v>
      </c>
      <c r="R379" t="str">
        <f t="shared" si="20"/>
        <v/>
      </c>
      <c r="S379" t="str">
        <f t="shared" si="21"/>
        <v/>
      </c>
      <c r="T379" t="str">
        <f t="shared" si="22"/>
        <v>Older</v>
      </c>
      <c r="U379" t="str">
        <f t="shared" si="23"/>
        <v>Short</v>
      </c>
    </row>
    <row r="380" spans="1:21" x14ac:dyDescent="0.25">
      <c r="A380" t="s">
        <v>1986</v>
      </c>
      <c r="B380" t="s">
        <v>18</v>
      </c>
      <c r="C380" t="s">
        <v>1987</v>
      </c>
      <c r="D380" t="s">
        <v>1988</v>
      </c>
      <c r="E380" t="s">
        <v>1989</v>
      </c>
      <c r="F380" t="s">
        <v>1990</v>
      </c>
      <c r="G380" s="2">
        <v>44235</v>
      </c>
      <c r="H380" t="s">
        <v>34</v>
      </c>
      <c r="I380">
        <v>2016</v>
      </c>
      <c r="J380" t="s">
        <v>92</v>
      </c>
      <c r="K380" t="s">
        <v>1212</v>
      </c>
      <c r="L380">
        <v>114</v>
      </c>
      <c r="M380">
        <v>0</v>
      </c>
      <c r="N380" t="s">
        <v>61</v>
      </c>
      <c r="O380" t="s">
        <v>1991</v>
      </c>
      <c r="P380" t="s">
        <v>39</v>
      </c>
      <c r="Q380">
        <v>1</v>
      </c>
      <c r="R380">
        <f t="shared" si="20"/>
        <v>2021</v>
      </c>
      <c r="S380" t="str">
        <f t="shared" si="21"/>
        <v>February</v>
      </c>
      <c r="T380" t="str">
        <f t="shared" si="22"/>
        <v>Modern</v>
      </c>
      <c r="U380" t="str">
        <f t="shared" si="23"/>
        <v>Medium</v>
      </c>
    </row>
    <row r="381" spans="1:21" x14ac:dyDescent="0.25">
      <c r="A381" t="s">
        <v>1992</v>
      </c>
      <c r="B381" t="s">
        <v>18</v>
      </c>
      <c r="C381" t="s">
        <v>1993</v>
      </c>
      <c r="D381" t="s">
        <v>1994</v>
      </c>
      <c r="E381" t="s">
        <v>1995</v>
      </c>
      <c r="F381" t="s">
        <v>22</v>
      </c>
      <c r="G381" s="2"/>
      <c r="H381" t="s">
        <v>22</v>
      </c>
      <c r="I381">
        <v>1960</v>
      </c>
      <c r="J381" t="s">
        <v>59</v>
      </c>
      <c r="K381" t="s">
        <v>289</v>
      </c>
      <c r="L381">
        <v>93</v>
      </c>
      <c r="M381">
        <v>0</v>
      </c>
      <c r="N381" t="s">
        <v>119</v>
      </c>
      <c r="O381" t="s">
        <v>1996</v>
      </c>
      <c r="P381" t="s">
        <v>27</v>
      </c>
      <c r="Q381">
        <v>2</v>
      </c>
      <c r="R381" t="str">
        <f t="shared" si="20"/>
        <v/>
      </c>
      <c r="S381" t="str">
        <f t="shared" si="21"/>
        <v/>
      </c>
      <c r="T381" t="str">
        <f t="shared" si="22"/>
        <v>Older</v>
      </c>
      <c r="U381" t="str">
        <f t="shared" si="23"/>
        <v>Medium</v>
      </c>
    </row>
    <row r="382" spans="1:21" x14ac:dyDescent="0.25">
      <c r="A382" t="s">
        <v>1997</v>
      </c>
      <c r="B382" t="s">
        <v>18</v>
      </c>
      <c r="C382" t="s">
        <v>1998</v>
      </c>
      <c r="D382" t="s">
        <v>1999</v>
      </c>
      <c r="E382" t="s">
        <v>2000</v>
      </c>
      <c r="F382" t="s">
        <v>85</v>
      </c>
      <c r="G382" s="2">
        <v>43101</v>
      </c>
      <c r="H382" t="s">
        <v>34</v>
      </c>
      <c r="I382">
        <v>2006</v>
      </c>
      <c r="J382" t="s">
        <v>136</v>
      </c>
      <c r="K382" t="s">
        <v>363</v>
      </c>
      <c r="L382">
        <v>91</v>
      </c>
      <c r="M382">
        <v>0</v>
      </c>
      <c r="N382" t="s">
        <v>119</v>
      </c>
      <c r="O382" t="s">
        <v>2001</v>
      </c>
      <c r="P382" t="s">
        <v>39</v>
      </c>
      <c r="Q382">
        <v>1</v>
      </c>
      <c r="R382">
        <f t="shared" si="20"/>
        <v>2018</v>
      </c>
      <c r="S382" t="str">
        <f t="shared" si="21"/>
        <v>January</v>
      </c>
      <c r="T382" t="str">
        <f t="shared" si="22"/>
        <v>Older</v>
      </c>
      <c r="U382" t="str">
        <f t="shared" si="23"/>
        <v>Medium</v>
      </c>
    </row>
    <row r="383" spans="1:21" x14ac:dyDescent="0.25">
      <c r="A383" t="s">
        <v>2002</v>
      </c>
      <c r="B383" t="s">
        <v>18</v>
      </c>
      <c r="C383" t="s">
        <v>2003</v>
      </c>
      <c r="D383" t="s">
        <v>2004</v>
      </c>
      <c r="E383" t="s">
        <v>2005</v>
      </c>
      <c r="F383" t="s">
        <v>22</v>
      </c>
      <c r="G383" s="2"/>
      <c r="H383" t="s">
        <v>22</v>
      </c>
      <c r="I383">
        <v>2019</v>
      </c>
      <c r="J383" t="s">
        <v>198</v>
      </c>
      <c r="K383" t="s">
        <v>773</v>
      </c>
      <c r="L383">
        <v>96</v>
      </c>
      <c r="M383">
        <v>0</v>
      </c>
      <c r="N383" t="s">
        <v>25</v>
      </c>
      <c r="O383" t="s">
        <v>2006</v>
      </c>
      <c r="P383" t="s">
        <v>27</v>
      </c>
      <c r="Q383">
        <v>2</v>
      </c>
      <c r="R383" t="str">
        <f t="shared" si="20"/>
        <v/>
      </c>
      <c r="S383" t="str">
        <f t="shared" si="21"/>
        <v/>
      </c>
      <c r="T383" t="str">
        <f t="shared" si="22"/>
        <v>Modern</v>
      </c>
      <c r="U383" t="str">
        <f t="shared" si="23"/>
        <v>Medium</v>
      </c>
    </row>
    <row r="384" spans="1:21" x14ac:dyDescent="0.25">
      <c r="A384" t="s">
        <v>2007</v>
      </c>
      <c r="B384" t="s">
        <v>18</v>
      </c>
      <c r="C384" t="s">
        <v>2008</v>
      </c>
      <c r="D384" t="s">
        <v>1745</v>
      </c>
      <c r="E384" t="s">
        <v>2009</v>
      </c>
      <c r="F384" t="s">
        <v>175</v>
      </c>
      <c r="G384" s="2">
        <v>44271</v>
      </c>
      <c r="H384" t="s">
        <v>34</v>
      </c>
      <c r="I384">
        <v>2012</v>
      </c>
      <c r="J384" t="s">
        <v>92</v>
      </c>
      <c r="K384" t="s">
        <v>1071</v>
      </c>
      <c r="L384">
        <v>131</v>
      </c>
      <c r="M384">
        <v>0</v>
      </c>
      <c r="N384" t="s">
        <v>119</v>
      </c>
      <c r="O384" t="s">
        <v>2010</v>
      </c>
      <c r="P384" t="s">
        <v>39</v>
      </c>
      <c r="Q384">
        <v>1</v>
      </c>
      <c r="R384">
        <f t="shared" si="20"/>
        <v>2021</v>
      </c>
      <c r="S384" t="str">
        <f t="shared" si="21"/>
        <v>March</v>
      </c>
      <c r="T384" t="str">
        <f t="shared" si="22"/>
        <v>Modern</v>
      </c>
      <c r="U384" t="str">
        <f t="shared" si="23"/>
        <v>Long</v>
      </c>
    </row>
    <row r="385" spans="1:21" x14ac:dyDescent="0.25">
      <c r="A385" t="s">
        <v>2011</v>
      </c>
      <c r="B385" t="s">
        <v>18</v>
      </c>
      <c r="C385" t="s">
        <v>2012</v>
      </c>
      <c r="D385" t="s">
        <v>2013</v>
      </c>
      <c r="E385" t="s">
        <v>2014</v>
      </c>
      <c r="F385" t="s">
        <v>85</v>
      </c>
      <c r="G385" s="2">
        <v>43386</v>
      </c>
      <c r="H385" t="s">
        <v>34</v>
      </c>
      <c r="I385">
        <v>2018</v>
      </c>
      <c r="J385" t="s">
        <v>136</v>
      </c>
      <c r="K385" t="s">
        <v>1071</v>
      </c>
      <c r="L385">
        <v>131</v>
      </c>
      <c r="M385">
        <v>0</v>
      </c>
      <c r="N385" t="s">
        <v>119</v>
      </c>
      <c r="O385" t="s">
        <v>2015</v>
      </c>
      <c r="P385" t="s">
        <v>39</v>
      </c>
      <c r="Q385">
        <v>1</v>
      </c>
      <c r="R385">
        <f t="shared" si="20"/>
        <v>2018</v>
      </c>
      <c r="S385" t="str">
        <f t="shared" si="21"/>
        <v>October</v>
      </c>
      <c r="T385" t="str">
        <f t="shared" si="22"/>
        <v>Modern</v>
      </c>
      <c r="U385" t="str">
        <f t="shared" si="23"/>
        <v>Long</v>
      </c>
    </row>
    <row r="386" spans="1:21" x14ac:dyDescent="0.25">
      <c r="A386" t="s">
        <v>2016</v>
      </c>
      <c r="B386" t="s">
        <v>18</v>
      </c>
      <c r="C386" t="s">
        <v>2017</v>
      </c>
      <c r="D386" t="s">
        <v>2018</v>
      </c>
      <c r="E386" t="s">
        <v>2019</v>
      </c>
      <c r="F386" t="s">
        <v>175</v>
      </c>
      <c r="G386" s="2">
        <v>43684</v>
      </c>
      <c r="H386" t="s">
        <v>34</v>
      </c>
      <c r="I386">
        <v>2016</v>
      </c>
      <c r="J386" t="s">
        <v>35</v>
      </c>
      <c r="K386" t="s">
        <v>1775</v>
      </c>
      <c r="L386">
        <v>67</v>
      </c>
      <c r="M386">
        <v>0</v>
      </c>
      <c r="N386" t="s">
        <v>210</v>
      </c>
      <c r="O386" t="s">
        <v>2020</v>
      </c>
      <c r="P386" t="s">
        <v>39</v>
      </c>
      <c r="Q386">
        <v>1</v>
      </c>
      <c r="R386">
        <f t="shared" si="20"/>
        <v>2019</v>
      </c>
      <c r="S386" t="str">
        <f t="shared" si="21"/>
        <v>August</v>
      </c>
      <c r="T386" t="str">
        <f t="shared" si="22"/>
        <v>Modern</v>
      </c>
      <c r="U386" t="str">
        <f t="shared" si="23"/>
        <v>Short</v>
      </c>
    </row>
    <row r="387" spans="1:21" x14ac:dyDescent="0.25">
      <c r="A387" t="s">
        <v>2021</v>
      </c>
      <c r="B387" t="s">
        <v>18</v>
      </c>
      <c r="C387" t="s">
        <v>2022</v>
      </c>
      <c r="D387" t="s">
        <v>2023</v>
      </c>
      <c r="E387" t="s">
        <v>2024</v>
      </c>
      <c r="F387" t="s">
        <v>22</v>
      </c>
      <c r="G387" s="2"/>
      <c r="H387" t="s">
        <v>22</v>
      </c>
      <c r="I387">
        <v>2011</v>
      </c>
      <c r="J387" t="s">
        <v>59</v>
      </c>
      <c r="K387" t="s">
        <v>1456</v>
      </c>
      <c r="L387">
        <v>83</v>
      </c>
      <c r="M387">
        <v>0</v>
      </c>
      <c r="N387" t="s">
        <v>61</v>
      </c>
      <c r="O387" t="s">
        <v>2025</v>
      </c>
      <c r="P387" t="s">
        <v>27</v>
      </c>
      <c r="Q387">
        <v>2</v>
      </c>
      <c r="R387" t="str">
        <f t="shared" ref="R387:R450" si="24">IF(G387="","",YEAR(G387))</f>
        <v/>
      </c>
      <c r="S387" t="str">
        <f t="shared" ref="S387:S450" si="25">IF(G387="","",TEXT(G387,"mmmm"))</f>
        <v/>
      </c>
      <c r="T387" t="str">
        <f t="shared" ref="T387:T450" si="26">IF(I387&gt;=2020,"Recent",IF(I387&gt;=2010,"Modern","Older"))</f>
        <v>Modern</v>
      </c>
      <c r="U387" t="str">
        <f t="shared" ref="U387:U450" si="27">IF(L387=0,"Not Applicable",IF(L387&lt; 90,"Short",IF(L387&lt;=120,"Medium","Long")))</f>
        <v>Short</v>
      </c>
    </row>
    <row r="388" spans="1:21" x14ac:dyDescent="0.25">
      <c r="A388" t="s">
        <v>2026</v>
      </c>
      <c r="B388" t="s">
        <v>18</v>
      </c>
      <c r="C388" t="s">
        <v>2027</v>
      </c>
      <c r="D388" t="s">
        <v>2028</v>
      </c>
      <c r="E388" t="s">
        <v>2029</v>
      </c>
      <c r="F388" t="s">
        <v>22</v>
      </c>
      <c r="G388" s="2"/>
      <c r="H388" t="s">
        <v>22</v>
      </c>
      <c r="I388">
        <v>2000</v>
      </c>
      <c r="J388" t="s">
        <v>23</v>
      </c>
      <c r="K388" t="s">
        <v>967</v>
      </c>
      <c r="L388">
        <v>90</v>
      </c>
      <c r="M388">
        <v>0</v>
      </c>
      <c r="N388" t="s">
        <v>25</v>
      </c>
      <c r="O388" t="s">
        <v>2030</v>
      </c>
      <c r="P388" t="s">
        <v>27</v>
      </c>
      <c r="Q388">
        <v>2</v>
      </c>
      <c r="R388" t="str">
        <f t="shared" si="24"/>
        <v/>
      </c>
      <c r="S388" t="str">
        <f t="shared" si="25"/>
        <v/>
      </c>
      <c r="T388" t="str">
        <f t="shared" si="26"/>
        <v>Older</v>
      </c>
      <c r="U388" t="str">
        <f t="shared" si="27"/>
        <v>Medium</v>
      </c>
    </row>
    <row r="389" spans="1:21" x14ac:dyDescent="0.25">
      <c r="A389" t="s">
        <v>2031</v>
      </c>
      <c r="B389" t="s">
        <v>18</v>
      </c>
      <c r="C389" t="s">
        <v>2032</v>
      </c>
      <c r="D389" t="s">
        <v>2033</v>
      </c>
      <c r="E389" t="s">
        <v>2034</v>
      </c>
      <c r="F389" t="s">
        <v>2035</v>
      </c>
      <c r="G389" s="2">
        <v>43792</v>
      </c>
      <c r="H389" t="s">
        <v>34</v>
      </c>
      <c r="I389">
        <v>2002</v>
      </c>
      <c r="J389" t="s">
        <v>244</v>
      </c>
      <c r="K389" t="s">
        <v>773</v>
      </c>
      <c r="L389">
        <v>96</v>
      </c>
      <c r="M389">
        <v>0</v>
      </c>
      <c r="N389" t="s">
        <v>112</v>
      </c>
      <c r="O389" t="s">
        <v>2036</v>
      </c>
      <c r="P389" t="s">
        <v>39</v>
      </c>
      <c r="Q389">
        <v>1</v>
      </c>
      <c r="R389">
        <f t="shared" si="24"/>
        <v>2019</v>
      </c>
      <c r="S389" t="str">
        <f t="shared" si="25"/>
        <v>November</v>
      </c>
      <c r="T389" t="str">
        <f t="shared" si="26"/>
        <v>Older</v>
      </c>
      <c r="U389" t="str">
        <f t="shared" si="27"/>
        <v>Medium</v>
      </c>
    </row>
    <row r="390" spans="1:21" x14ac:dyDescent="0.25">
      <c r="A390" t="s">
        <v>2037</v>
      </c>
      <c r="B390" t="s">
        <v>18</v>
      </c>
      <c r="C390" t="s">
        <v>2038</v>
      </c>
      <c r="D390" t="s">
        <v>2039</v>
      </c>
      <c r="E390" t="s">
        <v>2040</v>
      </c>
      <c r="F390" t="s">
        <v>85</v>
      </c>
      <c r="G390" s="2">
        <v>43850</v>
      </c>
      <c r="H390" t="s">
        <v>34</v>
      </c>
      <c r="I390">
        <v>2019</v>
      </c>
      <c r="J390" t="s">
        <v>136</v>
      </c>
      <c r="K390" t="s">
        <v>313</v>
      </c>
      <c r="L390">
        <v>132</v>
      </c>
      <c r="M390">
        <v>0</v>
      </c>
      <c r="N390" t="s">
        <v>61</v>
      </c>
      <c r="O390" t="s">
        <v>2041</v>
      </c>
      <c r="P390" t="s">
        <v>39</v>
      </c>
      <c r="Q390">
        <v>1</v>
      </c>
      <c r="R390">
        <f t="shared" si="24"/>
        <v>2020</v>
      </c>
      <c r="S390" t="str">
        <f t="shared" si="25"/>
        <v>January</v>
      </c>
      <c r="T390" t="str">
        <f t="shared" si="26"/>
        <v>Modern</v>
      </c>
      <c r="U390" t="str">
        <f t="shared" si="27"/>
        <v>Long</v>
      </c>
    </row>
    <row r="391" spans="1:21" x14ac:dyDescent="0.25">
      <c r="A391" t="s">
        <v>2042</v>
      </c>
      <c r="B391" t="s">
        <v>29</v>
      </c>
      <c r="C391" t="s">
        <v>2043</v>
      </c>
      <c r="D391" t="s">
        <v>22</v>
      </c>
      <c r="E391" t="s">
        <v>22</v>
      </c>
      <c r="F391" t="s">
        <v>2044</v>
      </c>
      <c r="G391" s="2">
        <v>43539</v>
      </c>
      <c r="H391" t="s">
        <v>34</v>
      </c>
      <c r="I391">
        <v>2018</v>
      </c>
      <c r="J391" t="s">
        <v>136</v>
      </c>
      <c r="K391" t="s">
        <v>71</v>
      </c>
      <c r="L391">
        <v>0</v>
      </c>
      <c r="M391">
        <v>1</v>
      </c>
      <c r="N391" t="s">
        <v>37</v>
      </c>
      <c r="O391" t="s">
        <v>2045</v>
      </c>
      <c r="P391" t="s">
        <v>39</v>
      </c>
      <c r="Q391">
        <v>1</v>
      </c>
      <c r="R391">
        <f t="shared" si="24"/>
        <v>2019</v>
      </c>
      <c r="S391" t="str">
        <f t="shared" si="25"/>
        <v>March</v>
      </c>
      <c r="T391" t="str">
        <f t="shared" si="26"/>
        <v>Modern</v>
      </c>
      <c r="U391" t="str">
        <f t="shared" si="27"/>
        <v>Not Applicable</v>
      </c>
    </row>
    <row r="392" spans="1:21" x14ac:dyDescent="0.25">
      <c r="A392" t="s">
        <v>2046</v>
      </c>
      <c r="B392" t="s">
        <v>18</v>
      </c>
      <c r="C392" t="s">
        <v>2047</v>
      </c>
      <c r="D392" t="s">
        <v>2048</v>
      </c>
      <c r="E392" t="s">
        <v>2049</v>
      </c>
      <c r="F392" t="s">
        <v>175</v>
      </c>
      <c r="G392" s="2"/>
      <c r="H392" t="s">
        <v>22</v>
      </c>
      <c r="I392">
        <v>2019</v>
      </c>
      <c r="J392" t="s">
        <v>23</v>
      </c>
      <c r="K392" t="s">
        <v>289</v>
      </c>
      <c r="L392">
        <v>93</v>
      </c>
      <c r="M392">
        <v>0</v>
      </c>
      <c r="N392" t="s">
        <v>45</v>
      </c>
      <c r="O392" t="s">
        <v>2050</v>
      </c>
      <c r="P392" t="s">
        <v>27</v>
      </c>
      <c r="Q392">
        <v>2</v>
      </c>
      <c r="R392" t="str">
        <f t="shared" si="24"/>
        <v/>
      </c>
      <c r="S392" t="str">
        <f t="shared" si="25"/>
        <v/>
      </c>
      <c r="T392" t="str">
        <f t="shared" si="26"/>
        <v>Modern</v>
      </c>
      <c r="U392" t="str">
        <f t="shared" si="27"/>
        <v>Medium</v>
      </c>
    </row>
    <row r="393" spans="1:21" x14ac:dyDescent="0.25">
      <c r="A393" t="s">
        <v>2051</v>
      </c>
      <c r="B393" t="s">
        <v>18</v>
      </c>
      <c r="C393" t="s">
        <v>2052</v>
      </c>
      <c r="D393" t="s">
        <v>2053</v>
      </c>
      <c r="E393" t="s">
        <v>2054</v>
      </c>
      <c r="F393" t="s">
        <v>22</v>
      </c>
      <c r="G393" s="2"/>
      <c r="H393" t="s">
        <v>22</v>
      </c>
      <c r="I393">
        <v>2021</v>
      </c>
      <c r="J393" t="s">
        <v>23</v>
      </c>
      <c r="K393" t="s">
        <v>306</v>
      </c>
      <c r="L393">
        <v>98</v>
      </c>
      <c r="M393">
        <v>0</v>
      </c>
      <c r="N393" t="s">
        <v>883</v>
      </c>
      <c r="O393" t="s">
        <v>2055</v>
      </c>
      <c r="P393" t="s">
        <v>27</v>
      </c>
      <c r="Q393">
        <v>2</v>
      </c>
      <c r="R393" t="str">
        <f t="shared" si="24"/>
        <v/>
      </c>
      <c r="S393" t="str">
        <f t="shared" si="25"/>
        <v/>
      </c>
      <c r="T393" t="str">
        <f t="shared" si="26"/>
        <v>Recent</v>
      </c>
      <c r="U393" t="str">
        <f t="shared" si="27"/>
        <v>Medium</v>
      </c>
    </row>
    <row r="394" spans="1:21" x14ac:dyDescent="0.25">
      <c r="A394" t="s">
        <v>2056</v>
      </c>
      <c r="B394" t="s">
        <v>29</v>
      </c>
      <c r="C394" t="s">
        <v>2057</v>
      </c>
      <c r="D394" t="s">
        <v>22</v>
      </c>
      <c r="E394" t="s">
        <v>2058</v>
      </c>
      <c r="F394" t="s">
        <v>110</v>
      </c>
      <c r="G394" s="2">
        <v>42705</v>
      </c>
      <c r="H394" t="s">
        <v>34</v>
      </c>
      <c r="I394">
        <v>2013</v>
      </c>
      <c r="J394" t="s">
        <v>300</v>
      </c>
      <c r="K394" t="s">
        <v>71</v>
      </c>
      <c r="L394">
        <v>0</v>
      </c>
      <c r="M394">
        <v>1</v>
      </c>
      <c r="N394" t="s">
        <v>389</v>
      </c>
      <c r="O394" t="s">
        <v>2059</v>
      </c>
      <c r="P394" t="s">
        <v>39</v>
      </c>
      <c r="Q394">
        <v>1</v>
      </c>
      <c r="R394">
        <f t="shared" si="24"/>
        <v>2016</v>
      </c>
      <c r="S394" t="str">
        <f t="shared" si="25"/>
        <v>December</v>
      </c>
      <c r="T394" t="str">
        <f t="shared" si="26"/>
        <v>Modern</v>
      </c>
      <c r="U394" t="str">
        <f t="shared" si="27"/>
        <v>Not Applicable</v>
      </c>
    </row>
    <row r="395" spans="1:21" x14ac:dyDescent="0.25">
      <c r="A395" t="s">
        <v>2060</v>
      </c>
      <c r="B395" t="s">
        <v>18</v>
      </c>
      <c r="C395" t="s">
        <v>2061</v>
      </c>
      <c r="D395" t="s">
        <v>2062</v>
      </c>
      <c r="E395" t="s">
        <v>2063</v>
      </c>
      <c r="F395" t="s">
        <v>22</v>
      </c>
      <c r="G395" s="2"/>
      <c r="H395" t="s">
        <v>22</v>
      </c>
      <c r="I395">
        <v>2017</v>
      </c>
      <c r="J395" t="s">
        <v>23</v>
      </c>
      <c r="K395" t="s">
        <v>773</v>
      </c>
      <c r="L395">
        <v>96</v>
      </c>
      <c r="M395">
        <v>0</v>
      </c>
      <c r="N395" t="s">
        <v>1176</v>
      </c>
      <c r="O395" t="s">
        <v>2064</v>
      </c>
      <c r="P395" t="s">
        <v>27</v>
      </c>
      <c r="Q395">
        <v>2</v>
      </c>
      <c r="R395" t="str">
        <f t="shared" si="24"/>
        <v/>
      </c>
      <c r="S395" t="str">
        <f t="shared" si="25"/>
        <v/>
      </c>
      <c r="T395" t="str">
        <f t="shared" si="26"/>
        <v>Modern</v>
      </c>
      <c r="U395" t="str">
        <f t="shared" si="27"/>
        <v>Medium</v>
      </c>
    </row>
    <row r="396" spans="1:21" x14ac:dyDescent="0.25">
      <c r="A396" t="s">
        <v>2065</v>
      </c>
      <c r="B396" t="s">
        <v>18</v>
      </c>
      <c r="C396" t="s">
        <v>2066</v>
      </c>
      <c r="D396" t="s">
        <v>2067</v>
      </c>
      <c r="E396" t="s">
        <v>2068</v>
      </c>
      <c r="F396" t="s">
        <v>22</v>
      </c>
      <c r="G396" s="2"/>
      <c r="H396" t="s">
        <v>22</v>
      </c>
      <c r="I396">
        <v>2000</v>
      </c>
      <c r="J396" t="s">
        <v>59</v>
      </c>
      <c r="K396" t="s">
        <v>256</v>
      </c>
      <c r="L396">
        <v>92</v>
      </c>
      <c r="M396">
        <v>0</v>
      </c>
      <c r="N396" t="s">
        <v>25</v>
      </c>
      <c r="O396" t="s">
        <v>2069</v>
      </c>
      <c r="P396" t="s">
        <v>27</v>
      </c>
      <c r="Q396">
        <v>2</v>
      </c>
      <c r="R396" t="str">
        <f t="shared" si="24"/>
        <v/>
      </c>
      <c r="S396" t="str">
        <f t="shared" si="25"/>
        <v/>
      </c>
      <c r="T396" t="str">
        <f t="shared" si="26"/>
        <v>Older</v>
      </c>
      <c r="U396" t="str">
        <f t="shared" si="27"/>
        <v>Medium</v>
      </c>
    </row>
    <row r="397" spans="1:21" x14ac:dyDescent="0.25">
      <c r="A397" t="s">
        <v>2070</v>
      </c>
      <c r="B397" t="s">
        <v>18</v>
      </c>
      <c r="C397" t="s">
        <v>2071</v>
      </c>
      <c r="D397" t="s">
        <v>2072</v>
      </c>
      <c r="E397" t="s">
        <v>2073</v>
      </c>
      <c r="F397" t="s">
        <v>22</v>
      </c>
      <c r="G397" s="2"/>
      <c r="H397" t="s">
        <v>22</v>
      </c>
      <c r="I397">
        <v>2020</v>
      </c>
      <c r="J397" t="s">
        <v>198</v>
      </c>
      <c r="K397" t="s">
        <v>295</v>
      </c>
      <c r="L397">
        <v>121</v>
      </c>
      <c r="M397">
        <v>0</v>
      </c>
      <c r="N397" t="s">
        <v>25</v>
      </c>
      <c r="O397" t="s">
        <v>2074</v>
      </c>
      <c r="P397" t="s">
        <v>27</v>
      </c>
      <c r="Q397">
        <v>2</v>
      </c>
      <c r="R397" t="str">
        <f t="shared" si="24"/>
        <v/>
      </c>
      <c r="S397" t="str">
        <f t="shared" si="25"/>
        <v/>
      </c>
      <c r="T397" t="str">
        <f t="shared" si="26"/>
        <v>Recent</v>
      </c>
      <c r="U397" t="str">
        <f t="shared" si="27"/>
        <v>Long</v>
      </c>
    </row>
    <row r="398" spans="1:21" x14ac:dyDescent="0.25">
      <c r="A398" t="s">
        <v>2075</v>
      </c>
      <c r="B398" t="s">
        <v>18</v>
      </c>
      <c r="C398" t="s">
        <v>2076</v>
      </c>
      <c r="D398" t="s">
        <v>2077</v>
      </c>
      <c r="E398" t="s">
        <v>2078</v>
      </c>
      <c r="F398" t="s">
        <v>250</v>
      </c>
      <c r="G398" s="2">
        <v>42736</v>
      </c>
      <c r="H398" t="s">
        <v>34</v>
      </c>
      <c r="I398">
        <v>2011</v>
      </c>
      <c r="J398" t="s">
        <v>35</v>
      </c>
      <c r="K398" t="s">
        <v>256</v>
      </c>
      <c r="L398">
        <v>92</v>
      </c>
      <c r="M398">
        <v>0</v>
      </c>
      <c r="N398" t="s">
        <v>119</v>
      </c>
      <c r="O398" t="s">
        <v>2079</v>
      </c>
      <c r="P398" t="s">
        <v>39</v>
      </c>
      <c r="Q398">
        <v>1</v>
      </c>
      <c r="R398">
        <f t="shared" si="24"/>
        <v>2017</v>
      </c>
      <c r="S398" t="str">
        <f t="shared" si="25"/>
        <v>January</v>
      </c>
      <c r="T398" t="str">
        <f t="shared" si="26"/>
        <v>Modern</v>
      </c>
      <c r="U398" t="str">
        <f t="shared" si="27"/>
        <v>Medium</v>
      </c>
    </row>
    <row r="399" spans="1:21" x14ac:dyDescent="0.25">
      <c r="A399" t="s">
        <v>2080</v>
      </c>
      <c r="B399" t="s">
        <v>18</v>
      </c>
      <c r="C399" t="s">
        <v>2081</v>
      </c>
      <c r="D399" t="s">
        <v>2082</v>
      </c>
      <c r="E399" t="s">
        <v>2083</v>
      </c>
      <c r="F399" t="s">
        <v>2084</v>
      </c>
      <c r="G399" s="2">
        <v>43539</v>
      </c>
      <c r="H399" t="s">
        <v>34</v>
      </c>
      <c r="I399">
        <v>2018</v>
      </c>
      <c r="J399" t="s">
        <v>136</v>
      </c>
      <c r="K399" t="s">
        <v>306</v>
      </c>
      <c r="L399">
        <v>98</v>
      </c>
      <c r="M399">
        <v>0</v>
      </c>
      <c r="N399" t="s">
        <v>45</v>
      </c>
      <c r="O399" t="s">
        <v>2085</v>
      </c>
      <c r="P399" t="s">
        <v>39</v>
      </c>
      <c r="Q399">
        <v>1</v>
      </c>
      <c r="R399">
        <f t="shared" si="24"/>
        <v>2019</v>
      </c>
      <c r="S399" t="str">
        <f t="shared" si="25"/>
        <v>March</v>
      </c>
      <c r="T399" t="str">
        <f t="shared" si="26"/>
        <v>Modern</v>
      </c>
      <c r="U399" t="str">
        <f t="shared" si="27"/>
        <v>Medium</v>
      </c>
    </row>
    <row r="400" spans="1:21" x14ac:dyDescent="0.25">
      <c r="A400" t="s">
        <v>2086</v>
      </c>
      <c r="B400" t="s">
        <v>18</v>
      </c>
      <c r="C400" t="s">
        <v>2087</v>
      </c>
      <c r="D400" t="s">
        <v>2088</v>
      </c>
      <c r="E400" t="s">
        <v>2088</v>
      </c>
      <c r="F400" t="s">
        <v>135</v>
      </c>
      <c r="G400" s="2">
        <v>44123</v>
      </c>
      <c r="H400" t="s">
        <v>34</v>
      </c>
      <c r="I400">
        <v>2017</v>
      </c>
      <c r="J400" t="s">
        <v>35</v>
      </c>
      <c r="K400" t="s">
        <v>445</v>
      </c>
      <c r="L400">
        <v>69</v>
      </c>
      <c r="M400">
        <v>0</v>
      </c>
      <c r="N400" t="s">
        <v>45</v>
      </c>
      <c r="O400" t="s">
        <v>2089</v>
      </c>
      <c r="P400" t="s">
        <v>39</v>
      </c>
      <c r="Q400">
        <v>1</v>
      </c>
      <c r="R400">
        <f t="shared" si="24"/>
        <v>2020</v>
      </c>
      <c r="S400" t="str">
        <f t="shared" si="25"/>
        <v>October</v>
      </c>
      <c r="T400" t="str">
        <f t="shared" si="26"/>
        <v>Modern</v>
      </c>
      <c r="U400" t="str">
        <f t="shared" si="27"/>
        <v>Short</v>
      </c>
    </row>
    <row r="401" spans="1:21" x14ac:dyDescent="0.25">
      <c r="A401" t="s">
        <v>2090</v>
      </c>
      <c r="B401" t="s">
        <v>29</v>
      </c>
      <c r="C401" t="s">
        <v>2091</v>
      </c>
      <c r="D401" t="s">
        <v>22</v>
      </c>
      <c r="E401" t="s">
        <v>2092</v>
      </c>
      <c r="F401" t="s">
        <v>22</v>
      </c>
      <c r="G401" s="2"/>
      <c r="H401" t="s">
        <v>22</v>
      </c>
      <c r="I401">
        <v>2014</v>
      </c>
      <c r="J401" t="s">
        <v>136</v>
      </c>
      <c r="K401" t="s">
        <v>36</v>
      </c>
      <c r="L401">
        <v>0</v>
      </c>
      <c r="M401">
        <v>2</v>
      </c>
      <c r="N401" t="s">
        <v>805</v>
      </c>
      <c r="O401" t="s">
        <v>2093</v>
      </c>
      <c r="P401" t="s">
        <v>27</v>
      </c>
      <c r="Q401">
        <v>2</v>
      </c>
      <c r="R401" t="str">
        <f t="shared" si="24"/>
        <v/>
      </c>
      <c r="S401" t="str">
        <f t="shared" si="25"/>
        <v/>
      </c>
      <c r="T401" t="str">
        <f t="shared" si="26"/>
        <v>Modern</v>
      </c>
      <c r="U401" t="str">
        <f t="shared" si="27"/>
        <v>Not Applicable</v>
      </c>
    </row>
    <row r="402" spans="1:21" x14ac:dyDescent="0.25">
      <c r="A402" t="s">
        <v>2094</v>
      </c>
      <c r="B402" t="s">
        <v>18</v>
      </c>
      <c r="C402" t="s">
        <v>2095</v>
      </c>
      <c r="D402" t="s">
        <v>2096</v>
      </c>
      <c r="E402" t="s">
        <v>2097</v>
      </c>
      <c r="F402" t="s">
        <v>85</v>
      </c>
      <c r="G402" s="2">
        <v>43101</v>
      </c>
      <c r="H402" t="s">
        <v>34</v>
      </c>
      <c r="I402">
        <v>2011</v>
      </c>
      <c r="J402" t="s">
        <v>136</v>
      </c>
      <c r="K402" t="s">
        <v>951</v>
      </c>
      <c r="L402">
        <v>115</v>
      </c>
      <c r="M402">
        <v>0</v>
      </c>
      <c r="N402" t="s">
        <v>61</v>
      </c>
      <c r="O402" t="s">
        <v>2098</v>
      </c>
      <c r="P402" t="s">
        <v>39</v>
      </c>
      <c r="Q402">
        <v>1</v>
      </c>
      <c r="R402">
        <f t="shared" si="24"/>
        <v>2018</v>
      </c>
      <c r="S402" t="str">
        <f t="shared" si="25"/>
        <v>January</v>
      </c>
      <c r="T402" t="str">
        <f t="shared" si="26"/>
        <v>Modern</v>
      </c>
      <c r="U402" t="str">
        <f t="shared" si="27"/>
        <v>Medium</v>
      </c>
    </row>
    <row r="403" spans="1:21" x14ac:dyDescent="0.25">
      <c r="A403" t="s">
        <v>2099</v>
      </c>
      <c r="B403" t="s">
        <v>29</v>
      </c>
      <c r="C403" t="s">
        <v>2100</v>
      </c>
      <c r="D403" t="s">
        <v>22</v>
      </c>
      <c r="E403" t="s">
        <v>2101</v>
      </c>
      <c r="F403" t="s">
        <v>22</v>
      </c>
      <c r="G403" s="2"/>
      <c r="H403" t="s">
        <v>22</v>
      </c>
      <c r="I403">
        <v>2016</v>
      </c>
      <c r="J403" t="s">
        <v>136</v>
      </c>
      <c r="K403" t="s">
        <v>732</v>
      </c>
      <c r="L403">
        <v>0</v>
      </c>
      <c r="M403">
        <v>5</v>
      </c>
      <c r="N403" t="s">
        <v>119</v>
      </c>
      <c r="O403" t="s">
        <v>2102</v>
      </c>
      <c r="P403" t="s">
        <v>27</v>
      </c>
      <c r="Q403">
        <v>2</v>
      </c>
      <c r="R403" t="str">
        <f t="shared" si="24"/>
        <v/>
      </c>
      <c r="S403" t="str">
        <f t="shared" si="25"/>
        <v/>
      </c>
      <c r="T403" t="str">
        <f t="shared" si="26"/>
        <v>Modern</v>
      </c>
      <c r="U403" t="str">
        <f t="shared" si="27"/>
        <v>Not Applicable</v>
      </c>
    </row>
    <row r="404" spans="1:21" x14ac:dyDescent="0.25">
      <c r="A404" t="s">
        <v>2103</v>
      </c>
      <c r="B404" t="s">
        <v>18</v>
      </c>
      <c r="C404" t="s">
        <v>2104</v>
      </c>
      <c r="D404" t="s">
        <v>2105</v>
      </c>
      <c r="E404" t="s">
        <v>2106</v>
      </c>
      <c r="F404" t="s">
        <v>22</v>
      </c>
      <c r="G404" s="2"/>
      <c r="H404" t="s">
        <v>22</v>
      </c>
      <c r="I404">
        <v>2002</v>
      </c>
      <c r="J404" t="s">
        <v>244</v>
      </c>
      <c r="K404" t="s">
        <v>263</v>
      </c>
      <c r="L404">
        <v>88</v>
      </c>
      <c r="M404">
        <v>0</v>
      </c>
      <c r="N404" t="s">
        <v>61</v>
      </c>
      <c r="O404" t="s">
        <v>2107</v>
      </c>
      <c r="P404" t="s">
        <v>27</v>
      </c>
      <c r="Q404">
        <v>2</v>
      </c>
      <c r="R404" t="str">
        <f t="shared" si="24"/>
        <v/>
      </c>
      <c r="S404" t="str">
        <f t="shared" si="25"/>
        <v/>
      </c>
      <c r="T404" t="str">
        <f t="shared" si="26"/>
        <v>Older</v>
      </c>
      <c r="U404" t="str">
        <f t="shared" si="27"/>
        <v>Short</v>
      </c>
    </row>
    <row r="405" spans="1:21" x14ac:dyDescent="0.25">
      <c r="A405" t="s">
        <v>2108</v>
      </c>
      <c r="B405" t="s">
        <v>18</v>
      </c>
      <c r="C405" t="s">
        <v>2109</v>
      </c>
      <c r="D405" t="s">
        <v>2110</v>
      </c>
      <c r="E405" t="s">
        <v>2111</v>
      </c>
      <c r="F405" t="s">
        <v>22</v>
      </c>
      <c r="G405" s="2"/>
      <c r="H405" t="s">
        <v>22</v>
      </c>
      <c r="I405">
        <v>1946</v>
      </c>
      <c r="J405" t="s">
        <v>77</v>
      </c>
      <c r="K405" t="s">
        <v>1008</v>
      </c>
      <c r="L405">
        <v>68</v>
      </c>
      <c r="M405">
        <v>0</v>
      </c>
      <c r="N405" t="s">
        <v>25</v>
      </c>
      <c r="O405" t="s">
        <v>2112</v>
      </c>
      <c r="P405" t="s">
        <v>27</v>
      </c>
      <c r="Q405">
        <v>2</v>
      </c>
      <c r="R405" t="str">
        <f t="shared" si="24"/>
        <v/>
      </c>
      <c r="S405" t="str">
        <f t="shared" si="25"/>
        <v/>
      </c>
      <c r="T405" t="str">
        <f t="shared" si="26"/>
        <v>Older</v>
      </c>
      <c r="U405" t="str">
        <f t="shared" si="27"/>
        <v>Short</v>
      </c>
    </row>
    <row r="406" spans="1:21" x14ac:dyDescent="0.25">
      <c r="A406" t="s">
        <v>2113</v>
      </c>
      <c r="B406" t="s">
        <v>18</v>
      </c>
      <c r="C406" t="s">
        <v>2114</v>
      </c>
      <c r="D406" t="s">
        <v>2115</v>
      </c>
      <c r="E406" t="s">
        <v>2116</v>
      </c>
      <c r="F406" t="s">
        <v>22</v>
      </c>
      <c r="G406" s="2"/>
      <c r="H406" t="s">
        <v>22</v>
      </c>
      <c r="I406">
        <v>2019</v>
      </c>
      <c r="J406" t="s">
        <v>23</v>
      </c>
      <c r="K406" t="s">
        <v>810</v>
      </c>
      <c r="L406">
        <v>74</v>
      </c>
      <c r="M406">
        <v>0</v>
      </c>
      <c r="N406" t="s">
        <v>45</v>
      </c>
      <c r="O406" t="s">
        <v>2117</v>
      </c>
      <c r="P406" t="s">
        <v>27</v>
      </c>
      <c r="Q406">
        <v>2</v>
      </c>
      <c r="R406" t="str">
        <f t="shared" si="24"/>
        <v/>
      </c>
      <c r="S406" t="str">
        <f t="shared" si="25"/>
        <v/>
      </c>
      <c r="T406" t="str">
        <f t="shared" si="26"/>
        <v>Modern</v>
      </c>
      <c r="U406" t="str">
        <f t="shared" si="27"/>
        <v>Short</v>
      </c>
    </row>
    <row r="407" spans="1:21" x14ac:dyDescent="0.25">
      <c r="A407" t="s">
        <v>2118</v>
      </c>
      <c r="B407" t="s">
        <v>18</v>
      </c>
      <c r="C407" t="s">
        <v>2119</v>
      </c>
      <c r="D407" t="s">
        <v>2120</v>
      </c>
      <c r="E407" t="s">
        <v>2121</v>
      </c>
      <c r="F407" t="s">
        <v>22</v>
      </c>
      <c r="G407" s="2"/>
      <c r="H407" t="s">
        <v>22</v>
      </c>
      <c r="I407">
        <v>2020</v>
      </c>
      <c r="J407" t="s">
        <v>198</v>
      </c>
      <c r="K407" t="s">
        <v>810</v>
      </c>
      <c r="L407">
        <v>74</v>
      </c>
      <c r="M407">
        <v>0</v>
      </c>
      <c r="N407" t="s">
        <v>61</v>
      </c>
      <c r="O407" t="s">
        <v>2122</v>
      </c>
      <c r="P407" t="s">
        <v>27</v>
      </c>
      <c r="Q407">
        <v>2</v>
      </c>
      <c r="R407" t="str">
        <f t="shared" si="24"/>
        <v/>
      </c>
      <c r="S407" t="str">
        <f t="shared" si="25"/>
        <v/>
      </c>
      <c r="T407" t="str">
        <f t="shared" si="26"/>
        <v>Recent</v>
      </c>
      <c r="U407" t="str">
        <f t="shared" si="27"/>
        <v>Short</v>
      </c>
    </row>
    <row r="408" spans="1:21" x14ac:dyDescent="0.25">
      <c r="A408" t="s">
        <v>2123</v>
      </c>
      <c r="B408" t="s">
        <v>18</v>
      </c>
      <c r="C408" t="s">
        <v>2124</v>
      </c>
      <c r="D408" t="s">
        <v>2125</v>
      </c>
      <c r="E408" t="s">
        <v>2126</v>
      </c>
      <c r="F408" t="s">
        <v>2127</v>
      </c>
      <c r="G408" s="2">
        <v>42914</v>
      </c>
      <c r="H408" t="s">
        <v>34</v>
      </c>
      <c r="I408">
        <v>2017</v>
      </c>
      <c r="J408" t="s">
        <v>35</v>
      </c>
      <c r="K408" t="s">
        <v>295</v>
      </c>
      <c r="L408">
        <v>121</v>
      </c>
      <c r="M408">
        <v>0</v>
      </c>
      <c r="N408" t="s">
        <v>112</v>
      </c>
      <c r="O408" t="s">
        <v>2128</v>
      </c>
      <c r="P408" t="s">
        <v>39</v>
      </c>
      <c r="Q408">
        <v>1</v>
      </c>
      <c r="R408">
        <f t="shared" si="24"/>
        <v>2017</v>
      </c>
      <c r="S408" t="str">
        <f t="shared" si="25"/>
        <v>June</v>
      </c>
      <c r="T408" t="str">
        <f t="shared" si="26"/>
        <v>Modern</v>
      </c>
      <c r="U408" t="str">
        <f t="shared" si="27"/>
        <v>Long</v>
      </c>
    </row>
    <row r="409" spans="1:21" x14ac:dyDescent="0.25">
      <c r="A409" t="s">
        <v>2129</v>
      </c>
      <c r="B409" t="s">
        <v>18</v>
      </c>
      <c r="C409" t="s">
        <v>2130</v>
      </c>
      <c r="D409" t="s">
        <v>2131</v>
      </c>
      <c r="E409" t="s">
        <v>2132</v>
      </c>
      <c r="F409" t="s">
        <v>22</v>
      </c>
      <c r="G409" s="2"/>
      <c r="H409" t="s">
        <v>22</v>
      </c>
      <c r="I409">
        <v>1937</v>
      </c>
      <c r="J409" t="s">
        <v>153</v>
      </c>
      <c r="K409" t="s">
        <v>654</v>
      </c>
      <c r="L409">
        <v>82</v>
      </c>
      <c r="M409">
        <v>0</v>
      </c>
      <c r="N409" t="s">
        <v>155</v>
      </c>
      <c r="O409" t="s">
        <v>2133</v>
      </c>
      <c r="P409" t="s">
        <v>27</v>
      </c>
      <c r="Q409">
        <v>2</v>
      </c>
      <c r="R409" t="str">
        <f t="shared" si="24"/>
        <v/>
      </c>
      <c r="S409" t="str">
        <f t="shared" si="25"/>
        <v/>
      </c>
      <c r="T409" t="str">
        <f t="shared" si="26"/>
        <v>Older</v>
      </c>
      <c r="U409" t="str">
        <f t="shared" si="27"/>
        <v>Short</v>
      </c>
    </row>
    <row r="410" spans="1:21" x14ac:dyDescent="0.25">
      <c r="A410" t="s">
        <v>2134</v>
      </c>
      <c r="B410" t="s">
        <v>18</v>
      </c>
      <c r="C410" t="s">
        <v>2135</v>
      </c>
      <c r="D410" t="s">
        <v>2136</v>
      </c>
      <c r="E410" t="s">
        <v>2137</v>
      </c>
      <c r="F410" t="s">
        <v>168</v>
      </c>
      <c r="G410" s="2">
        <v>43791</v>
      </c>
      <c r="H410" t="s">
        <v>34</v>
      </c>
      <c r="I410">
        <v>2019</v>
      </c>
      <c r="J410" t="s">
        <v>35</v>
      </c>
      <c r="K410" t="s">
        <v>551</v>
      </c>
      <c r="L410">
        <v>97</v>
      </c>
      <c r="M410">
        <v>0</v>
      </c>
      <c r="N410" t="s">
        <v>119</v>
      </c>
      <c r="O410" t="s">
        <v>2138</v>
      </c>
      <c r="P410" t="s">
        <v>39</v>
      </c>
      <c r="Q410">
        <v>1</v>
      </c>
      <c r="R410">
        <f t="shared" si="24"/>
        <v>2019</v>
      </c>
      <c r="S410" t="str">
        <f t="shared" si="25"/>
        <v>November</v>
      </c>
      <c r="T410" t="str">
        <f t="shared" si="26"/>
        <v>Modern</v>
      </c>
      <c r="U410" t="str">
        <f t="shared" si="27"/>
        <v>Medium</v>
      </c>
    </row>
    <row r="411" spans="1:21" x14ac:dyDescent="0.25">
      <c r="A411" t="s">
        <v>2139</v>
      </c>
      <c r="B411" t="s">
        <v>18</v>
      </c>
      <c r="C411" t="s">
        <v>2140</v>
      </c>
      <c r="D411" t="s">
        <v>2141</v>
      </c>
      <c r="E411" t="s">
        <v>2142</v>
      </c>
      <c r="F411" t="s">
        <v>175</v>
      </c>
      <c r="G411" s="2"/>
      <c r="H411" t="s">
        <v>22</v>
      </c>
      <c r="I411">
        <v>1936</v>
      </c>
      <c r="J411" t="s">
        <v>300</v>
      </c>
      <c r="K411" t="s">
        <v>1667</v>
      </c>
      <c r="L411">
        <v>59</v>
      </c>
      <c r="M411">
        <v>0</v>
      </c>
      <c r="N411" t="s">
        <v>25</v>
      </c>
      <c r="O411" t="s">
        <v>2143</v>
      </c>
      <c r="P411" t="s">
        <v>27</v>
      </c>
      <c r="Q411">
        <v>2</v>
      </c>
      <c r="R411" t="str">
        <f t="shared" si="24"/>
        <v/>
      </c>
      <c r="S411" t="str">
        <f t="shared" si="25"/>
        <v/>
      </c>
      <c r="T411" t="str">
        <f t="shared" si="26"/>
        <v>Older</v>
      </c>
      <c r="U411" t="str">
        <f t="shared" si="27"/>
        <v>Short</v>
      </c>
    </row>
    <row r="412" spans="1:21" x14ac:dyDescent="0.25">
      <c r="A412" t="s">
        <v>2144</v>
      </c>
      <c r="B412" t="s">
        <v>18</v>
      </c>
      <c r="C412" t="s">
        <v>2145</v>
      </c>
      <c r="D412" t="s">
        <v>2146</v>
      </c>
      <c r="E412" t="s">
        <v>2147</v>
      </c>
      <c r="F412" t="s">
        <v>22</v>
      </c>
      <c r="G412" s="2"/>
      <c r="H412" t="s">
        <v>22</v>
      </c>
      <c r="I412">
        <v>1992</v>
      </c>
      <c r="J412" t="s">
        <v>92</v>
      </c>
      <c r="K412" t="s">
        <v>169</v>
      </c>
      <c r="L412">
        <v>103</v>
      </c>
      <c r="M412">
        <v>0</v>
      </c>
      <c r="N412" t="s">
        <v>119</v>
      </c>
      <c r="O412" t="s">
        <v>2148</v>
      </c>
      <c r="P412" t="s">
        <v>27</v>
      </c>
      <c r="Q412">
        <v>2</v>
      </c>
      <c r="R412" t="str">
        <f t="shared" si="24"/>
        <v/>
      </c>
      <c r="S412" t="str">
        <f t="shared" si="25"/>
        <v/>
      </c>
      <c r="T412" t="str">
        <f t="shared" si="26"/>
        <v>Older</v>
      </c>
      <c r="U412" t="str">
        <f t="shared" si="27"/>
        <v>Medium</v>
      </c>
    </row>
    <row r="413" spans="1:21" x14ac:dyDescent="0.25">
      <c r="A413" t="s">
        <v>2149</v>
      </c>
      <c r="B413" t="s">
        <v>18</v>
      </c>
      <c r="C413" t="s">
        <v>2150</v>
      </c>
      <c r="D413" t="s">
        <v>2151</v>
      </c>
      <c r="E413" t="s">
        <v>2152</v>
      </c>
      <c r="F413" t="s">
        <v>643</v>
      </c>
      <c r="G413" s="2">
        <v>43338</v>
      </c>
      <c r="H413" t="s">
        <v>34</v>
      </c>
      <c r="I413">
        <v>2014</v>
      </c>
      <c r="J413" t="s">
        <v>35</v>
      </c>
      <c r="K413" t="s">
        <v>93</v>
      </c>
      <c r="L413">
        <v>99</v>
      </c>
      <c r="M413">
        <v>0</v>
      </c>
      <c r="N413" t="s">
        <v>119</v>
      </c>
      <c r="O413" t="s">
        <v>2153</v>
      </c>
      <c r="P413" t="s">
        <v>39</v>
      </c>
      <c r="Q413">
        <v>1</v>
      </c>
      <c r="R413">
        <f t="shared" si="24"/>
        <v>2018</v>
      </c>
      <c r="S413" t="str">
        <f t="shared" si="25"/>
        <v>August</v>
      </c>
      <c r="T413" t="str">
        <f t="shared" si="26"/>
        <v>Modern</v>
      </c>
      <c r="U413" t="str">
        <f t="shared" si="27"/>
        <v>Medium</v>
      </c>
    </row>
    <row r="414" spans="1:21" x14ac:dyDescent="0.25">
      <c r="A414" t="s">
        <v>2154</v>
      </c>
      <c r="B414" t="s">
        <v>18</v>
      </c>
      <c r="C414" t="s">
        <v>2155</v>
      </c>
      <c r="D414" t="s">
        <v>2156</v>
      </c>
      <c r="E414" t="s">
        <v>2157</v>
      </c>
      <c r="F414" t="s">
        <v>175</v>
      </c>
      <c r="G414" s="2"/>
      <c r="H414" t="s">
        <v>22</v>
      </c>
      <c r="I414">
        <v>2020</v>
      </c>
      <c r="J414" t="s">
        <v>92</v>
      </c>
      <c r="K414" t="s">
        <v>306</v>
      </c>
      <c r="L414">
        <v>98</v>
      </c>
      <c r="M414">
        <v>0</v>
      </c>
      <c r="N414" t="s">
        <v>2158</v>
      </c>
      <c r="O414" t="s">
        <v>2159</v>
      </c>
      <c r="P414" t="s">
        <v>27</v>
      </c>
      <c r="Q414">
        <v>2</v>
      </c>
      <c r="R414" t="str">
        <f t="shared" si="24"/>
        <v/>
      </c>
      <c r="S414" t="str">
        <f t="shared" si="25"/>
        <v/>
      </c>
      <c r="T414" t="str">
        <f t="shared" si="26"/>
        <v>Recent</v>
      </c>
      <c r="U414" t="str">
        <f t="shared" si="27"/>
        <v>Medium</v>
      </c>
    </row>
    <row r="415" spans="1:21" x14ac:dyDescent="0.25">
      <c r="A415" t="s">
        <v>2160</v>
      </c>
      <c r="B415" t="s">
        <v>18</v>
      </c>
      <c r="C415" t="s">
        <v>2161</v>
      </c>
      <c r="D415" t="s">
        <v>2162</v>
      </c>
      <c r="E415" t="s">
        <v>2163</v>
      </c>
      <c r="F415" t="s">
        <v>22</v>
      </c>
      <c r="G415" s="2">
        <v>42954</v>
      </c>
      <c r="H415" t="s">
        <v>34</v>
      </c>
      <c r="I415">
        <v>2017</v>
      </c>
      <c r="J415" t="s">
        <v>136</v>
      </c>
      <c r="K415" t="s">
        <v>2164</v>
      </c>
      <c r="L415">
        <v>166</v>
      </c>
      <c r="M415">
        <v>0</v>
      </c>
      <c r="N415" t="s">
        <v>112</v>
      </c>
      <c r="O415" t="s">
        <v>2165</v>
      </c>
      <c r="P415" t="s">
        <v>39</v>
      </c>
      <c r="Q415">
        <v>1</v>
      </c>
      <c r="R415">
        <f t="shared" si="24"/>
        <v>2017</v>
      </c>
      <c r="S415" t="str">
        <f t="shared" si="25"/>
        <v>August</v>
      </c>
      <c r="T415" t="str">
        <f t="shared" si="26"/>
        <v>Modern</v>
      </c>
      <c r="U415" t="str">
        <f t="shared" si="27"/>
        <v>Long</v>
      </c>
    </row>
    <row r="416" spans="1:21" x14ac:dyDescent="0.25">
      <c r="A416" t="s">
        <v>2166</v>
      </c>
      <c r="B416" t="s">
        <v>18</v>
      </c>
      <c r="C416" t="s">
        <v>2167</v>
      </c>
      <c r="D416" t="s">
        <v>2168</v>
      </c>
      <c r="E416" t="s">
        <v>2169</v>
      </c>
      <c r="F416" t="s">
        <v>175</v>
      </c>
      <c r="G416" s="2">
        <v>43952</v>
      </c>
      <c r="H416" t="s">
        <v>34</v>
      </c>
      <c r="I416">
        <v>2007</v>
      </c>
      <c r="J416" t="s">
        <v>92</v>
      </c>
      <c r="K416" t="s">
        <v>130</v>
      </c>
      <c r="L416">
        <v>116</v>
      </c>
      <c r="M416">
        <v>0</v>
      </c>
      <c r="N416" t="s">
        <v>61</v>
      </c>
      <c r="O416" t="s">
        <v>2170</v>
      </c>
      <c r="P416" t="s">
        <v>39</v>
      </c>
      <c r="Q416">
        <v>1</v>
      </c>
      <c r="R416">
        <f t="shared" si="24"/>
        <v>2020</v>
      </c>
      <c r="S416" t="str">
        <f t="shared" si="25"/>
        <v>May</v>
      </c>
      <c r="T416" t="str">
        <f t="shared" si="26"/>
        <v>Older</v>
      </c>
      <c r="U416" t="str">
        <f t="shared" si="27"/>
        <v>Medium</v>
      </c>
    </row>
    <row r="417" spans="1:21" x14ac:dyDescent="0.25">
      <c r="A417" t="s">
        <v>2171</v>
      </c>
      <c r="B417" t="s">
        <v>29</v>
      </c>
      <c r="C417" t="s">
        <v>2172</v>
      </c>
      <c r="D417" t="s">
        <v>22</v>
      </c>
      <c r="E417" t="s">
        <v>2173</v>
      </c>
      <c r="F417" t="s">
        <v>1050</v>
      </c>
      <c r="G417" s="2">
        <v>42730</v>
      </c>
      <c r="H417" t="s">
        <v>34</v>
      </c>
      <c r="I417">
        <v>2014</v>
      </c>
      <c r="J417" t="s">
        <v>136</v>
      </c>
      <c r="K417" t="s">
        <v>71</v>
      </c>
      <c r="L417">
        <v>0</v>
      </c>
      <c r="M417">
        <v>1</v>
      </c>
      <c r="N417" t="s">
        <v>137</v>
      </c>
      <c r="O417" t="s">
        <v>2174</v>
      </c>
      <c r="P417" t="s">
        <v>39</v>
      </c>
      <c r="Q417">
        <v>1</v>
      </c>
      <c r="R417">
        <f t="shared" si="24"/>
        <v>2016</v>
      </c>
      <c r="S417" t="str">
        <f t="shared" si="25"/>
        <v>December</v>
      </c>
      <c r="T417" t="str">
        <f t="shared" si="26"/>
        <v>Modern</v>
      </c>
      <c r="U417" t="str">
        <f t="shared" si="27"/>
        <v>Not Applicable</v>
      </c>
    </row>
    <row r="418" spans="1:21" x14ac:dyDescent="0.25">
      <c r="A418" t="s">
        <v>2175</v>
      </c>
      <c r="B418" t="s">
        <v>29</v>
      </c>
      <c r="C418" t="s">
        <v>2176</v>
      </c>
      <c r="D418" t="s">
        <v>2177</v>
      </c>
      <c r="E418" t="s">
        <v>2178</v>
      </c>
      <c r="F418" t="s">
        <v>22</v>
      </c>
      <c r="G418" s="2">
        <v>44454</v>
      </c>
      <c r="H418" t="s">
        <v>34</v>
      </c>
      <c r="I418">
        <v>2021</v>
      </c>
      <c r="J418" t="s">
        <v>35</v>
      </c>
      <c r="K418" t="s">
        <v>71</v>
      </c>
      <c r="L418">
        <v>0</v>
      </c>
      <c r="M418">
        <v>1</v>
      </c>
      <c r="N418" t="s">
        <v>277</v>
      </c>
      <c r="O418" t="s">
        <v>2179</v>
      </c>
      <c r="P418" t="s">
        <v>39</v>
      </c>
      <c r="Q418">
        <v>1</v>
      </c>
      <c r="R418">
        <f t="shared" si="24"/>
        <v>2021</v>
      </c>
      <c r="S418" t="str">
        <f t="shared" si="25"/>
        <v>September</v>
      </c>
      <c r="T418" t="str">
        <f t="shared" si="26"/>
        <v>Recent</v>
      </c>
      <c r="U418" t="str">
        <f t="shared" si="27"/>
        <v>Not Applicable</v>
      </c>
    </row>
    <row r="419" spans="1:21" x14ac:dyDescent="0.25">
      <c r="A419" t="s">
        <v>2180</v>
      </c>
      <c r="B419" t="s">
        <v>18</v>
      </c>
      <c r="C419" t="s">
        <v>2181</v>
      </c>
      <c r="D419" t="s">
        <v>2182</v>
      </c>
      <c r="E419" t="s">
        <v>2183</v>
      </c>
      <c r="F419" t="s">
        <v>85</v>
      </c>
      <c r="G419" s="2">
        <v>42979</v>
      </c>
      <c r="H419" t="s">
        <v>34</v>
      </c>
      <c r="I419">
        <v>1973</v>
      </c>
      <c r="J419" t="s">
        <v>136</v>
      </c>
      <c r="K419" t="s">
        <v>313</v>
      </c>
      <c r="L419">
        <v>132</v>
      </c>
      <c r="M419">
        <v>0</v>
      </c>
      <c r="N419" t="s">
        <v>112</v>
      </c>
      <c r="O419" t="s">
        <v>2184</v>
      </c>
      <c r="P419" t="s">
        <v>39</v>
      </c>
      <c r="Q419">
        <v>1</v>
      </c>
      <c r="R419">
        <f t="shared" si="24"/>
        <v>2017</v>
      </c>
      <c r="S419" t="str">
        <f t="shared" si="25"/>
        <v>September</v>
      </c>
      <c r="T419" t="str">
        <f t="shared" si="26"/>
        <v>Older</v>
      </c>
      <c r="U419" t="str">
        <f t="shared" si="27"/>
        <v>Long</v>
      </c>
    </row>
    <row r="420" spans="1:21" x14ac:dyDescent="0.25">
      <c r="A420" t="s">
        <v>2185</v>
      </c>
      <c r="B420" t="s">
        <v>18</v>
      </c>
      <c r="C420" t="s">
        <v>2186</v>
      </c>
      <c r="D420" t="s">
        <v>2187</v>
      </c>
      <c r="E420" t="s">
        <v>2188</v>
      </c>
      <c r="F420" t="s">
        <v>22</v>
      </c>
      <c r="G420" s="2"/>
      <c r="H420" t="s">
        <v>22</v>
      </c>
      <c r="I420">
        <v>2019</v>
      </c>
      <c r="J420" t="s">
        <v>300</v>
      </c>
      <c r="K420" t="s">
        <v>445</v>
      </c>
      <c r="L420">
        <v>69</v>
      </c>
      <c r="M420">
        <v>0</v>
      </c>
      <c r="N420" t="s">
        <v>45</v>
      </c>
      <c r="O420" t="s">
        <v>2189</v>
      </c>
      <c r="P420" t="s">
        <v>27</v>
      </c>
      <c r="Q420">
        <v>2</v>
      </c>
      <c r="R420" t="str">
        <f t="shared" si="24"/>
        <v/>
      </c>
      <c r="S420" t="str">
        <f t="shared" si="25"/>
        <v/>
      </c>
      <c r="T420" t="str">
        <f t="shared" si="26"/>
        <v>Modern</v>
      </c>
      <c r="U420" t="str">
        <f t="shared" si="27"/>
        <v>Short</v>
      </c>
    </row>
    <row r="421" spans="1:21" x14ac:dyDescent="0.25">
      <c r="A421" t="s">
        <v>2190</v>
      </c>
      <c r="B421" t="s">
        <v>18</v>
      </c>
      <c r="C421" t="s">
        <v>2191</v>
      </c>
      <c r="D421" t="s">
        <v>76</v>
      </c>
      <c r="E421" t="s">
        <v>2192</v>
      </c>
      <c r="F421" t="s">
        <v>175</v>
      </c>
      <c r="G421" s="2">
        <v>43132</v>
      </c>
      <c r="H421" t="s">
        <v>34</v>
      </c>
      <c r="I421">
        <v>2017</v>
      </c>
      <c r="J421" t="s">
        <v>51</v>
      </c>
      <c r="K421" t="s">
        <v>967</v>
      </c>
      <c r="L421">
        <v>90</v>
      </c>
      <c r="M421">
        <v>0</v>
      </c>
      <c r="N421" t="s">
        <v>45</v>
      </c>
      <c r="O421" t="s">
        <v>2193</v>
      </c>
      <c r="P421" t="s">
        <v>39</v>
      </c>
      <c r="Q421">
        <v>1</v>
      </c>
      <c r="R421">
        <f t="shared" si="24"/>
        <v>2018</v>
      </c>
      <c r="S421" t="str">
        <f t="shared" si="25"/>
        <v>February</v>
      </c>
      <c r="T421" t="str">
        <f t="shared" si="26"/>
        <v>Modern</v>
      </c>
      <c r="U421" t="str">
        <f t="shared" si="27"/>
        <v>Medium</v>
      </c>
    </row>
    <row r="422" spans="1:21" x14ac:dyDescent="0.25">
      <c r="A422" t="s">
        <v>2194</v>
      </c>
      <c r="B422" t="s">
        <v>18</v>
      </c>
      <c r="C422" t="s">
        <v>2195</v>
      </c>
      <c r="D422" t="s">
        <v>2196</v>
      </c>
      <c r="E422" t="s">
        <v>2197</v>
      </c>
      <c r="F422" t="s">
        <v>175</v>
      </c>
      <c r="G422" s="2">
        <v>42685</v>
      </c>
      <c r="H422" t="s">
        <v>34</v>
      </c>
      <c r="I422">
        <v>2016</v>
      </c>
      <c r="J422" t="s">
        <v>136</v>
      </c>
      <c r="K422" t="s">
        <v>306</v>
      </c>
      <c r="L422">
        <v>98</v>
      </c>
      <c r="M422">
        <v>0</v>
      </c>
      <c r="N422" t="s">
        <v>112</v>
      </c>
      <c r="O422" t="s">
        <v>2198</v>
      </c>
      <c r="P422" t="s">
        <v>39</v>
      </c>
      <c r="Q422">
        <v>1</v>
      </c>
      <c r="R422">
        <f t="shared" si="24"/>
        <v>2016</v>
      </c>
      <c r="S422" t="str">
        <f t="shared" si="25"/>
        <v>November</v>
      </c>
      <c r="T422" t="str">
        <f t="shared" si="26"/>
        <v>Modern</v>
      </c>
      <c r="U422" t="str">
        <f t="shared" si="27"/>
        <v>Medium</v>
      </c>
    </row>
    <row r="423" spans="1:21" x14ac:dyDescent="0.25">
      <c r="A423" t="s">
        <v>2199</v>
      </c>
      <c r="B423" t="s">
        <v>18</v>
      </c>
      <c r="C423" t="s">
        <v>2200</v>
      </c>
      <c r="D423" t="s">
        <v>2201</v>
      </c>
      <c r="E423" t="s">
        <v>22</v>
      </c>
      <c r="F423" t="s">
        <v>22</v>
      </c>
      <c r="G423" s="2"/>
      <c r="H423" t="s">
        <v>22</v>
      </c>
      <c r="I423">
        <v>2016</v>
      </c>
      <c r="J423" t="s">
        <v>77</v>
      </c>
      <c r="K423" t="s">
        <v>1525</v>
      </c>
      <c r="L423">
        <v>120</v>
      </c>
      <c r="M423">
        <v>0</v>
      </c>
      <c r="N423" t="s">
        <v>883</v>
      </c>
      <c r="O423" t="s">
        <v>2202</v>
      </c>
      <c r="P423" t="s">
        <v>27</v>
      </c>
      <c r="Q423">
        <v>2</v>
      </c>
      <c r="R423" t="str">
        <f t="shared" si="24"/>
        <v/>
      </c>
      <c r="S423" t="str">
        <f t="shared" si="25"/>
        <v/>
      </c>
      <c r="T423" t="str">
        <f t="shared" si="26"/>
        <v>Modern</v>
      </c>
      <c r="U423" t="str">
        <f t="shared" si="27"/>
        <v>Medium</v>
      </c>
    </row>
    <row r="424" spans="1:21" x14ac:dyDescent="0.25">
      <c r="A424" t="s">
        <v>2203</v>
      </c>
      <c r="B424" t="s">
        <v>29</v>
      </c>
      <c r="C424" t="s">
        <v>2204</v>
      </c>
      <c r="D424" t="s">
        <v>22</v>
      </c>
      <c r="E424" t="s">
        <v>2205</v>
      </c>
      <c r="F424" t="s">
        <v>175</v>
      </c>
      <c r="G424" s="2">
        <v>43689</v>
      </c>
      <c r="H424" t="s">
        <v>34</v>
      </c>
      <c r="I424">
        <v>2019</v>
      </c>
      <c r="J424" t="s">
        <v>631</v>
      </c>
      <c r="K424" t="s">
        <v>71</v>
      </c>
      <c r="L424">
        <v>0</v>
      </c>
      <c r="M424">
        <v>1</v>
      </c>
      <c r="N424" t="s">
        <v>716</v>
      </c>
      <c r="O424" t="s">
        <v>2206</v>
      </c>
      <c r="P424" t="s">
        <v>39</v>
      </c>
      <c r="Q424">
        <v>1</v>
      </c>
      <c r="R424">
        <f t="shared" si="24"/>
        <v>2019</v>
      </c>
      <c r="S424" t="str">
        <f t="shared" si="25"/>
        <v>August</v>
      </c>
      <c r="T424" t="str">
        <f t="shared" si="26"/>
        <v>Modern</v>
      </c>
      <c r="U424" t="str">
        <f t="shared" si="27"/>
        <v>Not Applicable</v>
      </c>
    </row>
    <row r="425" spans="1:21" x14ac:dyDescent="0.25">
      <c r="A425" t="s">
        <v>2207</v>
      </c>
      <c r="B425" t="s">
        <v>29</v>
      </c>
      <c r="C425" t="s">
        <v>2208</v>
      </c>
      <c r="D425" t="s">
        <v>22</v>
      </c>
      <c r="E425" t="s">
        <v>2209</v>
      </c>
      <c r="F425" t="s">
        <v>175</v>
      </c>
      <c r="G425" s="2">
        <v>43854</v>
      </c>
      <c r="H425" t="s">
        <v>34</v>
      </c>
      <c r="I425">
        <v>2020</v>
      </c>
      <c r="J425" t="s">
        <v>35</v>
      </c>
      <c r="K425" t="s">
        <v>71</v>
      </c>
      <c r="L425">
        <v>0</v>
      </c>
      <c r="M425">
        <v>1</v>
      </c>
      <c r="N425" t="s">
        <v>1300</v>
      </c>
      <c r="O425" t="s">
        <v>2210</v>
      </c>
      <c r="P425" t="s">
        <v>39</v>
      </c>
      <c r="Q425">
        <v>1</v>
      </c>
      <c r="R425">
        <f t="shared" si="24"/>
        <v>2020</v>
      </c>
      <c r="S425" t="str">
        <f t="shared" si="25"/>
        <v>January</v>
      </c>
      <c r="T425" t="str">
        <f t="shared" si="26"/>
        <v>Recent</v>
      </c>
      <c r="U425" t="str">
        <f t="shared" si="27"/>
        <v>Not Applicable</v>
      </c>
    </row>
    <row r="426" spans="1:21" x14ac:dyDescent="0.25">
      <c r="A426" t="s">
        <v>2211</v>
      </c>
      <c r="B426" t="s">
        <v>18</v>
      </c>
      <c r="C426" t="s">
        <v>2212</v>
      </c>
      <c r="D426" t="s">
        <v>2213</v>
      </c>
      <c r="E426" t="s">
        <v>2214</v>
      </c>
      <c r="F426" t="s">
        <v>85</v>
      </c>
      <c r="G426" s="2">
        <v>43784</v>
      </c>
      <c r="H426" t="s">
        <v>34</v>
      </c>
      <c r="I426">
        <v>2019</v>
      </c>
      <c r="J426" t="s">
        <v>35</v>
      </c>
      <c r="K426" t="s">
        <v>1646</v>
      </c>
      <c r="L426">
        <v>143</v>
      </c>
      <c r="M426">
        <v>0</v>
      </c>
      <c r="N426" t="s">
        <v>112</v>
      </c>
      <c r="O426" t="s">
        <v>2215</v>
      </c>
      <c r="P426" t="s">
        <v>39</v>
      </c>
      <c r="Q426">
        <v>1</v>
      </c>
      <c r="R426">
        <f t="shared" si="24"/>
        <v>2019</v>
      </c>
      <c r="S426" t="str">
        <f t="shared" si="25"/>
        <v>November</v>
      </c>
      <c r="T426" t="str">
        <f t="shared" si="26"/>
        <v>Modern</v>
      </c>
      <c r="U426" t="str">
        <f t="shared" si="27"/>
        <v>Long</v>
      </c>
    </row>
    <row r="427" spans="1:21" x14ac:dyDescent="0.25">
      <c r="A427" t="s">
        <v>2216</v>
      </c>
      <c r="B427" t="s">
        <v>18</v>
      </c>
      <c r="C427" t="s">
        <v>2217</v>
      </c>
      <c r="D427" t="s">
        <v>2218</v>
      </c>
      <c r="E427" t="s">
        <v>2219</v>
      </c>
      <c r="F427" t="s">
        <v>2220</v>
      </c>
      <c r="G427" s="2">
        <v>42438</v>
      </c>
      <c r="H427" t="s">
        <v>34</v>
      </c>
      <c r="I427">
        <v>2015</v>
      </c>
      <c r="J427" t="s">
        <v>35</v>
      </c>
      <c r="K427" t="s">
        <v>773</v>
      </c>
      <c r="L427">
        <v>96</v>
      </c>
      <c r="M427">
        <v>0</v>
      </c>
      <c r="N427" t="s">
        <v>119</v>
      </c>
      <c r="O427" t="s">
        <v>2221</v>
      </c>
      <c r="P427" t="s">
        <v>39</v>
      </c>
      <c r="Q427">
        <v>1</v>
      </c>
      <c r="R427">
        <f t="shared" si="24"/>
        <v>2016</v>
      </c>
      <c r="S427" t="str">
        <f t="shared" si="25"/>
        <v>March</v>
      </c>
      <c r="T427" t="str">
        <f t="shared" si="26"/>
        <v>Modern</v>
      </c>
      <c r="U427" t="str">
        <f t="shared" si="27"/>
        <v>Medium</v>
      </c>
    </row>
    <row r="428" spans="1:21" x14ac:dyDescent="0.25">
      <c r="A428" t="s">
        <v>2222</v>
      </c>
      <c r="B428" t="s">
        <v>18</v>
      </c>
      <c r="C428" t="s">
        <v>2223</v>
      </c>
      <c r="D428" t="s">
        <v>2224</v>
      </c>
      <c r="E428" t="s">
        <v>2225</v>
      </c>
      <c r="F428" t="s">
        <v>2226</v>
      </c>
      <c r="G428" s="2">
        <v>44059</v>
      </c>
      <c r="H428" t="s">
        <v>34</v>
      </c>
      <c r="I428">
        <v>2014</v>
      </c>
      <c r="J428" t="s">
        <v>244</v>
      </c>
      <c r="K428" t="s">
        <v>176</v>
      </c>
      <c r="L428">
        <v>102</v>
      </c>
      <c r="M428">
        <v>0</v>
      </c>
      <c r="N428" t="s">
        <v>112</v>
      </c>
      <c r="O428" t="s">
        <v>2227</v>
      </c>
      <c r="P428" t="s">
        <v>39</v>
      </c>
      <c r="Q428">
        <v>1</v>
      </c>
      <c r="R428">
        <f t="shared" si="24"/>
        <v>2020</v>
      </c>
      <c r="S428" t="str">
        <f t="shared" si="25"/>
        <v>August</v>
      </c>
      <c r="T428" t="str">
        <f t="shared" si="26"/>
        <v>Modern</v>
      </c>
      <c r="U428" t="str">
        <f t="shared" si="27"/>
        <v>Medium</v>
      </c>
    </row>
    <row r="429" spans="1:21" x14ac:dyDescent="0.25">
      <c r="A429" t="s">
        <v>2228</v>
      </c>
      <c r="B429" t="s">
        <v>18</v>
      </c>
      <c r="C429" t="s">
        <v>2229</v>
      </c>
      <c r="D429" t="s">
        <v>2230</v>
      </c>
      <c r="E429" t="s">
        <v>2231</v>
      </c>
      <c r="F429" t="s">
        <v>2232</v>
      </c>
      <c r="G429" s="2">
        <v>43525</v>
      </c>
      <c r="H429" t="s">
        <v>34</v>
      </c>
      <c r="I429">
        <v>2008</v>
      </c>
      <c r="J429" t="s">
        <v>92</v>
      </c>
      <c r="K429" t="s">
        <v>967</v>
      </c>
      <c r="L429">
        <v>90</v>
      </c>
      <c r="M429">
        <v>0</v>
      </c>
      <c r="N429" t="s">
        <v>45</v>
      </c>
      <c r="O429" t="s">
        <v>2233</v>
      </c>
      <c r="P429" t="s">
        <v>39</v>
      </c>
      <c r="Q429">
        <v>1</v>
      </c>
      <c r="R429">
        <f t="shared" si="24"/>
        <v>2019</v>
      </c>
      <c r="S429" t="str">
        <f t="shared" si="25"/>
        <v>March</v>
      </c>
      <c r="T429" t="str">
        <f t="shared" si="26"/>
        <v>Older</v>
      </c>
      <c r="U429" t="str">
        <f t="shared" si="27"/>
        <v>Medium</v>
      </c>
    </row>
    <row r="430" spans="1:21" x14ac:dyDescent="0.25">
      <c r="A430" t="s">
        <v>2234</v>
      </c>
      <c r="B430" t="s">
        <v>18</v>
      </c>
      <c r="C430" t="s">
        <v>2235</v>
      </c>
      <c r="D430" t="s">
        <v>2236</v>
      </c>
      <c r="E430" t="s">
        <v>2237</v>
      </c>
      <c r="F430" t="s">
        <v>2238</v>
      </c>
      <c r="G430" s="2">
        <v>43810</v>
      </c>
      <c r="H430" t="s">
        <v>34</v>
      </c>
      <c r="I430">
        <v>2019</v>
      </c>
      <c r="J430" t="s">
        <v>35</v>
      </c>
      <c r="K430" t="s">
        <v>1646</v>
      </c>
      <c r="L430">
        <v>143</v>
      </c>
      <c r="M430">
        <v>0</v>
      </c>
      <c r="N430" t="s">
        <v>119</v>
      </c>
      <c r="O430" t="s">
        <v>2239</v>
      </c>
      <c r="P430" t="s">
        <v>39</v>
      </c>
      <c r="Q430">
        <v>1</v>
      </c>
      <c r="R430">
        <f t="shared" si="24"/>
        <v>2019</v>
      </c>
      <c r="S430" t="str">
        <f t="shared" si="25"/>
        <v>December</v>
      </c>
      <c r="T430" t="str">
        <f t="shared" si="26"/>
        <v>Modern</v>
      </c>
      <c r="U430" t="str">
        <f t="shared" si="27"/>
        <v>Long</v>
      </c>
    </row>
    <row r="431" spans="1:21" x14ac:dyDescent="0.25">
      <c r="A431" t="s">
        <v>2240</v>
      </c>
      <c r="B431" t="s">
        <v>18</v>
      </c>
      <c r="C431" t="s">
        <v>2241</v>
      </c>
      <c r="D431" t="s">
        <v>2242</v>
      </c>
      <c r="E431" t="s">
        <v>2243</v>
      </c>
      <c r="F431" t="s">
        <v>175</v>
      </c>
      <c r="G431" s="2">
        <v>42727</v>
      </c>
      <c r="H431" t="s">
        <v>34</v>
      </c>
      <c r="I431">
        <v>2016</v>
      </c>
      <c r="J431" t="s">
        <v>35</v>
      </c>
      <c r="K431" t="s">
        <v>604</v>
      </c>
      <c r="L431">
        <v>62</v>
      </c>
      <c r="M431">
        <v>0</v>
      </c>
      <c r="N431" t="s">
        <v>272</v>
      </c>
      <c r="O431" t="s">
        <v>2244</v>
      </c>
      <c r="P431" t="s">
        <v>39</v>
      </c>
      <c r="Q431">
        <v>1</v>
      </c>
      <c r="R431">
        <f t="shared" si="24"/>
        <v>2016</v>
      </c>
      <c r="S431" t="str">
        <f t="shared" si="25"/>
        <v>December</v>
      </c>
      <c r="T431" t="str">
        <f t="shared" si="26"/>
        <v>Modern</v>
      </c>
      <c r="U431" t="str">
        <f t="shared" si="27"/>
        <v>Short</v>
      </c>
    </row>
    <row r="432" spans="1:21" x14ac:dyDescent="0.25">
      <c r="A432" t="s">
        <v>2245</v>
      </c>
      <c r="B432" t="s">
        <v>18</v>
      </c>
      <c r="C432" t="s">
        <v>2246</v>
      </c>
      <c r="D432" t="s">
        <v>2247</v>
      </c>
      <c r="E432" t="s">
        <v>2248</v>
      </c>
      <c r="F432" t="s">
        <v>22</v>
      </c>
      <c r="G432" s="2"/>
      <c r="H432" t="s">
        <v>22</v>
      </c>
      <c r="I432">
        <v>1995</v>
      </c>
      <c r="J432" t="s">
        <v>198</v>
      </c>
      <c r="K432" t="s">
        <v>169</v>
      </c>
      <c r="L432">
        <v>103</v>
      </c>
      <c r="M432">
        <v>0</v>
      </c>
      <c r="N432" t="s">
        <v>119</v>
      </c>
      <c r="O432" t="s">
        <v>2249</v>
      </c>
      <c r="P432" t="s">
        <v>27</v>
      </c>
      <c r="Q432">
        <v>2</v>
      </c>
      <c r="R432" t="str">
        <f t="shared" si="24"/>
        <v/>
      </c>
      <c r="S432" t="str">
        <f t="shared" si="25"/>
        <v/>
      </c>
      <c r="T432" t="str">
        <f t="shared" si="26"/>
        <v>Older</v>
      </c>
      <c r="U432" t="str">
        <f t="shared" si="27"/>
        <v>Medium</v>
      </c>
    </row>
    <row r="433" spans="1:21" x14ac:dyDescent="0.25">
      <c r="A433" t="s">
        <v>2250</v>
      </c>
      <c r="B433" t="s">
        <v>18</v>
      </c>
      <c r="C433" t="s">
        <v>2251</v>
      </c>
      <c r="D433" t="s">
        <v>2252</v>
      </c>
      <c r="E433" t="s">
        <v>2253</v>
      </c>
      <c r="F433" t="s">
        <v>2254</v>
      </c>
      <c r="G433" s="2">
        <v>43831</v>
      </c>
      <c r="H433" t="s">
        <v>34</v>
      </c>
      <c r="I433">
        <v>2002</v>
      </c>
      <c r="J433" t="s">
        <v>244</v>
      </c>
      <c r="K433" t="s">
        <v>2255</v>
      </c>
      <c r="L433">
        <v>179</v>
      </c>
      <c r="M433">
        <v>0</v>
      </c>
      <c r="N433" t="s">
        <v>112</v>
      </c>
      <c r="O433" t="s">
        <v>2256</v>
      </c>
      <c r="P433" t="s">
        <v>39</v>
      </c>
      <c r="Q433">
        <v>1</v>
      </c>
      <c r="R433">
        <f t="shared" si="24"/>
        <v>2020</v>
      </c>
      <c r="S433" t="str">
        <f t="shared" si="25"/>
        <v>January</v>
      </c>
      <c r="T433" t="str">
        <f t="shared" si="26"/>
        <v>Older</v>
      </c>
      <c r="U433" t="str">
        <f t="shared" si="27"/>
        <v>Long</v>
      </c>
    </row>
    <row r="434" spans="1:21" x14ac:dyDescent="0.25">
      <c r="A434" t="s">
        <v>2257</v>
      </c>
      <c r="B434" t="s">
        <v>29</v>
      </c>
      <c r="C434" t="s">
        <v>2258</v>
      </c>
      <c r="D434" t="s">
        <v>22</v>
      </c>
      <c r="E434" t="s">
        <v>2259</v>
      </c>
      <c r="F434" t="s">
        <v>175</v>
      </c>
      <c r="G434" s="2"/>
      <c r="H434" t="s">
        <v>22</v>
      </c>
      <c r="I434">
        <v>2016</v>
      </c>
      <c r="J434" t="s">
        <v>59</v>
      </c>
      <c r="K434" t="s">
        <v>71</v>
      </c>
      <c r="L434">
        <v>0</v>
      </c>
      <c r="M434">
        <v>1</v>
      </c>
      <c r="N434" t="s">
        <v>61</v>
      </c>
      <c r="O434" t="s">
        <v>2260</v>
      </c>
      <c r="P434" t="s">
        <v>27</v>
      </c>
      <c r="Q434">
        <v>2</v>
      </c>
      <c r="R434" t="str">
        <f t="shared" si="24"/>
        <v/>
      </c>
      <c r="S434" t="str">
        <f t="shared" si="25"/>
        <v/>
      </c>
      <c r="T434" t="str">
        <f t="shared" si="26"/>
        <v>Modern</v>
      </c>
      <c r="U434" t="str">
        <f t="shared" si="27"/>
        <v>Not Applicable</v>
      </c>
    </row>
    <row r="435" spans="1:21" x14ac:dyDescent="0.25">
      <c r="A435" t="s">
        <v>2261</v>
      </c>
      <c r="B435" t="s">
        <v>29</v>
      </c>
      <c r="C435" t="s">
        <v>2262</v>
      </c>
      <c r="D435" t="s">
        <v>22</v>
      </c>
      <c r="E435" t="s">
        <v>22</v>
      </c>
      <c r="F435" t="s">
        <v>2263</v>
      </c>
      <c r="G435" s="2">
        <v>44181</v>
      </c>
      <c r="H435" t="s">
        <v>34</v>
      </c>
      <c r="I435">
        <v>2020</v>
      </c>
      <c r="J435" t="s">
        <v>35</v>
      </c>
      <c r="K435" t="s">
        <v>71</v>
      </c>
      <c r="L435">
        <v>0</v>
      </c>
      <c r="M435">
        <v>1</v>
      </c>
      <c r="N435" t="s">
        <v>61</v>
      </c>
      <c r="O435" t="s">
        <v>2264</v>
      </c>
      <c r="P435" t="s">
        <v>39</v>
      </c>
      <c r="Q435">
        <v>1</v>
      </c>
      <c r="R435">
        <f t="shared" si="24"/>
        <v>2020</v>
      </c>
      <c r="S435" t="str">
        <f t="shared" si="25"/>
        <v>December</v>
      </c>
      <c r="T435" t="str">
        <f t="shared" si="26"/>
        <v>Recent</v>
      </c>
      <c r="U435" t="str">
        <f t="shared" si="27"/>
        <v>Not Applicable</v>
      </c>
    </row>
    <row r="436" spans="1:21" x14ac:dyDescent="0.25">
      <c r="A436" t="s">
        <v>2265</v>
      </c>
      <c r="B436" t="s">
        <v>29</v>
      </c>
      <c r="C436" t="s">
        <v>2266</v>
      </c>
      <c r="D436" t="s">
        <v>22</v>
      </c>
      <c r="E436" t="s">
        <v>22</v>
      </c>
      <c r="F436" t="s">
        <v>175</v>
      </c>
      <c r="G436" s="2">
        <v>43287</v>
      </c>
      <c r="H436" t="s">
        <v>34</v>
      </c>
      <c r="I436">
        <v>2018</v>
      </c>
      <c r="J436" t="s">
        <v>51</v>
      </c>
      <c r="K436" t="s">
        <v>36</v>
      </c>
      <c r="L436">
        <v>0</v>
      </c>
      <c r="M436">
        <v>2</v>
      </c>
      <c r="N436" t="s">
        <v>72</v>
      </c>
      <c r="O436" t="s">
        <v>2267</v>
      </c>
      <c r="P436" t="s">
        <v>39</v>
      </c>
      <c r="Q436">
        <v>1</v>
      </c>
      <c r="R436">
        <f t="shared" si="24"/>
        <v>2018</v>
      </c>
      <c r="S436" t="str">
        <f t="shared" si="25"/>
        <v>July</v>
      </c>
      <c r="T436" t="str">
        <f t="shared" si="26"/>
        <v>Modern</v>
      </c>
      <c r="U436" t="str">
        <f t="shared" si="27"/>
        <v>Not Applicable</v>
      </c>
    </row>
    <row r="437" spans="1:21" x14ac:dyDescent="0.25">
      <c r="A437" t="s">
        <v>2268</v>
      </c>
      <c r="B437" t="s">
        <v>29</v>
      </c>
      <c r="C437" t="s">
        <v>2269</v>
      </c>
      <c r="D437" t="s">
        <v>2270</v>
      </c>
      <c r="E437" t="s">
        <v>2271</v>
      </c>
      <c r="F437" t="s">
        <v>110</v>
      </c>
      <c r="G437" s="2">
        <v>42555</v>
      </c>
      <c r="H437" t="s">
        <v>34</v>
      </c>
      <c r="I437">
        <v>2016</v>
      </c>
      <c r="J437" t="s">
        <v>136</v>
      </c>
      <c r="K437" t="s">
        <v>36</v>
      </c>
      <c r="L437">
        <v>0</v>
      </c>
      <c r="M437">
        <v>2</v>
      </c>
      <c r="N437" t="s">
        <v>389</v>
      </c>
      <c r="O437" t="s">
        <v>2272</v>
      </c>
      <c r="P437" t="s">
        <v>39</v>
      </c>
      <c r="Q437">
        <v>1</v>
      </c>
      <c r="R437">
        <f t="shared" si="24"/>
        <v>2016</v>
      </c>
      <c r="S437" t="str">
        <f t="shared" si="25"/>
        <v>July</v>
      </c>
      <c r="T437" t="str">
        <f t="shared" si="26"/>
        <v>Modern</v>
      </c>
      <c r="U437" t="str">
        <f t="shared" si="27"/>
        <v>Not Applicable</v>
      </c>
    </row>
    <row r="438" spans="1:21" x14ac:dyDescent="0.25">
      <c r="A438" t="s">
        <v>2273</v>
      </c>
      <c r="B438" t="s">
        <v>29</v>
      </c>
      <c r="C438" t="s">
        <v>2274</v>
      </c>
      <c r="D438" t="s">
        <v>2275</v>
      </c>
      <c r="E438" t="s">
        <v>2276</v>
      </c>
      <c r="F438" t="s">
        <v>2277</v>
      </c>
      <c r="G438" s="2">
        <v>44383</v>
      </c>
      <c r="H438" t="s">
        <v>34</v>
      </c>
      <c r="I438">
        <v>2020</v>
      </c>
      <c r="J438" t="s">
        <v>35</v>
      </c>
      <c r="K438" t="s">
        <v>36</v>
      </c>
      <c r="L438">
        <v>0</v>
      </c>
      <c r="M438">
        <v>2</v>
      </c>
      <c r="N438" t="s">
        <v>220</v>
      </c>
      <c r="O438" t="s">
        <v>2278</v>
      </c>
      <c r="P438" t="s">
        <v>39</v>
      </c>
      <c r="Q438">
        <v>1</v>
      </c>
      <c r="R438">
        <f t="shared" si="24"/>
        <v>2021</v>
      </c>
      <c r="S438" t="str">
        <f t="shared" si="25"/>
        <v>July</v>
      </c>
      <c r="T438" t="str">
        <f t="shared" si="26"/>
        <v>Recent</v>
      </c>
      <c r="U438" t="str">
        <f t="shared" si="27"/>
        <v>Not Applicable</v>
      </c>
    </row>
    <row r="439" spans="1:21" x14ac:dyDescent="0.25">
      <c r="A439" t="s">
        <v>2279</v>
      </c>
      <c r="B439" t="s">
        <v>18</v>
      </c>
      <c r="C439" t="s">
        <v>2280</v>
      </c>
      <c r="D439" t="s">
        <v>2281</v>
      </c>
      <c r="E439" t="s">
        <v>2282</v>
      </c>
      <c r="F439" t="s">
        <v>22</v>
      </c>
      <c r="G439" s="2"/>
      <c r="H439" t="s">
        <v>22</v>
      </c>
      <c r="I439">
        <v>1948</v>
      </c>
      <c r="J439" t="s">
        <v>59</v>
      </c>
      <c r="K439" t="s">
        <v>24</v>
      </c>
      <c r="L439">
        <v>79</v>
      </c>
      <c r="M439">
        <v>0</v>
      </c>
      <c r="N439" t="s">
        <v>540</v>
      </c>
      <c r="O439" t="s">
        <v>2283</v>
      </c>
      <c r="P439" t="s">
        <v>27</v>
      </c>
      <c r="Q439">
        <v>2</v>
      </c>
      <c r="R439" t="str">
        <f t="shared" si="24"/>
        <v/>
      </c>
      <c r="S439" t="str">
        <f t="shared" si="25"/>
        <v/>
      </c>
      <c r="T439" t="str">
        <f t="shared" si="26"/>
        <v>Older</v>
      </c>
      <c r="U439" t="str">
        <f t="shared" si="27"/>
        <v>Short</v>
      </c>
    </row>
    <row r="440" spans="1:21" x14ac:dyDescent="0.25">
      <c r="A440" t="s">
        <v>2284</v>
      </c>
      <c r="B440" t="s">
        <v>18</v>
      </c>
      <c r="C440" t="s">
        <v>2285</v>
      </c>
      <c r="D440" t="s">
        <v>2286</v>
      </c>
      <c r="E440" t="s">
        <v>2287</v>
      </c>
      <c r="F440" t="s">
        <v>22</v>
      </c>
      <c r="G440" s="2"/>
      <c r="H440" t="s">
        <v>22</v>
      </c>
      <c r="I440">
        <v>1999</v>
      </c>
      <c r="J440" t="s">
        <v>23</v>
      </c>
      <c r="K440" t="s">
        <v>93</v>
      </c>
      <c r="L440">
        <v>99</v>
      </c>
      <c r="M440">
        <v>0</v>
      </c>
      <c r="N440" t="s">
        <v>25</v>
      </c>
      <c r="O440" t="s">
        <v>2288</v>
      </c>
      <c r="P440" t="s">
        <v>27</v>
      </c>
      <c r="Q440">
        <v>2</v>
      </c>
      <c r="R440" t="str">
        <f t="shared" si="24"/>
        <v/>
      </c>
      <c r="S440" t="str">
        <f t="shared" si="25"/>
        <v/>
      </c>
      <c r="T440" t="str">
        <f t="shared" si="26"/>
        <v>Older</v>
      </c>
      <c r="U440" t="str">
        <f t="shared" si="27"/>
        <v>Medium</v>
      </c>
    </row>
    <row r="441" spans="1:21" x14ac:dyDescent="0.25">
      <c r="A441" t="s">
        <v>2289</v>
      </c>
      <c r="B441" t="s">
        <v>18</v>
      </c>
      <c r="C441" t="s">
        <v>2290</v>
      </c>
      <c r="D441" t="s">
        <v>2291</v>
      </c>
      <c r="E441" t="s">
        <v>22</v>
      </c>
      <c r="F441" t="s">
        <v>2292</v>
      </c>
      <c r="G441" s="2">
        <v>43157</v>
      </c>
      <c r="H441" t="s">
        <v>34</v>
      </c>
      <c r="I441">
        <v>2017</v>
      </c>
      <c r="J441" t="s">
        <v>136</v>
      </c>
      <c r="K441" t="s">
        <v>99</v>
      </c>
      <c r="L441">
        <v>85</v>
      </c>
      <c r="M441">
        <v>0</v>
      </c>
      <c r="N441" t="s">
        <v>45</v>
      </c>
      <c r="O441" t="s">
        <v>2293</v>
      </c>
      <c r="P441" t="s">
        <v>39</v>
      </c>
      <c r="Q441">
        <v>1</v>
      </c>
      <c r="R441">
        <f t="shared" si="24"/>
        <v>2018</v>
      </c>
      <c r="S441" t="str">
        <f t="shared" si="25"/>
        <v>February</v>
      </c>
      <c r="T441" t="str">
        <f t="shared" si="26"/>
        <v>Modern</v>
      </c>
      <c r="U441" t="str">
        <f t="shared" si="27"/>
        <v>Short</v>
      </c>
    </row>
    <row r="442" spans="1:21" x14ac:dyDescent="0.25">
      <c r="A442" t="s">
        <v>2294</v>
      </c>
      <c r="B442" t="s">
        <v>18</v>
      </c>
      <c r="C442" t="s">
        <v>2295</v>
      </c>
      <c r="D442" t="s">
        <v>2296</v>
      </c>
      <c r="E442" t="s">
        <v>2297</v>
      </c>
      <c r="F442" t="s">
        <v>2298</v>
      </c>
      <c r="G442" s="2">
        <v>43480</v>
      </c>
      <c r="H442" t="s">
        <v>34</v>
      </c>
      <c r="I442">
        <v>2018</v>
      </c>
      <c r="J442" t="s">
        <v>136</v>
      </c>
      <c r="K442" t="s">
        <v>130</v>
      </c>
      <c r="L442">
        <v>116</v>
      </c>
      <c r="M442">
        <v>0</v>
      </c>
      <c r="N442" t="s">
        <v>264</v>
      </c>
      <c r="O442" t="s">
        <v>2299</v>
      </c>
      <c r="P442" t="s">
        <v>39</v>
      </c>
      <c r="Q442">
        <v>1</v>
      </c>
      <c r="R442">
        <f t="shared" si="24"/>
        <v>2019</v>
      </c>
      <c r="S442" t="str">
        <f t="shared" si="25"/>
        <v>January</v>
      </c>
      <c r="T442" t="str">
        <f t="shared" si="26"/>
        <v>Modern</v>
      </c>
      <c r="U442" t="str">
        <f t="shared" si="27"/>
        <v>Medium</v>
      </c>
    </row>
    <row r="443" spans="1:21" x14ac:dyDescent="0.25">
      <c r="A443" t="s">
        <v>2300</v>
      </c>
      <c r="B443" t="s">
        <v>18</v>
      </c>
      <c r="C443" t="s">
        <v>2301</v>
      </c>
      <c r="D443" t="s">
        <v>2302</v>
      </c>
      <c r="E443" t="s">
        <v>2303</v>
      </c>
      <c r="F443" t="s">
        <v>33</v>
      </c>
      <c r="G443" s="2"/>
      <c r="H443" t="s">
        <v>22</v>
      </c>
      <c r="I443">
        <v>2014</v>
      </c>
      <c r="J443" t="s">
        <v>300</v>
      </c>
      <c r="K443" t="s">
        <v>44</v>
      </c>
      <c r="L443">
        <v>60</v>
      </c>
      <c r="M443">
        <v>0</v>
      </c>
      <c r="N443" t="s">
        <v>357</v>
      </c>
      <c r="O443" t="s">
        <v>2304</v>
      </c>
      <c r="P443" t="s">
        <v>27</v>
      </c>
      <c r="Q443">
        <v>2</v>
      </c>
      <c r="R443" t="str">
        <f t="shared" si="24"/>
        <v/>
      </c>
      <c r="S443" t="str">
        <f t="shared" si="25"/>
        <v/>
      </c>
      <c r="T443" t="str">
        <f t="shared" si="26"/>
        <v>Modern</v>
      </c>
      <c r="U443" t="str">
        <f t="shared" si="27"/>
        <v>Short</v>
      </c>
    </row>
    <row r="444" spans="1:21" x14ac:dyDescent="0.25">
      <c r="A444" t="s">
        <v>2305</v>
      </c>
      <c r="B444" t="s">
        <v>18</v>
      </c>
      <c r="C444" t="s">
        <v>2306</v>
      </c>
      <c r="D444" t="s">
        <v>2307</v>
      </c>
      <c r="E444" t="s">
        <v>2308</v>
      </c>
      <c r="F444" t="s">
        <v>22</v>
      </c>
      <c r="G444" s="2"/>
      <c r="H444" t="s">
        <v>22</v>
      </c>
      <c r="I444">
        <v>1998</v>
      </c>
      <c r="J444" t="s">
        <v>59</v>
      </c>
      <c r="K444" t="s">
        <v>93</v>
      </c>
      <c r="L444">
        <v>99</v>
      </c>
      <c r="M444">
        <v>0</v>
      </c>
      <c r="N444" t="s">
        <v>61</v>
      </c>
      <c r="O444" t="s">
        <v>2309</v>
      </c>
      <c r="P444" t="s">
        <v>27</v>
      </c>
      <c r="Q444">
        <v>2</v>
      </c>
      <c r="R444" t="str">
        <f t="shared" si="24"/>
        <v/>
      </c>
      <c r="S444" t="str">
        <f t="shared" si="25"/>
        <v/>
      </c>
      <c r="T444" t="str">
        <f t="shared" si="26"/>
        <v>Older</v>
      </c>
      <c r="U444" t="str">
        <f t="shared" si="27"/>
        <v>Medium</v>
      </c>
    </row>
    <row r="445" spans="1:21" x14ac:dyDescent="0.25">
      <c r="A445" t="s">
        <v>2310</v>
      </c>
      <c r="B445" t="s">
        <v>18</v>
      </c>
      <c r="C445" t="s">
        <v>2311</v>
      </c>
      <c r="D445" t="s">
        <v>2312</v>
      </c>
      <c r="E445" t="s">
        <v>2313</v>
      </c>
      <c r="F445" t="s">
        <v>22</v>
      </c>
      <c r="G445" s="2"/>
      <c r="H445" t="s">
        <v>22</v>
      </c>
      <c r="I445">
        <v>1941</v>
      </c>
      <c r="J445" t="s">
        <v>153</v>
      </c>
      <c r="K445" t="s">
        <v>570</v>
      </c>
      <c r="L445">
        <v>94</v>
      </c>
      <c r="M445">
        <v>0</v>
      </c>
      <c r="N445" t="s">
        <v>61</v>
      </c>
      <c r="O445" t="s">
        <v>2314</v>
      </c>
      <c r="P445" t="s">
        <v>27</v>
      </c>
      <c r="Q445">
        <v>2</v>
      </c>
      <c r="R445" t="str">
        <f t="shared" si="24"/>
        <v/>
      </c>
      <c r="S445" t="str">
        <f t="shared" si="25"/>
        <v/>
      </c>
      <c r="T445" t="str">
        <f t="shared" si="26"/>
        <v>Older</v>
      </c>
      <c r="U445" t="str">
        <f t="shared" si="27"/>
        <v>Medium</v>
      </c>
    </row>
    <row r="446" spans="1:21" x14ac:dyDescent="0.25">
      <c r="A446" t="s">
        <v>2315</v>
      </c>
      <c r="B446" t="s">
        <v>18</v>
      </c>
      <c r="C446" t="s">
        <v>2316</v>
      </c>
      <c r="D446" t="s">
        <v>2317</v>
      </c>
      <c r="E446" t="s">
        <v>2318</v>
      </c>
      <c r="F446" t="s">
        <v>22</v>
      </c>
      <c r="G446" s="2"/>
      <c r="H446" t="s">
        <v>22</v>
      </c>
      <c r="I446">
        <v>2021</v>
      </c>
      <c r="J446" t="s">
        <v>23</v>
      </c>
      <c r="K446" t="s">
        <v>470</v>
      </c>
      <c r="L446">
        <v>100</v>
      </c>
      <c r="M446">
        <v>0</v>
      </c>
      <c r="N446" t="s">
        <v>119</v>
      </c>
      <c r="O446" t="s">
        <v>2319</v>
      </c>
      <c r="P446" t="s">
        <v>27</v>
      </c>
      <c r="Q446">
        <v>2</v>
      </c>
      <c r="R446" t="str">
        <f t="shared" si="24"/>
        <v/>
      </c>
      <c r="S446" t="str">
        <f t="shared" si="25"/>
        <v/>
      </c>
      <c r="T446" t="str">
        <f t="shared" si="26"/>
        <v>Recent</v>
      </c>
      <c r="U446" t="str">
        <f t="shared" si="27"/>
        <v>Medium</v>
      </c>
    </row>
    <row r="447" spans="1:21" x14ac:dyDescent="0.25">
      <c r="A447" t="s">
        <v>2320</v>
      </c>
      <c r="B447" t="s">
        <v>18</v>
      </c>
      <c r="C447" t="s">
        <v>2321</v>
      </c>
      <c r="D447" t="s">
        <v>2322</v>
      </c>
      <c r="E447" t="s">
        <v>2323</v>
      </c>
      <c r="F447" t="s">
        <v>175</v>
      </c>
      <c r="G447" s="2">
        <v>43667</v>
      </c>
      <c r="H447" t="s">
        <v>34</v>
      </c>
      <c r="I447">
        <v>2018</v>
      </c>
      <c r="J447" t="s">
        <v>35</v>
      </c>
      <c r="K447" t="s">
        <v>779</v>
      </c>
      <c r="L447">
        <v>58</v>
      </c>
      <c r="M447">
        <v>0</v>
      </c>
      <c r="N447" t="s">
        <v>210</v>
      </c>
      <c r="O447" t="s">
        <v>2324</v>
      </c>
      <c r="P447" t="s">
        <v>39</v>
      </c>
      <c r="Q447">
        <v>1</v>
      </c>
      <c r="R447">
        <f t="shared" si="24"/>
        <v>2019</v>
      </c>
      <c r="S447" t="str">
        <f t="shared" si="25"/>
        <v>July</v>
      </c>
      <c r="T447" t="str">
        <f t="shared" si="26"/>
        <v>Modern</v>
      </c>
      <c r="U447" t="str">
        <f t="shared" si="27"/>
        <v>Short</v>
      </c>
    </row>
    <row r="448" spans="1:21" x14ac:dyDescent="0.25">
      <c r="A448" t="s">
        <v>2325</v>
      </c>
      <c r="B448" t="s">
        <v>18</v>
      </c>
      <c r="C448" t="s">
        <v>2326</v>
      </c>
      <c r="D448" t="s">
        <v>2327</v>
      </c>
      <c r="E448" t="s">
        <v>2328</v>
      </c>
      <c r="F448" t="s">
        <v>22</v>
      </c>
      <c r="G448" s="2"/>
      <c r="H448" t="s">
        <v>22</v>
      </c>
      <c r="I448">
        <v>2017</v>
      </c>
      <c r="J448" t="s">
        <v>300</v>
      </c>
      <c r="K448" t="s">
        <v>1667</v>
      </c>
      <c r="L448">
        <v>59</v>
      </c>
      <c r="M448">
        <v>0</v>
      </c>
      <c r="N448" t="s">
        <v>155</v>
      </c>
      <c r="O448" t="s">
        <v>2329</v>
      </c>
      <c r="P448" t="s">
        <v>27</v>
      </c>
      <c r="Q448">
        <v>2</v>
      </c>
      <c r="R448" t="str">
        <f t="shared" si="24"/>
        <v/>
      </c>
      <c r="S448" t="str">
        <f t="shared" si="25"/>
        <v/>
      </c>
      <c r="T448" t="str">
        <f t="shared" si="26"/>
        <v>Modern</v>
      </c>
      <c r="U448" t="str">
        <f t="shared" si="27"/>
        <v>Short</v>
      </c>
    </row>
    <row r="449" spans="1:21" x14ac:dyDescent="0.25">
      <c r="A449" t="s">
        <v>2330</v>
      </c>
      <c r="B449" t="s">
        <v>29</v>
      </c>
      <c r="C449" t="s">
        <v>2331</v>
      </c>
      <c r="D449" t="s">
        <v>22</v>
      </c>
      <c r="E449" t="s">
        <v>22</v>
      </c>
      <c r="F449" t="s">
        <v>22</v>
      </c>
      <c r="G449" s="2"/>
      <c r="H449" t="s">
        <v>22</v>
      </c>
      <c r="I449">
        <v>2016</v>
      </c>
      <c r="J449" t="s">
        <v>23</v>
      </c>
      <c r="K449" t="s">
        <v>71</v>
      </c>
      <c r="L449">
        <v>0</v>
      </c>
      <c r="M449">
        <v>1</v>
      </c>
      <c r="N449" t="s">
        <v>805</v>
      </c>
      <c r="O449" t="s">
        <v>2332</v>
      </c>
      <c r="P449" t="s">
        <v>27</v>
      </c>
      <c r="Q449">
        <v>2</v>
      </c>
      <c r="R449" t="str">
        <f t="shared" si="24"/>
        <v/>
      </c>
      <c r="S449" t="str">
        <f t="shared" si="25"/>
        <v/>
      </c>
      <c r="T449" t="str">
        <f t="shared" si="26"/>
        <v>Modern</v>
      </c>
      <c r="U449" t="str">
        <f t="shared" si="27"/>
        <v>Not Applicable</v>
      </c>
    </row>
    <row r="450" spans="1:21" x14ac:dyDescent="0.25">
      <c r="A450" t="s">
        <v>2333</v>
      </c>
      <c r="B450" t="s">
        <v>18</v>
      </c>
      <c r="C450" t="s">
        <v>2334</v>
      </c>
      <c r="D450" t="s">
        <v>2335</v>
      </c>
      <c r="E450" t="s">
        <v>2336</v>
      </c>
      <c r="F450" t="s">
        <v>85</v>
      </c>
      <c r="G450" s="2">
        <v>43221</v>
      </c>
      <c r="H450" t="s">
        <v>34</v>
      </c>
      <c r="I450">
        <v>2017</v>
      </c>
      <c r="J450" t="s">
        <v>35</v>
      </c>
      <c r="K450" t="s">
        <v>486</v>
      </c>
      <c r="L450">
        <v>105</v>
      </c>
      <c r="M450">
        <v>0</v>
      </c>
      <c r="N450" t="s">
        <v>119</v>
      </c>
      <c r="O450" t="s">
        <v>2337</v>
      </c>
      <c r="P450" t="s">
        <v>39</v>
      </c>
      <c r="Q450">
        <v>1</v>
      </c>
      <c r="R450">
        <f t="shared" si="24"/>
        <v>2018</v>
      </c>
      <c r="S450" t="str">
        <f t="shared" si="25"/>
        <v>May</v>
      </c>
      <c r="T450" t="str">
        <f t="shared" si="26"/>
        <v>Modern</v>
      </c>
      <c r="U450" t="str">
        <f t="shared" si="27"/>
        <v>Medium</v>
      </c>
    </row>
    <row r="451" spans="1:21" x14ac:dyDescent="0.25">
      <c r="A451" t="s">
        <v>2338</v>
      </c>
      <c r="B451" t="s">
        <v>18</v>
      </c>
      <c r="C451" t="s">
        <v>2339</v>
      </c>
      <c r="D451" t="s">
        <v>2340</v>
      </c>
      <c r="E451" t="s">
        <v>2341</v>
      </c>
      <c r="F451" t="s">
        <v>22</v>
      </c>
      <c r="G451" s="2"/>
      <c r="H451" t="s">
        <v>22</v>
      </c>
      <c r="I451">
        <v>2011</v>
      </c>
      <c r="J451" t="s">
        <v>198</v>
      </c>
      <c r="K451" t="s">
        <v>384</v>
      </c>
      <c r="L451">
        <v>81</v>
      </c>
      <c r="M451">
        <v>0</v>
      </c>
      <c r="N451" t="s">
        <v>119</v>
      </c>
      <c r="O451" t="s">
        <v>2342</v>
      </c>
      <c r="P451" t="s">
        <v>27</v>
      </c>
      <c r="Q451">
        <v>2</v>
      </c>
      <c r="R451" t="str">
        <f t="shared" ref="R451:R514" si="28">IF(G451="","",YEAR(G451))</f>
        <v/>
      </c>
      <c r="S451" t="str">
        <f t="shared" ref="S451:S514" si="29">IF(G451="","",TEXT(G451,"mmmm"))</f>
        <v/>
      </c>
      <c r="T451" t="str">
        <f t="shared" ref="T451:T514" si="30">IF(I451&gt;=2020,"Recent",IF(I451&gt;=2010,"Modern","Older"))</f>
        <v>Modern</v>
      </c>
      <c r="U451" t="str">
        <f t="shared" ref="U451:U514" si="31">IF(L451=0,"Not Applicable",IF(L451&lt; 90,"Short",IF(L451&lt;=120,"Medium","Long")))</f>
        <v>Short</v>
      </c>
    </row>
    <row r="452" spans="1:21" x14ac:dyDescent="0.25">
      <c r="A452" t="s">
        <v>2343</v>
      </c>
      <c r="B452" t="s">
        <v>29</v>
      </c>
      <c r="C452" t="s">
        <v>2344</v>
      </c>
      <c r="D452" t="s">
        <v>22</v>
      </c>
      <c r="E452" t="s">
        <v>22</v>
      </c>
      <c r="F452" t="s">
        <v>22</v>
      </c>
      <c r="G452" s="2"/>
      <c r="H452" t="s">
        <v>22</v>
      </c>
      <c r="I452">
        <v>2019</v>
      </c>
      <c r="J452" t="s">
        <v>59</v>
      </c>
      <c r="K452" t="s">
        <v>71</v>
      </c>
      <c r="L452">
        <v>0</v>
      </c>
      <c r="M452">
        <v>1</v>
      </c>
      <c r="N452" t="s">
        <v>805</v>
      </c>
      <c r="O452" t="s">
        <v>2345</v>
      </c>
      <c r="P452" t="s">
        <v>27</v>
      </c>
      <c r="Q452">
        <v>2</v>
      </c>
      <c r="R452" t="str">
        <f t="shared" si="28"/>
        <v/>
      </c>
      <c r="S452" t="str">
        <f t="shared" si="29"/>
        <v/>
      </c>
      <c r="T452" t="str">
        <f t="shared" si="30"/>
        <v>Modern</v>
      </c>
      <c r="U452" t="str">
        <f t="shared" si="31"/>
        <v>Not Applicable</v>
      </c>
    </row>
    <row r="453" spans="1:21" x14ac:dyDescent="0.25">
      <c r="A453" t="s">
        <v>2346</v>
      </c>
      <c r="B453" t="s">
        <v>29</v>
      </c>
      <c r="C453" t="s">
        <v>2347</v>
      </c>
      <c r="D453" t="s">
        <v>22</v>
      </c>
      <c r="E453" t="s">
        <v>2348</v>
      </c>
      <c r="F453" t="s">
        <v>508</v>
      </c>
      <c r="G453" s="2">
        <v>43739</v>
      </c>
      <c r="H453" t="s">
        <v>34</v>
      </c>
      <c r="I453">
        <v>2017</v>
      </c>
      <c r="J453" t="s">
        <v>51</v>
      </c>
      <c r="K453" t="s">
        <v>71</v>
      </c>
      <c r="L453">
        <v>0</v>
      </c>
      <c r="M453">
        <v>1</v>
      </c>
      <c r="N453" t="s">
        <v>137</v>
      </c>
      <c r="O453" t="s">
        <v>2349</v>
      </c>
      <c r="P453" t="s">
        <v>39</v>
      </c>
      <c r="Q453">
        <v>1</v>
      </c>
      <c r="R453">
        <f t="shared" si="28"/>
        <v>2019</v>
      </c>
      <c r="S453" t="str">
        <f t="shared" si="29"/>
        <v>October</v>
      </c>
      <c r="T453" t="str">
        <f t="shared" si="30"/>
        <v>Modern</v>
      </c>
      <c r="U453" t="str">
        <f t="shared" si="31"/>
        <v>Not Applicable</v>
      </c>
    </row>
    <row r="454" spans="1:21" x14ac:dyDescent="0.25">
      <c r="A454" t="s">
        <v>2350</v>
      </c>
      <c r="B454" t="s">
        <v>29</v>
      </c>
      <c r="C454" t="s">
        <v>2351</v>
      </c>
      <c r="D454" t="s">
        <v>22</v>
      </c>
      <c r="E454" t="s">
        <v>2352</v>
      </c>
      <c r="F454" t="s">
        <v>22</v>
      </c>
      <c r="G454" s="2"/>
      <c r="H454" t="s">
        <v>22</v>
      </c>
      <c r="I454">
        <v>2019</v>
      </c>
      <c r="J454" t="s">
        <v>59</v>
      </c>
      <c r="K454" t="s">
        <v>71</v>
      </c>
      <c r="L454">
        <v>0</v>
      </c>
      <c r="M454">
        <v>1</v>
      </c>
      <c r="N454" t="s">
        <v>357</v>
      </c>
      <c r="O454" t="s">
        <v>2353</v>
      </c>
      <c r="P454" t="s">
        <v>27</v>
      </c>
      <c r="Q454">
        <v>2</v>
      </c>
      <c r="R454" t="str">
        <f t="shared" si="28"/>
        <v/>
      </c>
      <c r="S454" t="str">
        <f t="shared" si="29"/>
        <v/>
      </c>
      <c r="T454" t="str">
        <f t="shared" si="30"/>
        <v>Modern</v>
      </c>
      <c r="U454" t="str">
        <f t="shared" si="31"/>
        <v>Not Applicable</v>
      </c>
    </row>
    <row r="455" spans="1:21" x14ac:dyDescent="0.25">
      <c r="A455" t="s">
        <v>2354</v>
      </c>
      <c r="B455" t="s">
        <v>29</v>
      </c>
      <c r="C455" t="s">
        <v>2355</v>
      </c>
      <c r="D455" t="s">
        <v>22</v>
      </c>
      <c r="E455" t="s">
        <v>2356</v>
      </c>
      <c r="F455" t="s">
        <v>2357</v>
      </c>
      <c r="G455" s="2">
        <v>44181</v>
      </c>
      <c r="H455" t="s">
        <v>34</v>
      </c>
      <c r="I455">
        <v>2011</v>
      </c>
      <c r="J455" t="s">
        <v>136</v>
      </c>
      <c r="K455" t="s">
        <v>71</v>
      </c>
      <c r="L455">
        <v>0</v>
      </c>
      <c r="M455">
        <v>1</v>
      </c>
      <c r="N455" t="s">
        <v>389</v>
      </c>
      <c r="O455" t="s">
        <v>2358</v>
      </c>
      <c r="P455" t="s">
        <v>39</v>
      </c>
      <c r="Q455">
        <v>1</v>
      </c>
      <c r="R455">
        <f t="shared" si="28"/>
        <v>2020</v>
      </c>
      <c r="S455" t="str">
        <f t="shared" si="29"/>
        <v>December</v>
      </c>
      <c r="T455" t="str">
        <f t="shared" si="30"/>
        <v>Modern</v>
      </c>
      <c r="U455" t="str">
        <f t="shared" si="31"/>
        <v>Not Applicable</v>
      </c>
    </row>
    <row r="456" spans="1:21" x14ac:dyDescent="0.25">
      <c r="A456" t="s">
        <v>2359</v>
      </c>
      <c r="B456" t="s">
        <v>18</v>
      </c>
      <c r="C456" t="s">
        <v>2360</v>
      </c>
      <c r="D456" t="s">
        <v>76</v>
      </c>
      <c r="E456" t="s">
        <v>684</v>
      </c>
      <c r="F456" t="s">
        <v>22</v>
      </c>
      <c r="G456" s="2"/>
      <c r="H456" t="s">
        <v>22</v>
      </c>
      <c r="I456">
        <v>2017</v>
      </c>
      <c r="J456" t="s">
        <v>77</v>
      </c>
      <c r="K456" t="s">
        <v>2361</v>
      </c>
      <c r="L456">
        <v>17</v>
      </c>
      <c r="M456">
        <v>0</v>
      </c>
      <c r="N456" t="s">
        <v>686</v>
      </c>
      <c r="O456" t="s">
        <v>2362</v>
      </c>
      <c r="P456" t="s">
        <v>27</v>
      </c>
      <c r="Q456">
        <v>2</v>
      </c>
      <c r="R456" t="str">
        <f t="shared" si="28"/>
        <v/>
      </c>
      <c r="S456" t="str">
        <f t="shared" si="29"/>
        <v/>
      </c>
      <c r="T456" t="str">
        <f t="shared" si="30"/>
        <v>Modern</v>
      </c>
      <c r="U456" t="str">
        <f t="shared" si="31"/>
        <v>Short</v>
      </c>
    </row>
    <row r="457" spans="1:21" x14ac:dyDescent="0.25">
      <c r="A457" t="s">
        <v>2363</v>
      </c>
      <c r="B457" t="s">
        <v>18</v>
      </c>
      <c r="C457" t="s">
        <v>2364</v>
      </c>
      <c r="D457" t="s">
        <v>1007</v>
      </c>
      <c r="E457" t="s">
        <v>2365</v>
      </c>
      <c r="F457" t="s">
        <v>85</v>
      </c>
      <c r="G457" s="2">
        <v>44399</v>
      </c>
      <c r="H457" t="s">
        <v>34</v>
      </c>
      <c r="I457">
        <v>2013</v>
      </c>
      <c r="J457" t="s">
        <v>631</v>
      </c>
      <c r="K457" t="s">
        <v>1128</v>
      </c>
      <c r="L457">
        <v>64</v>
      </c>
      <c r="M457">
        <v>0</v>
      </c>
      <c r="N457" t="s">
        <v>162</v>
      </c>
      <c r="O457" t="s">
        <v>2366</v>
      </c>
      <c r="P457" t="s">
        <v>39</v>
      </c>
      <c r="Q457">
        <v>1</v>
      </c>
      <c r="R457">
        <f t="shared" si="28"/>
        <v>2021</v>
      </c>
      <c r="S457" t="str">
        <f t="shared" si="29"/>
        <v>July</v>
      </c>
      <c r="T457" t="str">
        <f t="shared" si="30"/>
        <v>Modern</v>
      </c>
      <c r="U457" t="str">
        <f t="shared" si="31"/>
        <v>Short</v>
      </c>
    </row>
    <row r="458" spans="1:21" x14ac:dyDescent="0.25">
      <c r="A458" t="s">
        <v>2367</v>
      </c>
      <c r="B458" t="s">
        <v>29</v>
      </c>
      <c r="C458" t="s">
        <v>2368</v>
      </c>
      <c r="D458" t="s">
        <v>22</v>
      </c>
      <c r="E458" t="s">
        <v>2369</v>
      </c>
      <c r="F458" t="s">
        <v>175</v>
      </c>
      <c r="G458" s="2">
        <v>43652</v>
      </c>
      <c r="H458" t="s">
        <v>34</v>
      </c>
      <c r="I458">
        <v>2019</v>
      </c>
      <c r="J458" t="s">
        <v>70</v>
      </c>
      <c r="K458" t="s">
        <v>1440</v>
      </c>
      <c r="L458">
        <v>0</v>
      </c>
      <c r="M458">
        <v>3</v>
      </c>
      <c r="N458" t="s">
        <v>37</v>
      </c>
      <c r="O458" t="s">
        <v>2370</v>
      </c>
      <c r="P458" t="s">
        <v>39</v>
      </c>
      <c r="Q458">
        <v>1</v>
      </c>
      <c r="R458">
        <f t="shared" si="28"/>
        <v>2019</v>
      </c>
      <c r="S458" t="str">
        <f t="shared" si="29"/>
        <v>July</v>
      </c>
      <c r="T458" t="str">
        <f t="shared" si="30"/>
        <v>Modern</v>
      </c>
      <c r="U458" t="str">
        <f t="shared" si="31"/>
        <v>Not Applicable</v>
      </c>
    </row>
    <row r="459" spans="1:21" x14ac:dyDescent="0.25">
      <c r="A459" t="s">
        <v>2371</v>
      </c>
      <c r="B459" t="s">
        <v>18</v>
      </c>
      <c r="C459" t="s">
        <v>2372</v>
      </c>
      <c r="D459" t="s">
        <v>2373</v>
      </c>
      <c r="E459" t="s">
        <v>2374</v>
      </c>
      <c r="F459" t="s">
        <v>33</v>
      </c>
      <c r="G459" s="2">
        <v>44126</v>
      </c>
      <c r="H459" t="s">
        <v>34</v>
      </c>
      <c r="I459">
        <v>2019</v>
      </c>
      <c r="J459" t="s">
        <v>244</v>
      </c>
      <c r="K459" t="s">
        <v>1434</v>
      </c>
      <c r="L459">
        <v>112</v>
      </c>
      <c r="M459">
        <v>0</v>
      </c>
      <c r="N459" t="s">
        <v>61</v>
      </c>
      <c r="O459" t="s">
        <v>2375</v>
      </c>
      <c r="P459" t="s">
        <v>39</v>
      </c>
      <c r="Q459">
        <v>1</v>
      </c>
      <c r="R459">
        <f t="shared" si="28"/>
        <v>2020</v>
      </c>
      <c r="S459" t="str">
        <f t="shared" si="29"/>
        <v>October</v>
      </c>
      <c r="T459" t="str">
        <f t="shared" si="30"/>
        <v>Modern</v>
      </c>
      <c r="U459" t="str">
        <f t="shared" si="31"/>
        <v>Medium</v>
      </c>
    </row>
    <row r="460" spans="1:21" x14ac:dyDescent="0.25">
      <c r="A460" t="s">
        <v>2376</v>
      </c>
      <c r="B460" t="s">
        <v>18</v>
      </c>
      <c r="C460" t="s">
        <v>2377</v>
      </c>
      <c r="D460" t="s">
        <v>2378</v>
      </c>
      <c r="E460" t="s">
        <v>2379</v>
      </c>
      <c r="F460" t="s">
        <v>2380</v>
      </c>
      <c r="G460" s="2">
        <v>44126</v>
      </c>
      <c r="H460" t="s">
        <v>34</v>
      </c>
      <c r="I460">
        <v>2020</v>
      </c>
      <c r="J460" t="s">
        <v>35</v>
      </c>
      <c r="K460" t="s">
        <v>271</v>
      </c>
      <c r="L460">
        <v>87</v>
      </c>
      <c r="M460">
        <v>0</v>
      </c>
      <c r="N460" t="s">
        <v>264</v>
      </c>
      <c r="O460" t="s">
        <v>2381</v>
      </c>
      <c r="P460" t="s">
        <v>39</v>
      </c>
      <c r="Q460">
        <v>1</v>
      </c>
      <c r="R460">
        <f t="shared" si="28"/>
        <v>2020</v>
      </c>
      <c r="S460" t="str">
        <f t="shared" si="29"/>
        <v>October</v>
      </c>
      <c r="T460" t="str">
        <f t="shared" si="30"/>
        <v>Recent</v>
      </c>
      <c r="U460" t="str">
        <f t="shared" si="31"/>
        <v>Short</v>
      </c>
    </row>
    <row r="461" spans="1:21" x14ac:dyDescent="0.25">
      <c r="A461" t="s">
        <v>2382</v>
      </c>
      <c r="B461" t="s">
        <v>18</v>
      </c>
      <c r="C461" t="s">
        <v>2383</v>
      </c>
      <c r="D461" t="s">
        <v>361</v>
      </c>
      <c r="E461" t="s">
        <v>2384</v>
      </c>
      <c r="F461" t="s">
        <v>175</v>
      </c>
      <c r="G461" s="2">
        <v>42825</v>
      </c>
      <c r="H461" t="s">
        <v>34</v>
      </c>
      <c r="I461">
        <v>2017</v>
      </c>
      <c r="J461" t="s">
        <v>35</v>
      </c>
      <c r="K461" t="s">
        <v>176</v>
      </c>
      <c r="L461">
        <v>102</v>
      </c>
      <c r="M461">
        <v>0</v>
      </c>
      <c r="N461" t="s">
        <v>119</v>
      </c>
      <c r="O461" t="s">
        <v>2385</v>
      </c>
      <c r="P461" t="s">
        <v>39</v>
      </c>
      <c r="Q461">
        <v>1</v>
      </c>
      <c r="R461">
        <f t="shared" si="28"/>
        <v>2017</v>
      </c>
      <c r="S461" t="str">
        <f t="shared" si="29"/>
        <v>March</v>
      </c>
      <c r="T461" t="str">
        <f t="shared" si="30"/>
        <v>Modern</v>
      </c>
      <c r="U461" t="str">
        <f t="shared" si="31"/>
        <v>Medium</v>
      </c>
    </row>
    <row r="462" spans="1:21" x14ac:dyDescent="0.25">
      <c r="A462" t="s">
        <v>2386</v>
      </c>
      <c r="B462" t="s">
        <v>29</v>
      </c>
      <c r="C462" t="s">
        <v>2387</v>
      </c>
      <c r="D462" t="s">
        <v>22</v>
      </c>
      <c r="E462" t="s">
        <v>2388</v>
      </c>
      <c r="F462" t="s">
        <v>175</v>
      </c>
      <c r="G462" s="2">
        <v>44099</v>
      </c>
      <c r="H462" t="s">
        <v>34</v>
      </c>
      <c r="I462">
        <v>2020</v>
      </c>
      <c r="J462" t="s">
        <v>35</v>
      </c>
      <c r="K462" t="s">
        <v>71</v>
      </c>
      <c r="L462">
        <v>0</v>
      </c>
      <c r="M462">
        <v>1</v>
      </c>
      <c r="N462" t="s">
        <v>61</v>
      </c>
      <c r="O462" t="s">
        <v>2389</v>
      </c>
      <c r="P462" t="s">
        <v>39</v>
      </c>
      <c r="Q462">
        <v>1</v>
      </c>
      <c r="R462">
        <f t="shared" si="28"/>
        <v>2020</v>
      </c>
      <c r="S462" t="str">
        <f t="shared" si="29"/>
        <v>September</v>
      </c>
      <c r="T462" t="str">
        <f t="shared" si="30"/>
        <v>Recent</v>
      </c>
      <c r="U462" t="str">
        <f t="shared" si="31"/>
        <v>Not Applicable</v>
      </c>
    </row>
    <row r="463" spans="1:21" x14ac:dyDescent="0.25">
      <c r="A463" t="s">
        <v>2390</v>
      </c>
      <c r="B463" t="s">
        <v>18</v>
      </c>
      <c r="C463" t="s">
        <v>2391</v>
      </c>
      <c r="D463" t="s">
        <v>242</v>
      </c>
      <c r="E463" t="s">
        <v>2392</v>
      </c>
      <c r="F463" t="s">
        <v>175</v>
      </c>
      <c r="G463" s="2">
        <v>44287</v>
      </c>
      <c r="H463" t="s">
        <v>34</v>
      </c>
      <c r="I463">
        <v>2016</v>
      </c>
      <c r="J463" t="s">
        <v>92</v>
      </c>
      <c r="K463" t="s">
        <v>93</v>
      </c>
      <c r="L463">
        <v>99</v>
      </c>
      <c r="M463">
        <v>0</v>
      </c>
      <c r="N463" t="s">
        <v>112</v>
      </c>
      <c r="O463" t="s">
        <v>2393</v>
      </c>
      <c r="P463" t="s">
        <v>39</v>
      </c>
      <c r="Q463">
        <v>1</v>
      </c>
      <c r="R463">
        <f t="shared" si="28"/>
        <v>2021</v>
      </c>
      <c r="S463" t="str">
        <f t="shared" si="29"/>
        <v>April</v>
      </c>
      <c r="T463" t="str">
        <f t="shared" si="30"/>
        <v>Modern</v>
      </c>
      <c r="U463" t="str">
        <f t="shared" si="31"/>
        <v>Medium</v>
      </c>
    </row>
    <row r="464" spans="1:21" x14ac:dyDescent="0.25">
      <c r="A464" t="s">
        <v>2394</v>
      </c>
      <c r="B464" t="s">
        <v>18</v>
      </c>
      <c r="C464" t="s">
        <v>2395</v>
      </c>
      <c r="D464" t="s">
        <v>2396</v>
      </c>
      <c r="E464" t="s">
        <v>2397</v>
      </c>
      <c r="F464" t="s">
        <v>175</v>
      </c>
      <c r="G464" s="2">
        <v>44173</v>
      </c>
      <c r="H464" t="s">
        <v>34</v>
      </c>
      <c r="I464">
        <v>2016</v>
      </c>
      <c r="J464" t="s">
        <v>92</v>
      </c>
      <c r="K464" t="s">
        <v>951</v>
      </c>
      <c r="L464">
        <v>115</v>
      </c>
      <c r="M464">
        <v>0</v>
      </c>
      <c r="N464" t="s">
        <v>119</v>
      </c>
      <c r="O464" t="s">
        <v>2398</v>
      </c>
      <c r="P464" t="s">
        <v>39</v>
      </c>
      <c r="Q464">
        <v>1</v>
      </c>
      <c r="R464">
        <f t="shared" si="28"/>
        <v>2020</v>
      </c>
      <c r="S464" t="str">
        <f t="shared" si="29"/>
        <v>December</v>
      </c>
      <c r="T464" t="str">
        <f t="shared" si="30"/>
        <v>Modern</v>
      </c>
      <c r="U464" t="str">
        <f t="shared" si="31"/>
        <v>Medium</v>
      </c>
    </row>
    <row r="465" spans="1:21" x14ac:dyDescent="0.25">
      <c r="A465" t="s">
        <v>2399</v>
      </c>
      <c r="B465" t="s">
        <v>18</v>
      </c>
      <c r="C465" t="s">
        <v>2400</v>
      </c>
      <c r="D465" t="s">
        <v>2401</v>
      </c>
      <c r="E465" t="s">
        <v>2402</v>
      </c>
      <c r="F465" t="s">
        <v>508</v>
      </c>
      <c r="G465" s="2">
        <v>43588</v>
      </c>
      <c r="H465" t="s">
        <v>34</v>
      </c>
      <c r="I465">
        <v>2018</v>
      </c>
      <c r="J465" t="s">
        <v>35</v>
      </c>
      <c r="K465" t="s">
        <v>593</v>
      </c>
      <c r="L465">
        <v>128</v>
      </c>
      <c r="M465">
        <v>0</v>
      </c>
      <c r="N465" t="s">
        <v>119</v>
      </c>
      <c r="O465" t="s">
        <v>2403</v>
      </c>
      <c r="P465" t="s">
        <v>39</v>
      </c>
      <c r="Q465">
        <v>1</v>
      </c>
      <c r="R465">
        <f t="shared" si="28"/>
        <v>2019</v>
      </c>
      <c r="S465" t="str">
        <f t="shared" si="29"/>
        <v>May</v>
      </c>
      <c r="T465" t="str">
        <f t="shared" si="30"/>
        <v>Modern</v>
      </c>
      <c r="U465" t="str">
        <f t="shared" si="31"/>
        <v>Long</v>
      </c>
    </row>
    <row r="466" spans="1:21" x14ac:dyDescent="0.25">
      <c r="A466" t="s">
        <v>2404</v>
      </c>
      <c r="B466" t="s">
        <v>29</v>
      </c>
      <c r="C466" t="s">
        <v>2405</v>
      </c>
      <c r="D466" t="s">
        <v>22</v>
      </c>
      <c r="E466" t="s">
        <v>2406</v>
      </c>
      <c r="F466" t="s">
        <v>175</v>
      </c>
      <c r="G466" s="2">
        <v>43070</v>
      </c>
      <c r="H466" t="s">
        <v>34</v>
      </c>
      <c r="I466">
        <v>2017</v>
      </c>
      <c r="J466" t="s">
        <v>136</v>
      </c>
      <c r="K466" t="s">
        <v>1885</v>
      </c>
      <c r="L466">
        <v>0</v>
      </c>
      <c r="M466">
        <v>4</v>
      </c>
      <c r="N466" t="s">
        <v>119</v>
      </c>
      <c r="O466" t="s">
        <v>2407</v>
      </c>
      <c r="P466" t="s">
        <v>39</v>
      </c>
      <c r="Q466">
        <v>1</v>
      </c>
      <c r="R466">
        <f t="shared" si="28"/>
        <v>2017</v>
      </c>
      <c r="S466" t="str">
        <f t="shared" si="29"/>
        <v>December</v>
      </c>
      <c r="T466" t="str">
        <f t="shared" si="30"/>
        <v>Modern</v>
      </c>
      <c r="U466" t="str">
        <f t="shared" si="31"/>
        <v>Not Applicable</v>
      </c>
    </row>
    <row r="467" spans="1:21" x14ac:dyDescent="0.25">
      <c r="A467" t="s">
        <v>2408</v>
      </c>
      <c r="B467" t="s">
        <v>18</v>
      </c>
      <c r="C467" t="s">
        <v>2409</v>
      </c>
      <c r="D467" t="s">
        <v>2410</v>
      </c>
      <c r="E467" t="s">
        <v>2411</v>
      </c>
      <c r="F467" t="s">
        <v>22</v>
      </c>
      <c r="G467" s="2"/>
      <c r="H467" t="s">
        <v>22</v>
      </c>
      <c r="I467">
        <v>2019</v>
      </c>
      <c r="J467" t="s">
        <v>198</v>
      </c>
      <c r="K467" t="s">
        <v>143</v>
      </c>
      <c r="L467">
        <v>133</v>
      </c>
      <c r="M467">
        <v>0</v>
      </c>
      <c r="N467" t="s">
        <v>61</v>
      </c>
      <c r="O467" t="s">
        <v>2412</v>
      </c>
      <c r="P467" t="s">
        <v>27</v>
      </c>
      <c r="Q467">
        <v>2</v>
      </c>
      <c r="R467" t="str">
        <f t="shared" si="28"/>
        <v/>
      </c>
      <c r="S467" t="str">
        <f t="shared" si="29"/>
        <v/>
      </c>
      <c r="T467" t="str">
        <f t="shared" si="30"/>
        <v>Modern</v>
      </c>
      <c r="U467" t="str">
        <f t="shared" si="31"/>
        <v>Long</v>
      </c>
    </row>
    <row r="468" spans="1:21" x14ac:dyDescent="0.25">
      <c r="A468" t="s">
        <v>2413</v>
      </c>
      <c r="B468" t="s">
        <v>18</v>
      </c>
      <c r="C468" t="s">
        <v>2414</v>
      </c>
      <c r="D468" t="s">
        <v>2415</v>
      </c>
      <c r="E468" t="s">
        <v>2416</v>
      </c>
      <c r="F468" t="s">
        <v>1118</v>
      </c>
      <c r="G468" s="2">
        <v>44407</v>
      </c>
      <c r="H468" t="s">
        <v>34</v>
      </c>
      <c r="I468">
        <v>2021</v>
      </c>
      <c r="J468" t="s">
        <v>35</v>
      </c>
      <c r="K468" t="s">
        <v>86</v>
      </c>
      <c r="L468">
        <v>138</v>
      </c>
      <c r="M468">
        <v>0</v>
      </c>
      <c r="N468" t="s">
        <v>112</v>
      </c>
      <c r="O468" t="s">
        <v>2417</v>
      </c>
      <c r="P468" t="s">
        <v>39</v>
      </c>
      <c r="Q468">
        <v>1</v>
      </c>
      <c r="R468">
        <f t="shared" si="28"/>
        <v>2021</v>
      </c>
      <c r="S468" t="str">
        <f t="shared" si="29"/>
        <v>July</v>
      </c>
      <c r="T468" t="str">
        <f t="shared" si="30"/>
        <v>Recent</v>
      </c>
      <c r="U468" t="str">
        <f t="shared" si="31"/>
        <v>Long</v>
      </c>
    </row>
    <row r="469" spans="1:21" x14ac:dyDescent="0.25">
      <c r="A469" t="s">
        <v>2418</v>
      </c>
      <c r="B469" t="s">
        <v>18</v>
      </c>
      <c r="C469" t="s">
        <v>2419</v>
      </c>
      <c r="D469" t="s">
        <v>2420</v>
      </c>
      <c r="E469" t="s">
        <v>22</v>
      </c>
      <c r="F469" t="s">
        <v>175</v>
      </c>
      <c r="G469" s="2">
        <v>42853</v>
      </c>
      <c r="H469" t="s">
        <v>34</v>
      </c>
      <c r="I469">
        <v>2014</v>
      </c>
      <c r="J469" t="s">
        <v>244</v>
      </c>
      <c r="K469" t="s">
        <v>363</v>
      </c>
      <c r="L469">
        <v>91</v>
      </c>
      <c r="M469">
        <v>0</v>
      </c>
      <c r="N469" t="s">
        <v>45</v>
      </c>
      <c r="O469" t="s">
        <v>2421</v>
      </c>
      <c r="P469" t="s">
        <v>39</v>
      </c>
      <c r="Q469">
        <v>1</v>
      </c>
      <c r="R469">
        <f t="shared" si="28"/>
        <v>2017</v>
      </c>
      <c r="S469" t="str">
        <f t="shared" si="29"/>
        <v>April</v>
      </c>
      <c r="T469" t="str">
        <f t="shared" si="30"/>
        <v>Modern</v>
      </c>
      <c r="U469" t="str">
        <f t="shared" si="31"/>
        <v>Medium</v>
      </c>
    </row>
    <row r="470" spans="1:21" x14ac:dyDescent="0.25">
      <c r="A470" t="s">
        <v>2422</v>
      </c>
      <c r="B470" t="s">
        <v>18</v>
      </c>
      <c r="C470" t="s">
        <v>2423</v>
      </c>
      <c r="D470" t="s">
        <v>2424</v>
      </c>
      <c r="E470" t="s">
        <v>2425</v>
      </c>
      <c r="F470" t="s">
        <v>85</v>
      </c>
      <c r="G470" s="2">
        <v>43948</v>
      </c>
      <c r="H470" t="s">
        <v>34</v>
      </c>
      <c r="I470">
        <v>2020</v>
      </c>
      <c r="J470" t="s">
        <v>35</v>
      </c>
      <c r="K470" t="s">
        <v>1231</v>
      </c>
      <c r="L470">
        <v>107</v>
      </c>
      <c r="M470">
        <v>0</v>
      </c>
      <c r="N470" t="s">
        <v>119</v>
      </c>
      <c r="O470" t="s">
        <v>2426</v>
      </c>
      <c r="P470" t="s">
        <v>39</v>
      </c>
      <c r="Q470">
        <v>1</v>
      </c>
      <c r="R470">
        <f t="shared" si="28"/>
        <v>2020</v>
      </c>
      <c r="S470" t="str">
        <f t="shared" si="29"/>
        <v>April</v>
      </c>
      <c r="T470" t="str">
        <f t="shared" si="30"/>
        <v>Recent</v>
      </c>
      <c r="U470" t="str">
        <f t="shared" si="31"/>
        <v>Medium</v>
      </c>
    </row>
    <row r="471" spans="1:21" x14ac:dyDescent="0.25">
      <c r="A471" t="s">
        <v>2427</v>
      </c>
      <c r="B471" t="s">
        <v>18</v>
      </c>
      <c r="C471" t="s">
        <v>2428</v>
      </c>
      <c r="D471" t="s">
        <v>76</v>
      </c>
      <c r="E471" t="s">
        <v>22</v>
      </c>
      <c r="F471" t="s">
        <v>22</v>
      </c>
      <c r="G471" s="2"/>
      <c r="H471" t="s">
        <v>22</v>
      </c>
      <c r="I471">
        <v>2007</v>
      </c>
      <c r="J471" t="s">
        <v>300</v>
      </c>
      <c r="K471" t="s">
        <v>2429</v>
      </c>
      <c r="L471">
        <v>34</v>
      </c>
      <c r="M471">
        <v>0</v>
      </c>
      <c r="N471" t="s">
        <v>1417</v>
      </c>
      <c r="O471" t="s">
        <v>2430</v>
      </c>
      <c r="P471" t="s">
        <v>27</v>
      </c>
      <c r="Q471">
        <v>2</v>
      </c>
      <c r="R471" t="str">
        <f t="shared" si="28"/>
        <v/>
      </c>
      <c r="S471" t="str">
        <f t="shared" si="29"/>
        <v/>
      </c>
      <c r="T471" t="str">
        <f t="shared" si="30"/>
        <v>Older</v>
      </c>
      <c r="U471" t="str">
        <f t="shared" si="31"/>
        <v>Short</v>
      </c>
    </row>
    <row r="472" spans="1:21" x14ac:dyDescent="0.25">
      <c r="A472" t="s">
        <v>2431</v>
      </c>
      <c r="B472" t="s">
        <v>18</v>
      </c>
      <c r="C472" t="s">
        <v>2432</v>
      </c>
      <c r="D472" t="s">
        <v>2433</v>
      </c>
      <c r="E472" t="s">
        <v>2434</v>
      </c>
      <c r="F472" t="s">
        <v>175</v>
      </c>
      <c r="G472" s="2">
        <v>44287</v>
      </c>
      <c r="H472" t="s">
        <v>34</v>
      </c>
      <c r="I472">
        <v>2017</v>
      </c>
      <c r="J472" t="s">
        <v>35</v>
      </c>
      <c r="K472" t="s">
        <v>1456</v>
      </c>
      <c r="L472">
        <v>83</v>
      </c>
      <c r="M472">
        <v>0</v>
      </c>
      <c r="N472" t="s">
        <v>45</v>
      </c>
      <c r="O472" t="s">
        <v>2435</v>
      </c>
      <c r="P472" t="s">
        <v>39</v>
      </c>
      <c r="Q472">
        <v>1</v>
      </c>
      <c r="R472">
        <f t="shared" si="28"/>
        <v>2021</v>
      </c>
      <c r="S472" t="str">
        <f t="shared" si="29"/>
        <v>April</v>
      </c>
      <c r="T472" t="str">
        <f t="shared" si="30"/>
        <v>Modern</v>
      </c>
      <c r="U472" t="str">
        <f t="shared" si="31"/>
        <v>Short</v>
      </c>
    </row>
    <row r="473" spans="1:21" x14ac:dyDescent="0.25">
      <c r="A473" t="s">
        <v>2436</v>
      </c>
      <c r="B473" t="s">
        <v>18</v>
      </c>
      <c r="C473" t="s">
        <v>2437</v>
      </c>
      <c r="D473" t="s">
        <v>2438</v>
      </c>
      <c r="E473" t="s">
        <v>2439</v>
      </c>
      <c r="F473" t="s">
        <v>22</v>
      </c>
      <c r="G473" s="2"/>
      <c r="H473" t="s">
        <v>22</v>
      </c>
      <c r="I473">
        <v>2019</v>
      </c>
      <c r="J473" t="s">
        <v>23</v>
      </c>
      <c r="K473" t="s">
        <v>2440</v>
      </c>
      <c r="L473">
        <v>61</v>
      </c>
      <c r="M473">
        <v>0</v>
      </c>
      <c r="N473" t="s">
        <v>264</v>
      </c>
      <c r="O473" t="s">
        <v>2441</v>
      </c>
      <c r="P473" t="s">
        <v>27</v>
      </c>
      <c r="Q473">
        <v>2</v>
      </c>
      <c r="R473" t="str">
        <f t="shared" si="28"/>
        <v/>
      </c>
      <c r="S473" t="str">
        <f t="shared" si="29"/>
        <v/>
      </c>
      <c r="T473" t="str">
        <f t="shared" si="30"/>
        <v>Modern</v>
      </c>
      <c r="U473" t="str">
        <f t="shared" si="31"/>
        <v>Short</v>
      </c>
    </row>
    <row r="474" spans="1:21" x14ac:dyDescent="0.25">
      <c r="A474" t="s">
        <v>2442</v>
      </c>
      <c r="B474" t="s">
        <v>18</v>
      </c>
      <c r="C474" t="s">
        <v>2443</v>
      </c>
      <c r="D474" t="s">
        <v>2444</v>
      </c>
      <c r="E474" t="s">
        <v>2445</v>
      </c>
      <c r="F474" t="s">
        <v>270</v>
      </c>
      <c r="G474" s="2"/>
      <c r="H474" t="s">
        <v>22</v>
      </c>
      <c r="I474">
        <v>2020</v>
      </c>
      <c r="J474" t="s">
        <v>92</v>
      </c>
      <c r="K474" t="s">
        <v>169</v>
      </c>
      <c r="L474">
        <v>103</v>
      </c>
      <c r="M474">
        <v>0</v>
      </c>
      <c r="N474" t="s">
        <v>119</v>
      </c>
      <c r="O474" t="s">
        <v>2446</v>
      </c>
      <c r="P474" t="s">
        <v>27</v>
      </c>
      <c r="Q474">
        <v>2</v>
      </c>
      <c r="R474" t="str">
        <f t="shared" si="28"/>
        <v/>
      </c>
      <c r="S474" t="str">
        <f t="shared" si="29"/>
        <v/>
      </c>
      <c r="T474" t="str">
        <f t="shared" si="30"/>
        <v>Recent</v>
      </c>
      <c r="U474" t="str">
        <f t="shared" si="31"/>
        <v>Medium</v>
      </c>
    </row>
    <row r="475" spans="1:21" x14ac:dyDescent="0.25">
      <c r="A475" t="s">
        <v>2447</v>
      </c>
      <c r="B475" t="s">
        <v>18</v>
      </c>
      <c r="C475" t="s">
        <v>2448</v>
      </c>
      <c r="D475" t="s">
        <v>2449</v>
      </c>
      <c r="E475" t="s">
        <v>2450</v>
      </c>
      <c r="F475" t="s">
        <v>33</v>
      </c>
      <c r="G475" s="2">
        <v>42984</v>
      </c>
      <c r="H475" t="s">
        <v>34</v>
      </c>
      <c r="I475">
        <v>2015</v>
      </c>
      <c r="J475" t="s">
        <v>35</v>
      </c>
      <c r="K475" t="s">
        <v>24</v>
      </c>
      <c r="L475">
        <v>79</v>
      </c>
      <c r="M475">
        <v>0</v>
      </c>
      <c r="N475" t="s">
        <v>119</v>
      </c>
      <c r="O475" t="s">
        <v>2451</v>
      </c>
      <c r="P475" t="s">
        <v>39</v>
      </c>
      <c r="Q475">
        <v>1</v>
      </c>
      <c r="R475">
        <f t="shared" si="28"/>
        <v>2017</v>
      </c>
      <c r="S475" t="str">
        <f t="shared" si="29"/>
        <v>September</v>
      </c>
      <c r="T475" t="str">
        <f t="shared" si="30"/>
        <v>Modern</v>
      </c>
      <c r="U475" t="str">
        <f t="shared" si="31"/>
        <v>Short</v>
      </c>
    </row>
    <row r="476" spans="1:21" x14ac:dyDescent="0.25">
      <c r="A476" t="s">
        <v>2452</v>
      </c>
      <c r="B476" t="s">
        <v>18</v>
      </c>
      <c r="C476" t="s">
        <v>2453</v>
      </c>
      <c r="D476" t="s">
        <v>2454</v>
      </c>
      <c r="E476" t="s">
        <v>2455</v>
      </c>
      <c r="F476" t="s">
        <v>22</v>
      </c>
      <c r="G476" s="2"/>
      <c r="H476" t="s">
        <v>22</v>
      </c>
      <c r="I476">
        <v>2013</v>
      </c>
      <c r="J476" t="s">
        <v>77</v>
      </c>
      <c r="K476" t="s">
        <v>2456</v>
      </c>
      <c r="L476">
        <v>2</v>
      </c>
      <c r="M476">
        <v>0</v>
      </c>
      <c r="N476" t="s">
        <v>357</v>
      </c>
      <c r="O476" t="s">
        <v>2457</v>
      </c>
      <c r="P476" t="s">
        <v>27</v>
      </c>
      <c r="Q476">
        <v>2</v>
      </c>
      <c r="R476" t="str">
        <f t="shared" si="28"/>
        <v/>
      </c>
      <c r="S476" t="str">
        <f t="shared" si="29"/>
        <v/>
      </c>
      <c r="T476" t="str">
        <f t="shared" si="30"/>
        <v>Modern</v>
      </c>
      <c r="U476" t="str">
        <f t="shared" si="31"/>
        <v>Short</v>
      </c>
    </row>
    <row r="477" spans="1:21" x14ac:dyDescent="0.25">
      <c r="A477" t="s">
        <v>2458</v>
      </c>
      <c r="B477" t="s">
        <v>18</v>
      </c>
      <c r="C477" t="s">
        <v>2459</v>
      </c>
      <c r="D477" t="s">
        <v>2460</v>
      </c>
      <c r="E477" t="s">
        <v>2461</v>
      </c>
      <c r="F477" t="s">
        <v>22</v>
      </c>
      <c r="G477" s="2"/>
      <c r="H477" t="s">
        <v>22</v>
      </c>
      <c r="I477">
        <v>2019</v>
      </c>
      <c r="J477" t="s">
        <v>395</v>
      </c>
      <c r="K477" t="s">
        <v>60</v>
      </c>
      <c r="L477">
        <v>89</v>
      </c>
      <c r="M477">
        <v>0</v>
      </c>
      <c r="N477" t="s">
        <v>45</v>
      </c>
      <c r="O477" t="s">
        <v>2462</v>
      </c>
      <c r="P477" t="s">
        <v>27</v>
      </c>
      <c r="Q477">
        <v>2</v>
      </c>
      <c r="R477" t="str">
        <f t="shared" si="28"/>
        <v/>
      </c>
      <c r="S477" t="str">
        <f t="shared" si="29"/>
        <v/>
      </c>
      <c r="T477" t="str">
        <f t="shared" si="30"/>
        <v>Modern</v>
      </c>
      <c r="U477" t="str">
        <f t="shared" si="31"/>
        <v>Short</v>
      </c>
    </row>
    <row r="478" spans="1:21" x14ac:dyDescent="0.25">
      <c r="A478" t="s">
        <v>2463</v>
      </c>
      <c r="B478" t="s">
        <v>18</v>
      </c>
      <c r="C478" t="s">
        <v>2464</v>
      </c>
      <c r="D478" t="s">
        <v>2465</v>
      </c>
      <c r="E478" t="s">
        <v>2465</v>
      </c>
      <c r="F478" t="s">
        <v>22</v>
      </c>
      <c r="G478" s="2"/>
      <c r="H478" t="s">
        <v>22</v>
      </c>
      <c r="I478">
        <v>2020</v>
      </c>
      <c r="J478" t="s">
        <v>23</v>
      </c>
      <c r="K478" t="s">
        <v>810</v>
      </c>
      <c r="L478">
        <v>74</v>
      </c>
      <c r="M478">
        <v>0</v>
      </c>
      <c r="N478" t="s">
        <v>61</v>
      </c>
      <c r="O478" t="s">
        <v>2466</v>
      </c>
      <c r="P478" t="s">
        <v>27</v>
      </c>
      <c r="Q478">
        <v>2</v>
      </c>
      <c r="R478" t="str">
        <f t="shared" si="28"/>
        <v/>
      </c>
      <c r="S478" t="str">
        <f t="shared" si="29"/>
        <v/>
      </c>
      <c r="T478" t="str">
        <f t="shared" si="30"/>
        <v>Recent</v>
      </c>
      <c r="U478" t="str">
        <f t="shared" si="31"/>
        <v>Short</v>
      </c>
    </row>
    <row r="479" spans="1:21" x14ac:dyDescent="0.25">
      <c r="A479" t="s">
        <v>2467</v>
      </c>
      <c r="B479" t="s">
        <v>29</v>
      </c>
      <c r="C479" t="s">
        <v>2468</v>
      </c>
      <c r="D479" t="s">
        <v>22</v>
      </c>
      <c r="E479" t="s">
        <v>22</v>
      </c>
      <c r="F479" t="s">
        <v>22</v>
      </c>
      <c r="G479" s="2"/>
      <c r="H479" t="s">
        <v>22</v>
      </c>
      <c r="I479">
        <v>2019</v>
      </c>
      <c r="J479" t="s">
        <v>23</v>
      </c>
      <c r="K479" t="s">
        <v>71</v>
      </c>
      <c r="L479">
        <v>0</v>
      </c>
      <c r="M479">
        <v>1</v>
      </c>
      <c r="N479" t="s">
        <v>155</v>
      </c>
      <c r="O479" t="s">
        <v>2469</v>
      </c>
      <c r="P479" t="s">
        <v>27</v>
      </c>
      <c r="Q479">
        <v>2</v>
      </c>
      <c r="R479" t="str">
        <f t="shared" si="28"/>
        <v/>
      </c>
      <c r="S479" t="str">
        <f t="shared" si="29"/>
        <v/>
      </c>
      <c r="T479" t="str">
        <f t="shared" si="30"/>
        <v>Modern</v>
      </c>
      <c r="U479" t="str">
        <f t="shared" si="31"/>
        <v>Not Applicable</v>
      </c>
    </row>
    <row r="480" spans="1:21" x14ac:dyDescent="0.25">
      <c r="A480" t="s">
        <v>2470</v>
      </c>
      <c r="B480" t="s">
        <v>29</v>
      </c>
      <c r="C480" t="s">
        <v>2471</v>
      </c>
      <c r="D480" t="s">
        <v>22</v>
      </c>
      <c r="E480" t="s">
        <v>2472</v>
      </c>
      <c r="F480" t="s">
        <v>175</v>
      </c>
      <c r="G480" s="2">
        <v>44197</v>
      </c>
      <c r="H480" t="s">
        <v>34</v>
      </c>
      <c r="I480">
        <v>2021</v>
      </c>
      <c r="J480" t="s">
        <v>70</v>
      </c>
      <c r="K480" t="s">
        <v>71</v>
      </c>
      <c r="L480">
        <v>0</v>
      </c>
      <c r="M480">
        <v>1</v>
      </c>
      <c r="N480" t="s">
        <v>72</v>
      </c>
      <c r="O480" t="s">
        <v>2473</v>
      </c>
      <c r="P480" t="s">
        <v>39</v>
      </c>
      <c r="Q480">
        <v>1</v>
      </c>
      <c r="R480">
        <f t="shared" si="28"/>
        <v>2021</v>
      </c>
      <c r="S480" t="str">
        <f t="shared" si="29"/>
        <v>January</v>
      </c>
      <c r="T480" t="str">
        <f t="shared" si="30"/>
        <v>Recent</v>
      </c>
      <c r="U480" t="str">
        <f t="shared" si="31"/>
        <v>Not Applicable</v>
      </c>
    </row>
    <row r="481" spans="1:21" x14ac:dyDescent="0.25">
      <c r="A481" t="s">
        <v>2474</v>
      </c>
      <c r="B481" t="s">
        <v>29</v>
      </c>
      <c r="C481" t="s">
        <v>2475</v>
      </c>
      <c r="D481" t="s">
        <v>2476</v>
      </c>
      <c r="E481" t="s">
        <v>2477</v>
      </c>
      <c r="F481" t="s">
        <v>175</v>
      </c>
      <c r="G481" s="2">
        <v>44378</v>
      </c>
      <c r="H481" t="s">
        <v>34</v>
      </c>
      <c r="I481">
        <v>2018</v>
      </c>
      <c r="J481" t="s">
        <v>349</v>
      </c>
      <c r="K481" t="s">
        <v>71</v>
      </c>
      <c r="L481">
        <v>0</v>
      </c>
      <c r="M481">
        <v>1</v>
      </c>
      <c r="N481" t="s">
        <v>79</v>
      </c>
      <c r="O481" t="s">
        <v>2478</v>
      </c>
      <c r="P481" t="s">
        <v>39</v>
      </c>
      <c r="Q481">
        <v>1</v>
      </c>
      <c r="R481">
        <f t="shared" si="28"/>
        <v>2021</v>
      </c>
      <c r="S481" t="str">
        <f t="shared" si="29"/>
        <v>July</v>
      </c>
      <c r="T481" t="str">
        <f t="shared" si="30"/>
        <v>Modern</v>
      </c>
      <c r="U481" t="str">
        <f t="shared" si="31"/>
        <v>Not Applicable</v>
      </c>
    </row>
    <row r="482" spans="1:21" x14ac:dyDescent="0.25">
      <c r="A482" t="s">
        <v>2479</v>
      </c>
      <c r="B482" t="s">
        <v>18</v>
      </c>
      <c r="C482" t="s">
        <v>2480</v>
      </c>
      <c r="D482" t="s">
        <v>2481</v>
      </c>
      <c r="E482" t="s">
        <v>2482</v>
      </c>
      <c r="F482" t="s">
        <v>22</v>
      </c>
      <c r="G482" s="2"/>
      <c r="H482" t="s">
        <v>22</v>
      </c>
      <c r="I482">
        <v>2004</v>
      </c>
      <c r="J482" t="s">
        <v>59</v>
      </c>
      <c r="K482" t="s">
        <v>486</v>
      </c>
      <c r="L482">
        <v>105</v>
      </c>
      <c r="M482">
        <v>0</v>
      </c>
      <c r="N482" t="s">
        <v>61</v>
      </c>
      <c r="O482" t="s">
        <v>2483</v>
      </c>
      <c r="P482" t="s">
        <v>27</v>
      </c>
      <c r="Q482">
        <v>2</v>
      </c>
      <c r="R482" t="str">
        <f t="shared" si="28"/>
        <v/>
      </c>
      <c r="S482" t="str">
        <f t="shared" si="29"/>
        <v/>
      </c>
      <c r="T482" t="str">
        <f t="shared" si="30"/>
        <v>Older</v>
      </c>
      <c r="U482" t="str">
        <f t="shared" si="31"/>
        <v>Medium</v>
      </c>
    </row>
    <row r="483" spans="1:21" x14ac:dyDescent="0.25">
      <c r="A483" t="s">
        <v>2484</v>
      </c>
      <c r="B483" t="s">
        <v>18</v>
      </c>
      <c r="C483" t="s">
        <v>2485</v>
      </c>
      <c r="D483" t="s">
        <v>2486</v>
      </c>
      <c r="E483" t="s">
        <v>2487</v>
      </c>
      <c r="F483" t="s">
        <v>85</v>
      </c>
      <c r="G483" s="2">
        <v>43160</v>
      </c>
      <c r="H483" t="s">
        <v>34</v>
      </c>
      <c r="I483">
        <v>2012</v>
      </c>
      <c r="J483" t="s">
        <v>136</v>
      </c>
      <c r="K483" t="s">
        <v>1191</v>
      </c>
      <c r="L483">
        <v>109</v>
      </c>
      <c r="M483">
        <v>0</v>
      </c>
      <c r="N483" t="s">
        <v>119</v>
      </c>
      <c r="O483" t="s">
        <v>2488</v>
      </c>
      <c r="P483" t="s">
        <v>39</v>
      </c>
      <c r="Q483">
        <v>1</v>
      </c>
      <c r="R483">
        <f t="shared" si="28"/>
        <v>2018</v>
      </c>
      <c r="S483" t="str">
        <f t="shared" si="29"/>
        <v>March</v>
      </c>
      <c r="T483" t="str">
        <f t="shared" si="30"/>
        <v>Modern</v>
      </c>
      <c r="U483" t="str">
        <f t="shared" si="31"/>
        <v>Medium</v>
      </c>
    </row>
    <row r="484" spans="1:21" x14ac:dyDescent="0.25">
      <c r="A484" t="s">
        <v>2489</v>
      </c>
      <c r="B484" t="s">
        <v>18</v>
      </c>
      <c r="C484" t="s">
        <v>2490</v>
      </c>
      <c r="D484" t="s">
        <v>76</v>
      </c>
      <c r="E484" t="s">
        <v>684</v>
      </c>
      <c r="F484" t="s">
        <v>22</v>
      </c>
      <c r="G484" s="2"/>
      <c r="H484" t="s">
        <v>22</v>
      </c>
      <c r="I484">
        <v>2017</v>
      </c>
      <c r="J484" t="s">
        <v>77</v>
      </c>
      <c r="K484" t="s">
        <v>685</v>
      </c>
      <c r="L484">
        <v>20</v>
      </c>
      <c r="M484">
        <v>0</v>
      </c>
      <c r="N484" t="s">
        <v>686</v>
      </c>
      <c r="O484" t="s">
        <v>2491</v>
      </c>
      <c r="P484" t="s">
        <v>27</v>
      </c>
      <c r="Q484">
        <v>2</v>
      </c>
      <c r="R484" t="str">
        <f t="shared" si="28"/>
        <v/>
      </c>
      <c r="S484" t="str">
        <f t="shared" si="29"/>
        <v/>
      </c>
      <c r="T484" t="str">
        <f t="shared" si="30"/>
        <v>Modern</v>
      </c>
      <c r="U484" t="str">
        <f t="shared" si="31"/>
        <v>Short</v>
      </c>
    </row>
    <row r="485" spans="1:21" x14ac:dyDescent="0.25">
      <c r="A485" t="s">
        <v>2492</v>
      </c>
      <c r="B485" t="s">
        <v>18</v>
      </c>
      <c r="C485" t="s">
        <v>2493</v>
      </c>
      <c r="D485" t="s">
        <v>2494</v>
      </c>
      <c r="E485" t="s">
        <v>2495</v>
      </c>
      <c r="F485" t="s">
        <v>22</v>
      </c>
      <c r="G485" s="2"/>
      <c r="H485" t="s">
        <v>22</v>
      </c>
      <c r="I485">
        <v>2011</v>
      </c>
      <c r="J485" t="s">
        <v>395</v>
      </c>
      <c r="K485" t="s">
        <v>289</v>
      </c>
      <c r="L485">
        <v>93</v>
      </c>
      <c r="M485">
        <v>0</v>
      </c>
      <c r="N485" t="s">
        <v>357</v>
      </c>
      <c r="O485" t="s">
        <v>2496</v>
      </c>
      <c r="P485" t="s">
        <v>27</v>
      </c>
      <c r="Q485">
        <v>2</v>
      </c>
      <c r="R485" t="str">
        <f t="shared" si="28"/>
        <v/>
      </c>
      <c r="S485" t="str">
        <f t="shared" si="29"/>
        <v/>
      </c>
      <c r="T485" t="str">
        <f t="shared" si="30"/>
        <v>Modern</v>
      </c>
      <c r="U485" t="str">
        <f t="shared" si="31"/>
        <v>Medium</v>
      </c>
    </row>
    <row r="486" spans="1:21" x14ac:dyDescent="0.25">
      <c r="A486" t="s">
        <v>2497</v>
      </c>
      <c r="B486" t="s">
        <v>18</v>
      </c>
      <c r="C486" t="s">
        <v>2498</v>
      </c>
      <c r="D486" t="s">
        <v>2499</v>
      </c>
      <c r="E486" t="s">
        <v>2499</v>
      </c>
      <c r="F486" t="s">
        <v>22</v>
      </c>
      <c r="G486" s="2"/>
      <c r="H486" t="s">
        <v>22</v>
      </c>
      <c r="I486">
        <v>2015</v>
      </c>
      <c r="J486" t="s">
        <v>238</v>
      </c>
      <c r="K486" t="s">
        <v>1164</v>
      </c>
      <c r="L486">
        <v>65</v>
      </c>
      <c r="M486">
        <v>0</v>
      </c>
      <c r="N486" t="s">
        <v>155</v>
      </c>
      <c r="O486" t="s">
        <v>2500</v>
      </c>
      <c r="P486" t="s">
        <v>27</v>
      </c>
      <c r="Q486">
        <v>2</v>
      </c>
      <c r="R486" t="str">
        <f t="shared" si="28"/>
        <v/>
      </c>
      <c r="S486" t="str">
        <f t="shared" si="29"/>
        <v/>
      </c>
      <c r="T486" t="str">
        <f t="shared" si="30"/>
        <v>Modern</v>
      </c>
      <c r="U486" t="str">
        <f t="shared" si="31"/>
        <v>Short</v>
      </c>
    </row>
    <row r="487" spans="1:21" x14ac:dyDescent="0.25">
      <c r="A487" t="s">
        <v>2501</v>
      </c>
      <c r="B487" t="s">
        <v>18</v>
      </c>
      <c r="C487" t="s">
        <v>2502</v>
      </c>
      <c r="D487" t="s">
        <v>2503</v>
      </c>
      <c r="E487" t="s">
        <v>2504</v>
      </c>
      <c r="F487" t="s">
        <v>22</v>
      </c>
      <c r="G487" s="2"/>
      <c r="H487" t="s">
        <v>22</v>
      </c>
      <c r="I487">
        <v>2019</v>
      </c>
      <c r="J487" t="s">
        <v>92</v>
      </c>
      <c r="K487" t="s">
        <v>256</v>
      </c>
      <c r="L487">
        <v>92</v>
      </c>
      <c r="M487">
        <v>0</v>
      </c>
      <c r="N487" t="s">
        <v>25</v>
      </c>
      <c r="O487" t="s">
        <v>2505</v>
      </c>
      <c r="P487" t="s">
        <v>27</v>
      </c>
      <c r="Q487">
        <v>2</v>
      </c>
      <c r="R487" t="str">
        <f t="shared" si="28"/>
        <v/>
      </c>
      <c r="S487" t="str">
        <f t="shared" si="29"/>
        <v/>
      </c>
      <c r="T487" t="str">
        <f t="shared" si="30"/>
        <v>Modern</v>
      </c>
      <c r="U487" t="str">
        <f t="shared" si="31"/>
        <v>Medium</v>
      </c>
    </row>
    <row r="488" spans="1:21" x14ac:dyDescent="0.25">
      <c r="A488" t="s">
        <v>2506</v>
      </c>
      <c r="B488" t="s">
        <v>18</v>
      </c>
      <c r="C488" t="s">
        <v>2507</v>
      </c>
      <c r="D488" t="s">
        <v>2508</v>
      </c>
      <c r="E488" t="s">
        <v>2509</v>
      </c>
      <c r="F488" t="s">
        <v>22</v>
      </c>
      <c r="G488" s="2"/>
      <c r="H488" t="s">
        <v>22</v>
      </c>
      <c r="I488">
        <v>2021</v>
      </c>
      <c r="J488" t="s">
        <v>198</v>
      </c>
      <c r="K488" t="s">
        <v>169</v>
      </c>
      <c r="L488">
        <v>103</v>
      </c>
      <c r="M488">
        <v>0</v>
      </c>
      <c r="N488" t="s">
        <v>61</v>
      </c>
      <c r="O488" t="s">
        <v>2510</v>
      </c>
      <c r="P488" t="s">
        <v>27</v>
      </c>
      <c r="Q488">
        <v>2</v>
      </c>
      <c r="R488" t="str">
        <f t="shared" si="28"/>
        <v/>
      </c>
      <c r="S488" t="str">
        <f t="shared" si="29"/>
        <v/>
      </c>
      <c r="T488" t="str">
        <f t="shared" si="30"/>
        <v>Recent</v>
      </c>
      <c r="U488" t="str">
        <f t="shared" si="31"/>
        <v>Medium</v>
      </c>
    </row>
    <row r="489" spans="1:21" x14ac:dyDescent="0.25">
      <c r="A489" t="s">
        <v>2511</v>
      </c>
      <c r="B489" t="s">
        <v>18</v>
      </c>
      <c r="C489" t="s">
        <v>2512</v>
      </c>
      <c r="D489" t="s">
        <v>2513</v>
      </c>
      <c r="E489" t="s">
        <v>2514</v>
      </c>
      <c r="F489" t="s">
        <v>22</v>
      </c>
      <c r="G489" s="2"/>
      <c r="H489" t="s">
        <v>22</v>
      </c>
      <c r="I489">
        <v>2020</v>
      </c>
      <c r="J489" t="s">
        <v>198</v>
      </c>
      <c r="K489" t="s">
        <v>779</v>
      </c>
      <c r="L489">
        <v>58</v>
      </c>
      <c r="M489">
        <v>0</v>
      </c>
      <c r="N489" t="s">
        <v>45</v>
      </c>
      <c r="O489" t="s">
        <v>2515</v>
      </c>
      <c r="P489" t="s">
        <v>27</v>
      </c>
      <c r="Q489">
        <v>2</v>
      </c>
      <c r="R489" t="str">
        <f t="shared" si="28"/>
        <v/>
      </c>
      <c r="S489" t="str">
        <f t="shared" si="29"/>
        <v/>
      </c>
      <c r="T489" t="str">
        <f t="shared" si="30"/>
        <v>Recent</v>
      </c>
      <c r="U489" t="str">
        <f t="shared" si="31"/>
        <v>Short</v>
      </c>
    </row>
    <row r="490" spans="1:21" x14ac:dyDescent="0.25">
      <c r="A490" t="s">
        <v>2516</v>
      </c>
      <c r="B490" t="s">
        <v>18</v>
      </c>
      <c r="C490" t="s">
        <v>2517</v>
      </c>
      <c r="D490" t="s">
        <v>2518</v>
      </c>
      <c r="E490" t="s">
        <v>2519</v>
      </c>
      <c r="F490" t="s">
        <v>85</v>
      </c>
      <c r="G490" s="2">
        <v>43374</v>
      </c>
      <c r="H490" t="s">
        <v>34</v>
      </c>
      <c r="I490">
        <v>2009</v>
      </c>
      <c r="J490" t="s">
        <v>51</v>
      </c>
      <c r="K490" t="s">
        <v>93</v>
      </c>
      <c r="L490">
        <v>99</v>
      </c>
      <c r="M490">
        <v>0</v>
      </c>
      <c r="N490" t="s">
        <v>119</v>
      </c>
      <c r="O490" t="s">
        <v>2520</v>
      </c>
      <c r="P490" t="s">
        <v>39</v>
      </c>
      <c r="Q490">
        <v>1</v>
      </c>
      <c r="R490">
        <f t="shared" si="28"/>
        <v>2018</v>
      </c>
      <c r="S490" t="str">
        <f t="shared" si="29"/>
        <v>October</v>
      </c>
      <c r="T490" t="str">
        <f t="shared" si="30"/>
        <v>Older</v>
      </c>
      <c r="U490" t="str">
        <f t="shared" si="31"/>
        <v>Medium</v>
      </c>
    </row>
    <row r="491" spans="1:21" x14ac:dyDescent="0.25">
      <c r="A491" t="s">
        <v>2521</v>
      </c>
      <c r="B491" t="s">
        <v>29</v>
      </c>
      <c r="C491" t="s">
        <v>2522</v>
      </c>
      <c r="D491" t="s">
        <v>22</v>
      </c>
      <c r="E491" t="s">
        <v>2523</v>
      </c>
      <c r="F491" t="s">
        <v>175</v>
      </c>
      <c r="G491" s="2"/>
      <c r="H491" t="s">
        <v>22</v>
      </c>
      <c r="I491">
        <v>2021</v>
      </c>
      <c r="J491" t="s">
        <v>59</v>
      </c>
      <c r="K491" t="s">
        <v>71</v>
      </c>
      <c r="L491">
        <v>0</v>
      </c>
      <c r="M491">
        <v>1</v>
      </c>
      <c r="N491" t="s">
        <v>2524</v>
      </c>
      <c r="O491" t="s">
        <v>2525</v>
      </c>
      <c r="P491" t="s">
        <v>27</v>
      </c>
      <c r="Q491">
        <v>2</v>
      </c>
      <c r="R491" t="str">
        <f t="shared" si="28"/>
        <v/>
      </c>
      <c r="S491" t="str">
        <f t="shared" si="29"/>
        <v/>
      </c>
      <c r="T491" t="str">
        <f t="shared" si="30"/>
        <v>Recent</v>
      </c>
      <c r="U491" t="str">
        <f t="shared" si="31"/>
        <v>Not Applicable</v>
      </c>
    </row>
    <row r="492" spans="1:21" x14ac:dyDescent="0.25">
      <c r="A492" t="s">
        <v>2526</v>
      </c>
      <c r="B492" t="s">
        <v>18</v>
      </c>
      <c r="C492" t="s">
        <v>2527</v>
      </c>
      <c r="D492" t="s">
        <v>2528</v>
      </c>
      <c r="E492" t="s">
        <v>2529</v>
      </c>
      <c r="F492" t="s">
        <v>2530</v>
      </c>
      <c r="G492" s="2">
        <v>42850</v>
      </c>
      <c r="H492" t="s">
        <v>34</v>
      </c>
      <c r="I492">
        <v>2016</v>
      </c>
      <c r="J492" t="s">
        <v>35</v>
      </c>
      <c r="K492" t="s">
        <v>665</v>
      </c>
      <c r="L492">
        <v>108</v>
      </c>
      <c r="M492">
        <v>0</v>
      </c>
      <c r="N492" t="s">
        <v>61</v>
      </c>
      <c r="O492" t="s">
        <v>2531</v>
      </c>
      <c r="P492" t="s">
        <v>39</v>
      </c>
      <c r="Q492">
        <v>1</v>
      </c>
      <c r="R492">
        <f t="shared" si="28"/>
        <v>2017</v>
      </c>
      <c r="S492" t="str">
        <f t="shared" si="29"/>
        <v>April</v>
      </c>
      <c r="T492" t="str">
        <f t="shared" si="30"/>
        <v>Modern</v>
      </c>
      <c r="U492" t="str">
        <f t="shared" si="31"/>
        <v>Medium</v>
      </c>
    </row>
    <row r="493" spans="1:21" x14ac:dyDescent="0.25">
      <c r="A493" t="s">
        <v>2532</v>
      </c>
      <c r="B493" t="s">
        <v>18</v>
      </c>
      <c r="C493" t="s">
        <v>2533</v>
      </c>
      <c r="D493" t="s">
        <v>2534</v>
      </c>
      <c r="E493" t="s">
        <v>2535</v>
      </c>
      <c r="F493" t="s">
        <v>22</v>
      </c>
      <c r="G493" s="2"/>
      <c r="H493" t="s">
        <v>22</v>
      </c>
      <c r="I493">
        <v>2007</v>
      </c>
      <c r="J493" t="s">
        <v>92</v>
      </c>
      <c r="K493" t="s">
        <v>940</v>
      </c>
      <c r="L493">
        <v>106</v>
      </c>
      <c r="M493">
        <v>0</v>
      </c>
      <c r="N493" t="s">
        <v>25</v>
      </c>
      <c r="O493" t="s">
        <v>2536</v>
      </c>
      <c r="P493" t="s">
        <v>27</v>
      </c>
      <c r="Q493">
        <v>2</v>
      </c>
      <c r="R493" t="str">
        <f t="shared" si="28"/>
        <v/>
      </c>
      <c r="S493" t="str">
        <f t="shared" si="29"/>
        <v/>
      </c>
      <c r="T493" t="str">
        <f t="shared" si="30"/>
        <v>Older</v>
      </c>
      <c r="U493" t="str">
        <f t="shared" si="31"/>
        <v>Medium</v>
      </c>
    </row>
    <row r="494" spans="1:21" x14ac:dyDescent="0.25">
      <c r="A494" t="s">
        <v>2537</v>
      </c>
      <c r="B494" t="s">
        <v>29</v>
      </c>
      <c r="C494" t="s">
        <v>2538</v>
      </c>
      <c r="D494" t="s">
        <v>22</v>
      </c>
      <c r="E494" t="s">
        <v>2539</v>
      </c>
      <c r="F494" t="s">
        <v>22</v>
      </c>
      <c r="G494" s="2"/>
      <c r="H494" t="s">
        <v>22</v>
      </c>
      <c r="I494">
        <v>2001</v>
      </c>
      <c r="J494" t="s">
        <v>51</v>
      </c>
      <c r="K494" t="s">
        <v>36</v>
      </c>
      <c r="L494">
        <v>0</v>
      </c>
      <c r="M494">
        <v>2</v>
      </c>
      <c r="N494" t="s">
        <v>368</v>
      </c>
      <c r="O494" t="s">
        <v>2540</v>
      </c>
      <c r="P494" t="s">
        <v>27</v>
      </c>
      <c r="Q494">
        <v>2</v>
      </c>
      <c r="R494" t="str">
        <f t="shared" si="28"/>
        <v/>
      </c>
      <c r="S494" t="str">
        <f t="shared" si="29"/>
        <v/>
      </c>
      <c r="T494" t="str">
        <f t="shared" si="30"/>
        <v>Older</v>
      </c>
      <c r="U494" t="str">
        <f t="shared" si="31"/>
        <v>Not Applicable</v>
      </c>
    </row>
    <row r="495" spans="1:21" x14ac:dyDescent="0.25">
      <c r="A495" t="s">
        <v>2541</v>
      </c>
      <c r="B495" t="s">
        <v>29</v>
      </c>
      <c r="C495" t="s">
        <v>2542</v>
      </c>
      <c r="D495" t="s">
        <v>22</v>
      </c>
      <c r="E495" t="s">
        <v>22</v>
      </c>
      <c r="F495" t="s">
        <v>22</v>
      </c>
      <c r="G495" s="2"/>
      <c r="H495" t="s">
        <v>22</v>
      </c>
      <c r="I495">
        <v>2013</v>
      </c>
      <c r="J495" t="s">
        <v>198</v>
      </c>
      <c r="K495" t="s">
        <v>71</v>
      </c>
      <c r="L495">
        <v>0</v>
      </c>
      <c r="M495">
        <v>1</v>
      </c>
      <c r="N495" t="s">
        <v>25</v>
      </c>
      <c r="O495" t="s">
        <v>2543</v>
      </c>
      <c r="P495" t="s">
        <v>27</v>
      </c>
      <c r="Q495">
        <v>2</v>
      </c>
      <c r="R495" t="str">
        <f t="shared" si="28"/>
        <v/>
      </c>
      <c r="S495" t="str">
        <f t="shared" si="29"/>
        <v/>
      </c>
      <c r="T495" t="str">
        <f t="shared" si="30"/>
        <v>Modern</v>
      </c>
      <c r="U495" t="str">
        <f t="shared" si="31"/>
        <v>Not Applicable</v>
      </c>
    </row>
    <row r="496" spans="1:21" x14ac:dyDescent="0.25">
      <c r="A496" t="s">
        <v>2544</v>
      </c>
      <c r="B496" t="s">
        <v>18</v>
      </c>
      <c r="C496" t="s">
        <v>2545</v>
      </c>
      <c r="D496" t="s">
        <v>2546</v>
      </c>
      <c r="E496" t="s">
        <v>2547</v>
      </c>
      <c r="F496" t="s">
        <v>22</v>
      </c>
      <c r="G496" s="2"/>
      <c r="H496" t="s">
        <v>22</v>
      </c>
      <c r="I496">
        <v>2010</v>
      </c>
      <c r="J496" t="s">
        <v>77</v>
      </c>
      <c r="K496" t="s">
        <v>1024</v>
      </c>
      <c r="L496">
        <v>136</v>
      </c>
      <c r="M496">
        <v>0</v>
      </c>
      <c r="N496" t="s">
        <v>61</v>
      </c>
      <c r="O496" t="s">
        <v>2548</v>
      </c>
      <c r="P496" t="s">
        <v>27</v>
      </c>
      <c r="Q496">
        <v>2</v>
      </c>
      <c r="R496" t="str">
        <f t="shared" si="28"/>
        <v/>
      </c>
      <c r="S496" t="str">
        <f t="shared" si="29"/>
        <v/>
      </c>
      <c r="T496" t="str">
        <f t="shared" si="30"/>
        <v>Modern</v>
      </c>
      <c r="U496" t="str">
        <f t="shared" si="31"/>
        <v>Long</v>
      </c>
    </row>
    <row r="497" spans="1:21" x14ac:dyDescent="0.25">
      <c r="A497" t="s">
        <v>2549</v>
      </c>
      <c r="B497" t="s">
        <v>18</v>
      </c>
      <c r="C497" t="s">
        <v>2550</v>
      </c>
      <c r="D497" t="s">
        <v>2551</v>
      </c>
      <c r="E497" t="s">
        <v>2552</v>
      </c>
      <c r="F497" t="s">
        <v>85</v>
      </c>
      <c r="G497" s="2">
        <v>44017</v>
      </c>
      <c r="H497" t="s">
        <v>34</v>
      </c>
      <c r="I497">
        <v>2019</v>
      </c>
      <c r="J497" t="s">
        <v>136</v>
      </c>
      <c r="K497" t="s">
        <v>1087</v>
      </c>
      <c r="L497">
        <v>125</v>
      </c>
      <c r="M497">
        <v>0</v>
      </c>
      <c r="N497" t="s">
        <v>119</v>
      </c>
      <c r="O497" t="s">
        <v>2553</v>
      </c>
      <c r="P497" t="s">
        <v>39</v>
      </c>
      <c r="Q497">
        <v>1</v>
      </c>
      <c r="R497">
        <f t="shared" si="28"/>
        <v>2020</v>
      </c>
      <c r="S497" t="str">
        <f t="shared" si="29"/>
        <v>July</v>
      </c>
      <c r="T497" t="str">
        <f t="shared" si="30"/>
        <v>Modern</v>
      </c>
      <c r="U497" t="str">
        <f t="shared" si="31"/>
        <v>Long</v>
      </c>
    </row>
    <row r="498" spans="1:21" x14ac:dyDescent="0.25">
      <c r="A498" t="s">
        <v>2554</v>
      </c>
      <c r="B498" t="s">
        <v>18</v>
      </c>
      <c r="C498" t="s">
        <v>2555</v>
      </c>
      <c r="D498" t="s">
        <v>2556</v>
      </c>
      <c r="E498" t="s">
        <v>2557</v>
      </c>
      <c r="F498" t="s">
        <v>175</v>
      </c>
      <c r="G498" s="2">
        <v>42825</v>
      </c>
      <c r="H498" t="s">
        <v>34</v>
      </c>
      <c r="I498">
        <v>1942</v>
      </c>
      <c r="J498" t="s">
        <v>136</v>
      </c>
      <c r="K498" t="s">
        <v>2558</v>
      </c>
      <c r="L498">
        <v>18</v>
      </c>
      <c r="M498">
        <v>0</v>
      </c>
      <c r="N498" t="s">
        <v>2559</v>
      </c>
      <c r="O498" t="s">
        <v>2560</v>
      </c>
      <c r="P498" t="s">
        <v>39</v>
      </c>
      <c r="Q498">
        <v>1</v>
      </c>
      <c r="R498">
        <f t="shared" si="28"/>
        <v>2017</v>
      </c>
      <c r="S498" t="str">
        <f t="shared" si="29"/>
        <v>March</v>
      </c>
      <c r="T498" t="str">
        <f t="shared" si="30"/>
        <v>Older</v>
      </c>
      <c r="U498" t="str">
        <f t="shared" si="31"/>
        <v>Short</v>
      </c>
    </row>
    <row r="499" spans="1:21" x14ac:dyDescent="0.25">
      <c r="A499" t="s">
        <v>2561</v>
      </c>
      <c r="B499" t="s">
        <v>18</v>
      </c>
      <c r="C499" t="s">
        <v>2562</v>
      </c>
      <c r="D499" t="s">
        <v>2563</v>
      </c>
      <c r="E499" t="s">
        <v>2564</v>
      </c>
      <c r="F499" t="s">
        <v>22</v>
      </c>
      <c r="G499" s="2"/>
      <c r="H499" t="s">
        <v>22</v>
      </c>
      <c r="I499">
        <v>2011</v>
      </c>
      <c r="J499" t="s">
        <v>59</v>
      </c>
      <c r="K499" t="s">
        <v>1917</v>
      </c>
      <c r="L499">
        <v>154</v>
      </c>
      <c r="M499">
        <v>0</v>
      </c>
      <c r="N499" t="s">
        <v>25</v>
      </c>
      <c r="O499" t="s">
        <v>2565</v>
      </c>
      <c r="P499" t="s">
        <v>27</v>
      </c>
      <c r="Q499">
        <v>2</v>
      </c>
      <c r="R499" t="str">
        <f t="shared" si="28"/>
        <v/>
      </c>
      <c r="S499" t="str">
        <f t="shared" si="29"/>
        <v/>
      </c>
      <c r="T499" t="str">
        <f t="shared" si="30"/>
        <v>Modern</v>
      </c>
      <c r="U499" t="str">
        <f t="shared" si="31"/>
        <v>Long</v>
      </c>
    </row>
    <row r="500" spans="1:21" x14ac:dyDescent="0.25">
      <c r="A500" t="s">
        <v>2566</v>
      </c>
      <c r="B500" t="s">
        <v>18</v>
      </c>
      <c r="C500" t="s">
        <v>2567</v>
      </c>
      <c r="D500" t="s">
        <v>2568</v>
      </c>
      <c r="E500" t="s">
        <v>2569</v>
      </c>
      <c r="F500" t="s">
        <v>85</v>
      </c>
      <c r="G500" s="2">
        <v>43830</v>
      </c>
      <c r="H500" t="s">
        <v>34</v>
      </c>
      <c r="I500">
        <v>1982</v>
      </c>
      <c r="J500" t="s">
        <v>136</v>
      </c>
      <c r="K500" t="s">
        <v>2570</v>
      </c>
      <c r="L500">
        <v>118</v>
      </c>
      <c r="M500">
        <v>0</v>
      </c>
      <c r="N500" t="s">
        <v>119</v>
      </c>
      <c r="O500" t="s">
        <v>2571</v>
      </c>
      <c r="P500" t="s">
        <v>39</v>
      </c>
      <c r="Q500">
        <v>1</v>
      </c>
      <c r="R500">
        <f t="shared" si="28"/>
        <v>2019</v>
      </c>
      <c r="S500" t="str">
        <f t="shared" si="29"/>
        <v>December</v>
      </c>
      <c r="T500" t="str">
        <f t="shared" si="30"/>
        <v>Older</v>
      </c>
      <c r="U500" t="str">
        <f t="shared" si="31"/>
        <v>Medium</v>
      </c>
    </row>
    <row r="501" spans="1:21" x14ac:dyDescent="0.25">
      <c r="A501" t="s">
        <v>2572</v>
      </c>
      <c r="B501" t="s">
        <v>29</v>
      </c>
      <c r="C501" t="s">
        <v>2573</v>
      </c>
      <c r="D501" t="s">
        <v>22</v>
      </c>
      <c r="E501" t="s">
        <v>22</v>
      </c>
      <c r="F501" t="s">
        <v>22</v>
      </c>
      <c r="G501" s="2"/>
      <c r="H501" t="s">
        <v>22</v>
      </c>
      <c r="I501">
        <v>2018</v>
      </c>
      <c r="J501" t="s">
        <v>77</v>
      </c>
      <c r="K501" t="s">
        <v>1440</v>
      </c>
      <c r="L501">
        <v>0</v>
      </c>
      <c r="M501">
        <v>3</v>
      </c>
      <c r="N501" t="s">
        <v>357</v>
      </c>
      <c r="O501" t="s">
        <v>2574</v>
      </c>
      <c r="P501" t="s">
        <v>27</v>
      </c>
      <c r="Q501">
        <v>2</v>
      </c>
      <c r="R501" t="str">
        <f t="shared" si="28"/>
        <v/>
      </c>
      <c r="S501" t="str">
        <f t="shared" si="29"/>
        <v/>
      </c>
      <c r="T501" t="str">
        <f t="shared" si="30"/>
        <v>Modern</v>
      </c>
      <c r="U501" t="str">
        <f t="shared" si="31"/>
        <v>Not Applicable</v>
      </c>
    </row>
    <row r="502" spans="1:21" x14ac:dyDescent="0.25">
      <c r="A502" t="s">
        <v>2575</v>
      </c>
      <c r="B502" t="s">
        <v>18</v>
      </c>
      <c r="C502" t="s">
        <v>2576</v>
      </c>
      <c r="D502" t="s">
        <v>2577</v>
      </c>
      <c r="E502" t="s">
        <v>2578</v>
      </c>
      <c r="F502" t="s">
        <v>22</v>
      </c>
      <c r="G502" s="2"/>
      <c r="H502" t="s">
        <v>22</v>
      </c>
      <c r="I502">
        <v>2019</v>
      </c>
      <c r="J502" t="s">
        <v>23</v>
      </c>
      <c r="K502" t="s">
        <v>182</v>
      </c>
      <c r="L502">
        <v>84</v>
      </c>
      <c r="M502">
        <v>0</v>
      </c>
      <c r="N502" t="s">
        <v>883</v>
      </c>
      <c r="O502" t="s">
        <v>2579</v>
      </c>
      <c r="P502" t="s">
        <v>27</v>
      </c>
      <c r="Q502">
        <v>2</v>
      </c>
      <c r="R502" t="str">
        <f t="shared" si="28"/>
        <v/>
      </c>
      <c r="S502" t="str">
        <f t="shared" si="29"/>
        <v/>
      </c>
      <c r="T502" t="str">
        <f t="shared" si="30"/>
        <v>Modern</v>
      </c>
      <c r="U502" t="str">
        <f t="shared" si="31"/>
        <v>Short</v>
      </c>
    </row>
    <row r="503" spans="1:21" x14ac:dyDescent="0.25">
      <c r="A503" t="s">
        <v>2580</v>
      </c>
      <c r="B503" t="s">
        <v>18</v>
      </c>
      <c r="C503" t="s">
        <v>2581</v>
      </c>
      <c r="D503" t="s">
        <v>2582</v>
      </c>
      <c r="E503" t="s">
        <v>2583</v>
      </c>
      <c r="F503" t="s">
        <v>899</v>
      </c>
      <c r="G503" s="2">
        <v>43523</v>
      </c>
      <c r="H503" t="s">
        <v>34</v>
      </c>
      <c r="I503">
        <v>2017</v>
      </c>
      <c r="J503" t="s">
        <v>136</v>
      </c>
      <c r="K503" t="s">
        <v>1525</v>
      </c>
      <c r="L503">
        <v>120</v>
      </c>
      <c r="M503">
        <v>0</v>
      </c>
      <c r="N503" t="s">
        <v>61</v>
      </c>
      <c r="O503" t="s">
        <v>2584</v>
      </c>
      <c r="P503" t="s">
        <v>39</v>
      </c>
      <c r="Q503">
        <v>1</v>
      </c>
      <c r="R503">
        <f t="shared" si="28"/>
        <v>2019</v>
      </c>
      <c r="S503" t="str">
        <f t="shared" si="29"/>
        <v>February</v>
      </c>
      <c r="T503" t="str">
        <f t="shared" si="30"/>
        <v>Modern</v>
      </c>
      <c r="U503" t="str">
        <f t="shared" si="31"/>
        <v>Medium</v>
      </c>
    </row>
    <row r="504" spans="1:21" x14ac:dyDescent="0.25">
      <c r="A504" t="s">
        <v>2585</v>
      </c>
      <c r="B504" t="s">
        <v>18</v>
      </c>
      <c r="C504" t="s">
        <v>2586</v>
      </c>
      <c r="D504" t="s">
        <v>2587</v>
      </c>
      <c r="E504" t="s">
        <v>2588</v>
      </c>
      <c r="F504" t="s">
        <v>1758</v>
      </c>
      <c r="G504" s="2">
        <v>42840</v>
      </c>
      <c r="H504" t="s">
        <v>34</v>
      </c>
      <c r="I504">
        <v>2016</v>
      </c>
      <c r="J504" t="s">
        <v>136</v>
      </c>
      <c r="K504" t="s">
        <v>1231</v>
      </c>
      <c r="L504">
        <v>107</v>
      </c>
      <c r="M504">
        <v>0</v>
      </c>
      <c r="N504" t="s">
        <v>162</v>
      </c>
      <c r="O504" t="s">
        <v>2589</v>
      </c>
      <c r="P504" t="s">
        <v>39</v>
      </c>
      <c r="Q504">
        <v>1</v>
      </c>
      <c r="R504">
        <f t="shared" si="28"/>
        <v>2017</v>
      </c>
      <c r="S504" t="str">
        <f t="shared" si="29"/>
        <v>April</v>
      </c>
      <c r="T504" t="str">
        <f t="shared" si="30"/>
        <v>Modern</v>
      </c>
      <c r="U504" t="str">
        <f t="shared" si="31"/>
        <v>Medium</v>
      </c>
    </row>
    <row r="505" spans="1:21" x14ac:dyDescent="0.25">
      <c r="A505" t="s">
        <v>2590</v>
      </c>
      <c r="B505" t="s">
        <v>29</v>
      </c>
      <c r="C505" t="s">
        <v>2591</v>
      </c>
      <c r="D505" t="s">
        <v>22</v>
      </c>
      <c r="E505" t="s">
        <v>22</v>
      </c>
      <c r="F505" t="s">
        <v>22</v>
      </c>
      <c r="G505" s="2"/>
      <c r="H505" t="s">
        <v>22</v>
      </c>
      <c r="I505">
        <v>2014</v>
      </c>
      <c r="J505" t="s">
        <v>349</v>
      </c>
      <c r="K505" t="s">
        <v>71</v>
      </c>
      <c r="L505">
        <v>0</v>
      </c>
      <c r="M505">
        <v>1</v>
      </c>
      <c r="N505" t="s">
        <v>357</v>
      </c>
      <c r="O505" t="s">
        <v>2592</v>
      </c>
      <c r="P505" t="s">
        <v>27</v>
      </c>
      <c r="Q505">
        <v>2</v>
      </c>
      <c r="R505" t="str">
        <f t="shared" si="28"/>
        <v/>
      </c>
      <c r="S505" t="str">
        <f t="shared" si="29"/>
        <v/>
      </c>
      <c r="T505" t="str">
        <f t="shared" si="30"/>
        <v>Modern</v>
      </c>
      <c r="U505" t="str">
        <f t="shared" si="31"/>
        <v>Not Applicable</v>
      </c>
    </row>
    <row r="506" spans="1:21" x14ac:dyDescent="0.25">
      <c r="A506" t="s">
        <v>2593</v>
      </c>
      <c r="B506" t="s">
        <v>18</v>
      </c>
      <c r="C506" t="s">
        <v>2594</v>
      </c>
      <c r="D506" t="s">
        <v>2595</v>
      </c>
      <c r="E506" t="s">
        <v>2596</v>
      </c>
      <c r="F506" t="s">
        <v>270</v>
      </c>
      <c r="G506" s="2">
        <v>43582</v>
      </c>
      <c r="H506" t="s">
        <v>34</v>
      </c>
      <c r="I506">
        <v>2016</v>
      </c>
      <c r="J506" t="s">
        <v>92</v>
      </c>
      <c r="K506" t="s">
        <v>2597</v>
      </c>
      <c r="L506">
        <v>163</v>
      </c>
      <c r="M506">
        <v>0</v>
      </c>
      <c r="N506" t="s">
        <v>119</v>
      </c>
      <c r="O506" t="s">
        <v>2598</v>
      </c>
      <c r="P506" t="s">
        <v>39</v>
      </c>
      <c r="Q506">
        <v>1</v>
      </c>
      <c r="R506">
        <f t="shared" si="28"/>
        <v>2019</v>
      </c>
      <c r="S506" t="str">
        <f t="shared" si="29"/>
        <v>April</v>
      </c>
      <c r="T506" t="str">
        <f t="shared" si="30"/>
        <v>Modern</v>
      </c>
      <c r="U506" t="str">
        <f t="shared" si="31"/>
        <v>Long</v>
      </c>
    </row>
    <row r="507" spans="1:21" x14ac:dyDescent="0.25">
      <c r="A507" t="s">
        <v>2599</v>
      </c>
      <c r="B507" t="s">
        <v>18</v>
      </c>
      <c r="C507" t="s">
        <v>2600</v>
      </c>
      <c r="D507" t="s">
        <v>2601</v>
      </c>
      <c r="E507" t="s">
        <v>2602</v>
      </c>
      <c r="F507" t="s">
        <v>22</v>
      </c>
      <c r="G507" s="2"/>
      <c r="H507" t="s">
        <v>22</v>
      </c>
      <c r="I507">
        <v>2021</v>
      </c>
      <c r="J507" t="s">
        <v>23</v>
      </c>
      <c r="K507" t="s">
        <v>551</v>
      </c>
      <c r="L507">
        <v>97</v>
      </c>
      <c r="M507">
        <v>0</v>
      </c>
      <c r="N507" t="s">
        <v>119</v>
      </c>
      <c r="O507" t="s">
        <v>2603</v>
      </c>
      <c r="P507" t="s">
        <v>27</v>
      </c>
      <c r="Q507">
        <v>2</v>
      </c>
      <c r="R507" t="str">
        <f t="shared" si="28"/>
        <v/>
      </c>
      <c r="S507" t="str">
        <f t="shared" si="29"/>
        <v/>
      </c>
      <c r="T507" t="str">
        <f t="shared" si="30"/>
        <v>Recent</v>
      </c>
      <c r="U507" t="str">
        <f t="shared" si="31"/>
        <v>Medium</v>
      </c>
    </row>
    <row r="508" spans="1:21" x14ac:dyDescent="0.25">
      <c r="A508" t="s">
        <v>2604</v>
      </c>
      <c r="B508" t="s">
        <v>18</v>
      </c>
      <c r="C508" t="s">
        <v>2605</v>
      </c>
      <c r="D508" t="s">
        <v>2606</v>
      </c>
      <c r="E508" t="s">
        <v>2607</v>
      </c>
      <c r="F508" t="s">
        <v>22</v>
      </c>
      <c r="G508" s="2"/>
      <c r="H508" t="s">
        <v>22</v>
      </c>
      <c r="I508">
        <v>2020</v>
      </c>
      <c r="J508" t="s">
        <v>59</v>
      </c>
      <c r="K508" t="s">
        <v>1775</v>
      </c>
      <c r="L508">
        <v>67</v>
      </c>
      <c r="M508">
        <v>0</v>
      </c>
      <c r="N508" t="s">
        <v>45</v>
      </c>
      <c r="O508" t="s">
        <v>2608</v>
      </c>
      <c r="P508" t="s">
        <v>27</v>
      </c>
      <c r="Q508">
        <v>2</v>
      </c>
      <c r="R508" t="str">
        <f t="shared" si="28"/>
        <v/>
      </c>
      <c r="S508" t="str">
        <f t="shared" si="29"/>
        <v/>
      </c>
      <c r="T508" t="str">
        <f t="shared" si="30"/>
        <v>Recent</v>
      </c>
      <c r="U508" t="str">
        <f t="shared" si="31"/>
        <v>Short</v>
      </c>
    </row>
    <row r="509" spans="1:21" x14ac:dyDescent="0.25">
      <c r="A509" t="s">
        <v>2609</v>
      </c>
      <c r="B509" t="s">
        <v>29</v>
      </c>
      <c r="C509" t="s">
        <v>2610</v>
      </c>
      <c r="D509" t="s">
        <v>22</v>
      </c>
      <c r="E509" t="s">
        <v>2611</v>
      </c>
      <c r="F509" t="s">
        <v>508</v>
      </c>
      <c r="G509" s="2">
        <v>43967</v>
      </c>
      <c r="H509" t="s">
        <v>34</v>
      </c>
      <c r="I509">
        <v>2009</v>
      </c>
      <c r="J509" t="s">
        <v>136</v>
      </c>
      <c r="K509" t="s">
        <v>71</v>
      </c>
      <c r="L509">
        <v>0</v>
      </c>
      <c r="M509">
        <v>1</v>
      </c>
      <c r="N509" t="s">
        <v>1176</v>
      </c>
      <c r="O509" t="s">
        <v>2612</v>
      </c>
      <c r="P509" t="s">
        <v>39</v>
      </c>
      <c r="Q509">
        <v>1</v>
      </c>
      <c r="R509">
        <f t="shared" si="28"/>
        <v>2020</v>
      </c>
      <c r="S509" t="str">
        <f t="shared" si="29"/>
        <v>May</v>
      </c>
      <c r="T509" t="str">
        <f t="shared" si="30"/>
        <v>Older</v>
      </c>
      <c r="U509" t="str">
        <f t="shared" si="31"/>
        <v>Not Applicable</v>
      </c>
    </row>
    <row r="510" spans="1:21" x14ac:dyDescent="0.25">
      <c r="A510" t="s">
        <v>2613</v>
      </c>
      <c r="B510" t="s">
        <v>18</v>
      </c>
      <c r="C510" t="s">
        <v>2614</v>
      </c>
      <c r="D510" t="s">
        <v>2615</v>
      </c>
      <c r="E510" t="s">
        <v>2616</v>
      </c>
      <c r="F510" t="s">
        <v>175</v>
      </c>
      <c r="G510" s="2"/>
      <c r="H510" t="s">
        <v>22</v>
      </c>
      <c r="I510">
        <v>1970</v>
      </c>
      <c r="J510" t="s">
        <v>59</v>
      </c>
      <c r="K510" t="s">
        <v>810</v>
      </c>
      <c r="L510">
        <v>74</v>
      </c>
      <c r="M510">
        <v>0</v>
      </c>
      <c r="N510" t="s">
        <v>61</v>
      </c>
      <c r="O510" t="s">
        <v>2617</v>
      </c>
      <c r="P510" t="s">
        <v>27</v>
      </c>
      <c r="Q510">
        <v>2</v>
      </c>
      <c r="R510" t="str">
        <f t="shared" si="28"/>
        <v/>
      </c>
      <c r="S510" t="str">
        <f t="shared" si="29"/>
        <v/>
      </c>
      <c r="T510" t="str">
        <f t="shared" si="30"/>
        <v>Older</v>
      </c>
      <c r="U510" t="str">
        <f t="shared" si="31"/>
        <v>Short</v>
      </c>
    </row>
    <row r="511" spans="1:21" x14ac:dyDescent="0.25">
      <c r="A511" t="s">
        <v>2618</v>
      </c>
      <c r="B511" t="s">
        <v>18</v>
      </c>
      <c r="C511" t="s">
        <v>2619</v>
      </c>
      <c r="D511" t="s">
        <v>2620</v>
      </c>
      <c r="E511" t="s">
        <v>2621</v>
      </c>
      <c r="F511" t="s">
        <v>85</v>
      </c>
      <c r="G511" s="2">
        <v>44113</v>
      </c>
      <c r="H511" t="s">
        <v>34</v>
      </c>
      <c r="I511">
        <v>2020</v>
      </c>
      <c r="J511" t="s">
        <v>35</v>
      </c>
      <c r="K511" t="s">
        <v>1537</v>
      </c>
      <c r="L511">
        <v>126</v>
      </c>
      <c r="M511">
        <v>0</v>
      </c>
      <c r="N511" t="s">
        <v>61</v>
      </c>
      <c r="O511" t="s">
        <v>2622</v>
      </c>
      <c r="P511" t="s">
        <v>39</v>
      </c>
      <c r="Q511">
        <v>1</v>
      </c>
      <c r="R511">
        <f t="shared" si="28"/>
        <v>2020</v>
      </c>
      <c r="S511" t="str">
        <f t="shared" si="29"/>
        <v>October</v>
      </c>
      <c r="T511" t="str">
        <f t="shared" si="30"/>
        <v>Recent</v>
      </c>
      <c r="U511" t="str">
        <f t="shared" si="31"/>
        <v>Long</v>
      </c>
    </row>
    <row r="512" spans="1:21" x14ac:dyDescent="0.25">
      <c r="A512" t="s">
        <v>2623</v>
      </c>
      <c r="B512" t="s">
        <v>18</v>
      </c>
      <c r="C512" t="s">
        <v>2624</v>
      </c>
      <c r="D512" t="s">
        <v>2625</v>
      </c>
      <c r="E512" t="s">
        <v>2626</v>
      </c>
      <c r="F512" t="s">
        <v>22</v>
      </c>
      <c r="G512" s="2"/>
      <c r="H512" t="s">
        <v>22</v>
      </c>
      <c r="I512">
        <v>2002</v>
      </c>
      <c r="J512" t="s">
        <v>92</v>
      </c>
      <c r="K512" t="s">
        <v>773</v>
      </c>
      <c r="L512">
        <v>96</v>
      </c>
      <c r="M512">
        <v>0</v>
      </c>
      <c r="N512" t="s">
        <v>25</v>
      </c>
      <c r="O512" t="s">
        <v>2627</v>
      </c>
      <c r="P512" t="s">
        <v>27</v>
      </c>
      <c r="Q512">
        <v>2</v>
      </c>
      <c r="R512" t="str">
        <f t="shared" si="28"/>
        <v/>
      </c>
      <c r="S512" t="str">
        <f t="shared" si="29"/>
        <v/>
      </c>
      <c r="T512" t="str">
        <f t="shared" si="30"/>
        <v>Older</v>
      </c>
      <c r="U512" t="str">
        <f t="shared" si="31"/>
        <v>Medium</v>
      </c>
    </row>
    <row r="513" spans="1:21" x14ac:dyDescent="0.25">
      <c r="A513" t="s">
        <v>2628</v>
      </c>
      <c r="B513" t="s">
        <v>18</v>
      </c>
      <c r="C513" t="s">
        <v>2629</v>
      </c>
      <c r="D513" t="s">
        <v>2630</v>
      </c>
      <c r="E513" t="s">
        <v>2631</v>
      </c>
      <c r="F513" t="s">
        <v>175</v>
      </c>
      <c r="G513" s="2">
        <v>43831</v>
      </c>
      <c r="H513" t="s">
        <v>34</v>
      </c>
      <c r="I513">
        <v>1999</v>
      </c>
      <c r="J513" t="s">
        <v>92</v>
      </c>
      <c r="K513" t="s">
        <v>1051</v>
      </c>
      <c r="L513">
        <v>122</v>
      </c>
      <c r="M513">
        <v>0</v>
      </c>
      <c r="N513" t="s">
        <v>119</v>
      </c>
      <c r="O513" t="s">
        <v>2632</v>
      </c>
      <c r="P513" t="s">
        <v>39</v>
      </c>
      <c r="Q513">
        <v>1</v>
      </c>
      <c r="R513">
        <f t="shared" si="28"/>
        <v>2020</v>
      </c>
      <c r="S513" t="str">
        <f t="shared" si="29"/>
        <v>January</v>
      </c>
      <c r="T513" t="str">
        <f t="shared" si="30"/>
        <v>Older</v>
      </c>
      <c r="U513" t="str">
        <f t="shared" si="31"/>
        <v>Long</v>
      </c>
    </row>
    <row r="514" spans="1:21" x14ac:dyDescent="0.25">
      <c r="A514" t="s">
        <v>2633</v>
      </c>
      <c r="B514" t="s">
        <v>18</v>
      </c>
      <c r="C514" t="s">
        <v>2634</v>
      </c>
      <c r="D514" t="s">
        <v>2635</v>
      </c>
      <c r="E514" t="s">
        <v>2636</v>
      </c>
      <c r="F514" t="s">
        <v>175</v>
      </c>
      <c r="G514" s="2">
        <v>44047</v>
      </c>
      <c r="H514" t="s">
        <v>34</v>
      </c>
      <c r="I514">
        <v>2020</v>
      </c>
      <c r="J514" t="s">
        <v>70</v>
      </c>
      <c r="K514" t="s">
        <v>924</v>
      </c>
      <c r="L514">
        <v>71</v>
      </c>
      <c r="M514">
        <v>0</v>
      </c>
      <c r="N514" t="s">
        <v>162</v>
      </c>
      <c r="O514" t="s">
        <v>2637</v>
      </c>
      <c r="P514" t="s">
        <v>39</v>
      </c>
      <c r="Q514">
        <v>1</v>
      </c>
      <c r="R514">
        <f t="shared" si="28"/>
        <v>2020</v>
      </c>
      <c r="S514" t="str">
        <f t="shared" si="29"/>
        <v>August</v>
      </c>
      <c r="T514" t="str">
        <f t="shared" si="30"/>
        <v>Recent</v>
      </c>
      <c r="U514" t="str">
        <f t="shared" si="31"/>
        <v>Short</v>
      </c>
    </row>
    <row r="515" spans="1:21" x14ac:dyDescent="0.25">
      <c r="A515" t="s">
        <v>2638</v>
      </c>
      <c r="B515" t="s">
        <v>18</v>
      </c>
      <c r="C515" t="s">
        <v>2639</v>
      </c>
      <c r="D515" t="s">
        <v>2640</v>
      </c>
      <c r="E515" t="s">
        <v>2641</v>
      </c>
      <c r="F515" t="s">
        <v>22</v>
      </c>
      <c r="G515" s="2"/>
      <c r="H515" t="s">
        <v>22</v>
      </c>
      <c r="I515">
        <v>2020</v>
      </c>
      <c r="J515" t="s">
        <v>92</v>
      </c>
      <c r="K515" t="s">
        <v>289</v>
      </c>
      <c r="L515">
        <v>93</v>
      </c>
      <c r="M515">
        <v>0</v>
      </c>
      <c r="N515" t="s">
        <v>25</v>
      </c>
      <c r="O515" t="s">
        <v>2642</v>
      </c>
      <c r="P515" t="s">
        <v>27</v>
      </c>
      <c r="Q515">
        <v>2</v>
      </c>
      <c r="R515" t="str">
        <f t="shared" ref="R515:R578" si="32">IF(G515="","",YEAR(G515))</f>
        <v/>
      </c>
      <c r="S515" t="str">
        <f t="shared" ref="S515:S578" si="33">IF(G515="","",TEXT(G515,"mmmm"))</f>
        <v/>
      </c>
      <c r="T515" t="str">
        <f t="shared" ref="T515:T578" si="34">IF(I515&gt;=2020,"Recent",IF(I515&gt;=2010,"Modern","Older"))</f>
        <v>Recent</v>
      </c>
      <c r="U515" t="str">
        <f t="shared" ref="U515:U578" si="35">IF(L515=0,"Not Applicable",IF(L515&lt; 90,"Short",IF(L515&lt;=120,"Medium","Long")))</f>
        <v>Medium</v>
      </c>
    </row>
    <row r="516" spans="1:21" x14ac:dyDescent="0.25">
      <c r="A516" t="s">
        <v>2643</v>
      </c>
      <c r="B516" t="s">
        <v>18</v>
      </c>
      <c r="C516" t="s">
        <v>2644</v>
      </c>
      <c r="D516" t="s">
        <v>2645</v>
      </c>
      <c r="E516" t="s">
        <v>2646</v>
      </c>
      <c r="F516" t="s">
        <v>85</v>
      </c>
      <c r="G516" s="2">
        <v>43174</v>
      </c>
      <c r="H516" t="s">
        <v>34</v>
      </c>
      <c r="I516">
        <v>2010</v>
      </c>
      <c r="J516" t="s">
        <v>136</v>
      </c>
      <c r="K516" t="s">
        <v>1140</v>
      </c>
      <c r="L516">
        <v>137</v>
      </c>
      <c r="M516">
        <v>0</v>
      </c>
      <c r="N516" t="s">
        <v>61</v>
      </c>
      <c r="O516" t="s">
        <v>2647</v>
      </c>
      <c r="P516" t="s">
        <v>39</v>
      </c>
      <c r="Q516">
        <v>1</v>
      </c>
      <c r="R516">
        <f t="shared" si="32"/>
        <v>2018</v>
      </c>
      <c r="S516" t="str">
        <f t="shared" si="33"/>
        <v>March</v>
      </c>
      <c r="T516" t="str">
        <f t="shared" si="34"/>
        <v>Modern</v>
      </c>
      <c r="U516" t="str">
        <f t="shared" si="35"/>
        <v>Long</v>
      </c>
    </row>
    <row r="517" spans="1:21" x14ac:dyDescent="0.25">
      <c r="A517" t="s">
        <v>2648</v>
      </c>
      <c r="B517" t="s">
        <v>18</v>
      </c>
      <c r="C517" t="s">
        <v>2649</v>
      </c>
      <c r="D517" t="s">
        <v>2650</v>
      </c>
      <c r="E517" t="s">
        <v>2651</v>
      </c>
      <c r="F517" t="s">
        <v>22</v>
      </c>
      <c r="G517" s="2"/>
      <c r="H517" t="s">
        <v>22</v>
      </c>
      <c r="I517">
        <v>2021</v>
      </c>
      <c r="J517" t="s">
        <v>77</v>
      </c>
      <c r="K517" t="s">
        <v>1791</v>
      </c>
      <c r="L517">
        <v>50</v>
      </c>
      <c r="M517">
        <v>0</v>
      </c>
      <c r="N517" t="s">
        <v>357</v>
      </c>
      <c r="O517" t="s">
        <v>2652</v>
      </c>
      <c r="P517" t="s">
        <v>27</v>
      </c>
      <c r="Q517">
        <v>2</v>
      </c>
      <c r="R517" t="str">
        <f t="shared" si="32"/>
        <v/>
      </c>
      <c r="S517" t="str">
        <f t="shared" si="33"/>
        <v/>
      </c>
      <c r="T517" t="str">
        <f t="shared" si="34"/>
        <v>Recent</v>
      </c>
      <c r="U517" t="str">
        <f t="shared" si="35"/>
        <v>Short</v>
      </c>
    </row>
    <row r="518" spans="1:21" x14ac:dyDescent="0.25">
      <c r="A518" t="s">
        <v>2653</v>
      </c>
      <c r="B518" t="s">
        <v>18</v>
      </c>
      <c r="C518" t="s">
        <v>2654</v>
      </c>
      <c r="D518" t="s">
        <v>2655</v>
      </c>
      <c r="E518" t="s">
        <v>2656</v>
      </c>
      <c r="F518" t="s">
        <v>22</v>
      </c>
      <c r="G518" s="2">
        <v>43891</v>
      </c>
      <c r="H518" t="s">
        <v>34</v>
      </c>
      <c r="I518">
        <v>2020</v>
      </c>
      <c r="J518" t="s">
        <v>136</v>
      </c>
      <c r="K518" t="s">
        <v>654</v>
      </c>
      <c r="L518">
        <v>82</v>
      </c>
      <c r="M518">
        <v>0</v>
      </c>
      <c r="N518" t="s">
        <v>119</v>
      </c>
      <c r="O518" t="s">
        <v>2657</v>
      </c>
      <c r="P518" t="s">
        <v>39</v>
      </c>
      <c r="Q518">
        <v>1</v>
      </c>
      <c r="R518">
        <f t="shared" si="32"/>
        <v>2020</v>
      </c>
      <c r="S518" t="str">
        <f t="shared" si="33"/>
        <v>March</v>
      </c>
      <c r="T518" t="str">
        <f t="shared" si="34"/>
        <v>Recent</v>
      </c>
      <c r="U518" t="str">
        <f t="shared" si="35"/>
        <v>Short</v>
      </c>
    </row>
    <row r="519" spans="1:21" x14ac:dyDescent="0.25">
      <c r="A519" t="s">
        <v>2658</v>
      </c>
      <c r="B519" t="s">
        <v>18</v>
      </c>
      <c r="C519" t="s">
        <v>2659</v>
      </c>
      <c r="D519" t="s">
        <v>2660</v>
      </c>
      <c r="E519" t="s">
        <v>2661</v>
      </c>
      <c r="F519" t="s">
        <v>129</v>
      </c>
      <c r="G519" s="2">
        <v>44197</v>
      </c>
      <c r="H519" t="s">
        <v>34</v>
      </c>
      <c r="I519">
        <v>2008</v>
      </c>
      <c r="J519" t="s">
        <v>244</v>
      </c>
      <c r="K519" t="s">
        <v>263</v>
      </c>
      <c r="L519">
        <v>88</v>
      </c>
      <c r="M519">
        <v>0</v>
      </c>
      <c r="N519" t="s">
        <v>61</v>
      </c>
      <c r="O519" t="s">
        <v>2662</v>
      </c>
      <c r="P519" t="s">
        <v>39</v>
      </c>
      <c r="Q519">
        <v>1</v>
      </c>
      <c r="R519">
        <f t="shared" si="32"/>
        <v>2021</v>
      </c>
      <c r="S519" t="str">
        <f t="shared" si="33"/>
        <v>January</v>
      </c>
      <c r="T519" t="str">
        <f t="shared" si="34"/>
        <v>Older</v>
      </c>
      <c r="U519" t="str">
        <f t="shared" si="35"/>
        <v>Short</v>
      </c>
    </row>
    <row r="520" spans="1:21" x14ac:dyDescent="0.25">
      <c r="A520" t="s">
        <v>2663</v>
      </c>
      <c r="B520" t="s">
        <v>29</v>
      </c>
      <c r="C520" t="s">
        <v>2664</v>
      </c>
      <c r="D520" t="s">
        <v>22</v>
      </c>
      <c r="E520" t="s">
        <v>2665</v>
      </c>
      <c r="F520" t="s">
        <v>534</v>
      </c>
      <c r="G520" s="2">
        <v>44365</v>
      </c>
      <c r="H520" t="s">
        <v>34</v>
      </c>
      <c r="I520">
        <v>2021</v>
      </c>
      <c r="J520" t="s">
        <v>35</v>
      </c>
      <c r="K520" t="s">
        <v>1885</v>
      </c>
      <c r="L520">
        <v>0</v>
      </c>
      <c r="M520">
        <v>4</v>
      </c>
      <c r="N520" t="s">
        <v>119</v>
      </c>
      <c r="O520" t="s">
        <v>2666</v>
      </c>
      <c r="P520" t="s">
        <v>39</v>
      </c>
      <c r="Q520">
        <v>1</v>
      </c>
      <c r="R520">
        <f t="shared" si="32"/>
        <v>2021</v>
      </c>
      <c r="S520" t="str">
        <f t="shared" si="33"/>
        <v>June</v>
      </c>
      <c r="T520" t="str">
        <f t="shared" si="34"/>
        <v>Recent</v>
      </c>
      <c r="U520" t="str">
        <f t="shared" si="35"/>
        <v>Not Applicable</v>
      </c>
    </row>
    <row r="521" spans="1:21" x14ac:dyDescent="0.25">
      <c r="A521" t="s">
        <v>2667</v>
      </c>
      <c r="B521" t="s">
        <v>18</v>
      </c>
      <c r="C521" t="s">
        <v>2668</v>
      </c>
      <c r="D521" t="s">
        <v>2669</v>
      </c>
      <c r="E521" t="s">
        <v>2670</v>
      </c>
      <c r="F521" t="s">
        <v>22</v>
      </c>
      <c r="G521" s="2"/>
      <c r="H521" t="s">
        <v>22</v>
      </c>
      <c r="I521">
        <v>2004</v>
      </c>
      <c r="J521" t="s">
        <v>92</v>
      </c>
      <c r="K521" t="s">
        <v>363</v>
      </c>
      <c r="L521">
        <v>91</v>
      </c>
      <c r="M521">
        <v>0</v>
      </c>
      <c r="N521" t="s">
        <v>2671</v>
      </c>
      <c r="O521" t="s">
        <v>2672</v>
      </c>
      <c r="P521" t="s">
        <v>27</v>
      </c>
      <c r="Q521">
        <v>2</v>
      </c>
      <c r="R521" t="str">
        <f t="shared" si="32"/>
        <v/>
      </c>
      <c r="S521" t="str">
        <f t="shared" si="33"/>
        <v/>
      </c>
      <c r="T521" t="str">
        <f t="shared" si="34"/>
        <v>Older</v>
      </c>
      <c r="U521" t="str">
        <f t="shared" si="35"/>
        <v>Medium</v>
      </c>
    </row>
    <row r="522" spans="1:21" x14ac:dyDescent="0.25">
      <c r="A522" t="s">
        <v>2673</v>
      </c>
      <c r="B522" t="s">
        <v>18</v>
      </c>
      <c r="C522" t="s">
        <v>2674</v>
      </c>
      <c r="D522" t="s">
        <v>2675</v>
      </c>
      <c r="E522" t="s">
        <v>2676</v>
      </c>
      <c r="F522" t="s">
        <v>899</v>
      </c>
      <c r="G522" s="2">
        <v>44126</v>
      </c>
      <c r="H522" t="s">
        <v>34</v>
      </c>
      <c r="I522">
        <v>2018</v>
      </c>
      <c r="J522" t="s">
        <v>136</v>
      </c>
      <c r="K522" t="s">
        <v>1525</v>
      </c>
      <c r="L522">
        <v>120</v>
      </c>
      <c r="M522">
        <v>0</v>
      </c>
      <c r="N522" t="s">
        <v>119</v>
      </c>
      <c r="O522" t="s">
        <v>2677</v>
      </c>
      <c r="P522" t="s">
        <v>39</v>
      </c>
      <c r="Q522">
        <v>1</v>
      </c>
      <c r="R522">
        <f t="shared" si="32"/>
        <v>2020</v>
      </c>
      <c r="S522" t="str">
        <f t="shared" si="33"/>
        <v>October</v>
      </c>
      <c r="T522" t="str">
        <f t="shared" si="34"/>
        <v>Modern</v>
      </c>
      <c r="U522" t="str">
        <f t="shared" si="35"/>
        <v>Medium</v>
      </c>
    </row>
    <row r="523" spans="1:21" x14ac:dyDescent="0.25">
      <c r="A523" t="s">
        <v>2678</v>
      </c>
      <c r="B523" t="s">
        <v>18</v>
      </c>
      <c r="C523" t="s">
        <v>2679</v>
      </c>
      <c r="D523" t="s">
        <v>2680</v>
      </c>
      <c r="E523" t="s">
        <v>2681</v>
      </c>
      <c r="F523" t="s">
        <v>110</v>
      </c>
      <c r="G523" s="2">
        <v>42658</v>
      </c>
      <c r="H523" t="s">
        <v>34</v>
      </c>
      <c r="I523">
        <v>2010</v>
      </c>
      <c r="J523" t="s">
        <v>136</v>
      </c>
      <c r="K523" t="s">
        <v>570</v>
      </c>
      <c r="L523">
        <v>94</v>
      </c>
      <c r="M523">
        <v>0</v>
      </c>
      <c r="N523" t="s">
        <v>112</v>
      </c>
      <c r="O523" t="s">
        <v>2682</v>
      </c>
      <c r="P523" t="s">
        <v>39</v>
      </c>
      <c r="Q523">
        <v>1</v>
      </c>
      <c r="R523">
        <f t="shared" si="32"/>
        <v>2016</v>
      </c>
      <c r="S523" t="str">
        <f t="shared" si="33"/>
        <v>October</v>
      </c>
      <c r="T523" t="str">
        <f t="shared" si="34"/>
        <v>Modern</v>
      </c>
      <c r="U523" t="str">
        <f t="shared" si="35"/>
        <v>Medium</v>
      </c>
    </row>
    <row r="524" spans="1:21" x14ac:dyDescent="0.25">
      <c r="A524" t="s">
        <v>2683</v>
      </c>
      <c r="B524" t="s">
        <v>18</v>
      </c>
      <c r="C524" t="s">
        <v>2684</v>
      </c>
      <c r="D524" t="s">
        <v>2685</v>
      </c>
      <c r="E524" t="s">
        <v>2686</v>
      </c>
      <c r="F524" t="s">
        <v>22</v>
      </c>
      <c r="G524" s="2"/>
      <c r="H524" t="s">
        <v>22</v>
      </c>
      <c r="I524">
        <v>2021</v>
      </c>
      <c r="J524" t="s">
        <v>198</v>
      </c>
      <c r="K524" t="s">
        <v>363</v>
      </c>
      <c r="L524">
        <v>91</v>
      </c>
      <c r="M524">
        <v>0</v>
      </c>
      <c r="N524" t="s">
        <v>264</v>
      </c>
      <c r="O524" t="s">
        <v>2687</v>
      </c>
      <c r="P524" t="s">
        <v>27</v>
      </c>
      <c r="Q524">
        <v>2</v>
      </c>
      <c r="R524" t="str">
        <f t="shared" si="32"/>
        <v/>
      </c>
      <c r="S524" t="str">
        <f t="shared" si="33"/>
        <v/>
      </c>
      <c r="T524" t="str">
        <f t="shared" si="34"/>
        <v>Recent</v>
      </c>
      <c r="U524" t="str">
        <f t="shared" si="35"/>
        <v>Medium</v>
      </c>
    </row>
    <row r="525" spans="1:21" x14ac:dyDescent="0.25">
      <c r="A525" t="s">
        <v>2688</v>
      </c>
      <c r="B525" t="s">
        <v>18</v>
      </c>
      <c r="C525" t="s">
        <v>2689</v>
      </c>
      <c r="D525" t="s">
        <v>2690</v>
      </c>
      <c r="E525" t="s">
        <v>2691</v>
      </c>
      <c r="F525" t="s">
        <v>2692</v>
      </c>
      <c r="G525" s="2">
        <v>43775</v>
      </c>
      <c r="H525" t="s">
        <v>34</v>
      </c>
      <c r="I525">
        <v>2018</v>
      </c>
      <c r="J525" t="s">
        <v>136</v>
      </c>
      <c r="K525" t="s">
        <v>130</v>
      </c>
      <c r="L525">
        <v>116</v>
      </c>
      <c r="M525">
        <v>0</v>
      </c>
      <c r="N525" t="s">
        <v>112</v>
      </c>
      <c r="O525" t="s">
        <v>2693</v>
      </c>
      <c r="P525" t="s">
        <v>39</v>
      </c>
      <c r="Q525">
        <v>1</v>
      </c>
      <c r="R525">
        <f t="shared" si="32"/>
        <v>2019</v>
      </c>
      <c r="S525" t="str">
        <f t="shared" si="33"/>
        <v>November</v>
      </c>
      <c r="T525" t="str">
        <f t="shared" si="34"/>
        <v>Modern</v>
      </c>
      <c r="U525" t="str">
        <f t="shared" si="35"/>
        <v>Medium</v>
      </c>
    </row>
    <row r="526" spans="1:21" x14ac:dyDescent="0.25">
      <c r="A526" t="s">
        <v>2694</v>
      </c>
      <c r="B526" t="s">
        <v>18</v>
      </c>
      <c r="C526" t="s">
        <v>2695</v>
      </c>
      <c r="D526" t="s">
        <v>2696</v>
      </c>
      <c r="E526" t="s">
        <v>2697</v>
      </c>
      <c r="F526" t="s">
        <v>110</v>
      </c>
      <c r="G526" s="2">
        <v>43474</v>
      </c>
      <c r="H526" t="s">
        <v>34</v>
      </c>
      <c r="I526">
        <v>2018</v>
      </c>
      <c r="J526" t="s">
        <v>51</v>
      </c>
      <c r="K526" t="s">
        <v>363</v>
      </c>
      <c r="L526">
        <v>91</v>
      </c>
      <c r="M526">
        <v>0</v>
      </c>
      <c r="N526" t="s">
        <v>112</v>
      </c>
      <c r="O526" t="s">
        <v>2698</v>
      </c>
      <c r="P526" t="s">
        <v>39</v>
      </c>
      <c r="Q526">
        <v>1</v>
      </c>
      <c r="R526">
        <f t="shared" si="32"/>
        <v>2019</v>
      </c>
      <c r="S526" t="str">
        <f t="shared" si="33"/>
        <v>January</v>
      </c>
      <c r="T526" t="str">
        <f t="shared" si="34"/>
        <v>Modern</v>
      </c>
      <c r="U526" t="str">
        <f t="shared" si="35"/>
        <v>Medium</v>
      </c>
    </row>
    <row r="527" spans="1:21" x14ac:dyDescent="0.25">
      <c r="A527" t="s">
        <v>2699</v>
      </c>
      <c r="B527" t="s">
        <v>18</v>
      </c>
      <c r="C527" t="s">
        <v>2700</v>
      </c>
      <c r="D527" t="s">
        <v>76</v>
      </c>
      <c r="E527" t="s">
        <v>22</v>
      </c>
      <c r="F527" t="s">
        <v>22</v>
      </c>
      <c r="G527" s="2"/>
      <c r="H527" t="s">
        <v>22</v>
      </c>
      <c r="I527">
        <v>2011</v>
      </c>
      <c r="J527" t="s">
        <v>300</v>
      </c>
      <c r="K527" t="s">
        <v>2701</v>
      </c>
      <c r="L527">
        <v>26</v>
      </c>
      <c r="M527">
        <v>0</v>
      </c>
      <c r="N527" t="s">
        <v>1417</v>
      </c>
      <c r="O527" t="s">
        <v>2702</v>
      </c>
      <c r="P527" t="s">
        <v>27</v>
      </c>
      <c r="Q527">
        <v>2</v>
      </c>
      <c r="R527" t="str">
        <f t="shared" si="32"/>
        <v/>
      </c>
      <c r="S527" t="str">
        <f t="shared" si="33"/>
        <v/>
      </c>
      <c r="T527" t="str">
        <f t="shared" si="34"/>
        <v>Modern</v>
      </c>
      <c r="U527" t="str">
        <f t="shared" si="35"/>
        <v>Short</v>
      </c>
    </row>
    <row r="528" spans="1:21" x14ac:dyDescent="0.25">
      <c r="A528" t="s">
        <v>2703</v>
      </c>
      <c r="B528" t="s">
        <v>29</v>
      </c>
      <c r="C528" t="s">
        <v>2704</v>
      </c>
      <c r="D528" t="s">
        <v>22</v>
      </c>
      <c r="E528" t="s">
        <v>2705</v>
      </c>
      <c r="F528" t="s">
        <v>33</v>
      </c>
      <c r="G528" s="2"/>
      <c r="H528" t="s">
        <v>22</v>
      </c>
      <c r="I528">
        <v>2018</v>
      </c>
      <c r="J528" t="s">
        <v>59</v>
      </c>
      <c r="K528" t="s">
        <v>71</v>
      </c>
      <c r="L528">
        <v>0</v>
      </c>
      <c r="M528">
        <v>1</v>
      </c>
      <c r="N528" t="s">
        <v>119</v>
      </c>
      <c r="O528" t="s">
        <v>2706</v>
      </c>
      <c r="P528" t="s">
        <v>27</v>
      </c>
      <c r="Q528">
        <v>2</v>
      </c>
      <c r="R528" t="str">
        <f t="shared" si="32"/>
        <v/>
      </c>
      <c r="S528" t="str">
        <f t="shared" si="33"/>
        <v/>
      </c>
      <c r="T528" t="str">
        <f t="shared" si="34"/>
        <v>Modern</v>
      </c>
      <c r="U528" t="str">
        <f t="shared" si="35"/>
        <v>Not Applicable</v>
      </c>
    </row>
    <row r="529" spans="1:21" x14ac:dyDescent="0.25">
      <c r="A529" t="s">
        <v>2707</v>
      </c>
      <c r="B529" t="s">
        <v>18</v>
      </c>
      <c r="C529" t="s">
        <v>2708</v>
      </c>
      <c r="D529" t="s">
        <v>887</v>
      </c>
      <c r="E529" t="s">
        <v>2709</v>
      </c>
      <c r="F529" t="s">
        <v>175</v>
      </c>
      <c r="G529" s="2"/>
      <c r="H529" t="s">
        <v>22</v>
      </c>
      <c r="I529">
        <v>2011</v>
      </c>
      <c r="J529" t="s">
        <v>244</v>
      </c>
      <c r="K529" t="s">
        <v>1231</v>
      </c>
      <c r="L529">
        <v>107</v>
      </c>
      <c r="M529">
        <v>0</v>
      </c>
      <c r="N529" t="s">
        <v>61</v>
      </c>
      <c r="O529" t="s">
        <v>2710</v>
      </c>
      <c r="P529" t="s">
        <v>27</v>
      </c>
      <c r="Q529">
        <v>2</v>
      </c>
      <c r="R529" t="str">
        <f t="shared" si="32"/>
        <v/>
      </c>
      <c r="S529" t="str">
        <f t="shared" si="33"/>
        <v/>
      </c>
      <c r="T529" t="str">
        <f t="shared" si="34"/>
        <v>Modern</v>
      </c>
      <c r="U529" t="str">
        <f t="shared" si="35"/>
        <v>Medium</v>
      </c>
    </row>
    <row r="530" spans="1:21" x14ac:dyDescent="0.25">
      <c r="A530" t="s">
        <v>2711</v>
      </c>
      <c r="B530" t="s">
        <v>18</v>
      </c>
      <c r="C530" t="s">
        <v>2712</v>
      </c>
      <c r="D530" t="s">
        <v>2713</v>
      </c>
      <c r="E530" t="s">
        <v>2714</v>
      </c>
      <c r="F530" t="s">
        <v>22</v>
      </c>
      <c r="G530" s="2"/>
      <c r="H530" t="s">
        <v>22</v>
      </c>
      <c r="I530">
        <v>2011</v>
      </c>
      <c r="J530" t="s">
        <v>59</v>
      </c>
      <c r="K530" t="s">
        <v>263</v>
      </c>
      <c r="L530">
        <v>88</v>
      </c>
      <c r="M530">
        <v>0</v>
      </c>
      <c r="N530" t="s">
        <v>61</v>
      </c>
      <c r="O530" t="s">
        <v>2715</v>
      </c>
      <c r="P530" t="s">
        <v>27</v>
      </c>
      <c r="Q530">
        <v>2</v>
      </c>
      <c r="R530" t="str">
        <f t="shared" si="32"/>
        <v/>
      </c>
      <c r="S530" t="str">
        <f t="shared" si="33"/>
        <v/>
      </c>
      <c r="T530" t="str">
        <f t="shared" si="34"/>
        <v>Modern</v>
      </c>
      <c r="U530" t="str">
        <f t="shared" si="35"/>
        <v>Short</v>
      </c>
    </row>
    <row r="531" spans="1:21" x14ac:dyDescent="0.25">
      <c r="A531" t="s">
        <v>2716</v>
      </c>
      <c r="B531" t="s">
        <v>18</v>
      </c>
      <c r="C531" t="s">
        <v>2717</v>
      </c>
      <c r="D531" t="s">
        <v>2718</v>
      </c>
      <c r="E531" t="s">
        <v>2719</v>
      </c>
      <c r="F531" t="s">
        <v>22</v>
      </c>
      <c r="G531" s="2"/>
      <c r="H531" t="s">
        <v>22</v>
      </c>
      <c r="I531">
        <v>2021</v>
      </c>
      <c r="J531" t="s">
        <v>59</v>
      </c>
      <c r="K531" t="s">
        <v>143</v>
      </c>
      <c r="L531">
        <v>133</v>
      </c>
      <c r="M531">
        <v>0</v>
      </c>
      <c r="N531" t="s">
        <v>25</v>
      </c>
      <c r="O531" t="s">
        <v>2720</v>
      </c>
      <c r="P531" t="s">
        <v>27</v>
      </c>
      <c r="Q531">
        <v>2</v>
      </c>
      <c r="R531" t="str">
        <f t="shared" si="32"/>
        <v/>
      </c>
      <c r="S531" t="str">
        <f t="shared" si="33"/>
        <v/>
      </c>
      <c r="T531" t="str">
        <f t="shared" si="34"/>
        <v>Recent</v>
      </c>
      <c r="U531" t="str">
        <f t="shared" si="35"/>
        <v>Long</v>
      </c>
    </row>
    <row r="532" spans="1:21" x14ac:dyDescent="0.25">
      <c r="A532" t="s">
        <v>2721</v>
      </c>
      <c r="B532" t="s">
        <v>18</v>
      </c>
      <c r="C532" t="s">
        <v>2722</v>
      </c>
      <c r="D532" t="s">
        <v>2723</v>
      </c>
      <c r="E532" t="s">
        <v>22</v>
      </c>
      <c r="F532" t="s">
        <v>22</v>
      </c>
      <c r="G532" s="2"/>
      <c r="H532" t="s">
        <v>22</v>
      </c>
      <c r="I532">
        <v>2016</v>
      </c>
      <c r="J532" t="s">
        <v>300</v>
      </c>
      <c r="K532" t="s">
        <v>2724</v>
      </c>
      <c r="L532">
        <v>10</v>
      </c>
      <c r="M532">
        <v>0</v>
      </c>
      <c r="N532" t="s">
        <v>25</v>
      </c>
      <c r="O532" t="s">
        <v>2725</v>
      </c>
      <c r="P532" t="s">
        <v>27</v>
      </c>
      <c r="Q532">
        <v>2</v>
      </c>
      <c r="R532" t="str">
        <f t="shared" si="32"/>
        <v/>
      </c>
      <c r="S532" t="str">
        <f t="shared" si="33"/>
        <v/>
      </c>
      <c r="T532" t="str">
        <f t="shared" si="34"/>
        <v>Modern</v>
      </c>
      <c r="U532" t="str">
        <f t="shared" si="35"/>
        <v>Short</v>
      </c>
    </row>
    <row r="533" spans="1:21" x14ac:dyDescent="0.25">
      <c r="A533" t="s">
        <v>2726</v>
      </c>
      <c r="B533" t="s">
        <v>29</v>
      </c>
      <c r="C533" t="s">
        <v>2727</v>
      </c>
      <c r="D533" t="s">
        <v>22</v>
      </c>
      <c r="E533" t="s">
        <v>2728</v>
      </c>
      <c r="F533" t="s">
        <v>175</v>
      </c>
      <c r="G533" s="2">
        <v>43921</v>
      </c>
      <c r="H533" t="s">
        <v>34</v>
      </c>
      <c r="I533">
        <v>2014</v>
      </c>
      <c r="J533" t="s">
        <v>349</v>
      </c>
      <c r="K533" t="s">
        <v>71</v>
      </c>
      <c r="L533">
        <v>0</v>
      </c>
      <c r="M533">
        <v>1</v>
      </c>
      <c r="N533" t="s">
        <v>716</v>
      </c>
      <c r="O533" t="s">
        <v>2729</v>
      </c>
      <c r="P533" t="s">
        <v>39</v>
      </c>
      <c r="Q533">
        <v>1</v>
      </c>
      <c r="R533">
        <f t="shared" si="32"/>
        <v>2020</v>
      </c>
      <c r="S533" t="str">
        <f t="shared" si="33"/>
        <v>March</v>
      </c>
      <c r="T533" t="str">
        <f t="shared" si="34"/>
        <v>Modern</v>
      </c>
      <c r="U533" t="str">
        <f t="shared" si="35"/>
        <v>Not Applicable</v>
      </c>
    </row>
    <row r="534" spans="1:21" x14ac:dyDescent="0.25">
      <c r="A534" t="s">
        <v>2730</v>
      </c>
      <c r="B534" t="s">
        <v>29</v>
      </c>
      <c r="C534" t="s">
        <v>2731</v>
      </c>
      <c r="D534" t="s">
        <v>22</v>
      </c>
      <c r="E534" t="s">
        <v>2732</v>
      </c>
      <c r="F534" t="s">
        <v>175</v>
      </c>
      <c r="G534" s="2"/>
      <c r="H534" t="s">
        <v>22</v>
      </c>
      <c r="I534">
        <v>2003</v>
      </c>
      <c r="J534" t="s">
        <v>136</v>
      </c>
      <c r="K534" t="s">
        <v>545</v>
      </c>
      <c r="L534">
        <v>0</v>
      </c>
      <c r="M534">
        <v>10</v>
      </c>
      <c r="N534" t="s">
        <v>2733</v>
      </c>
      <c r="O534" t="s">
        <v>2734</v>
      </c>
      <c r="P534" t="s">
        <v>39</v>
      </c>
      <c r="Q534">
        <v>1</v>
      </c>
      <c r="R534" t="str">
        <f t="shared" si="32"/>
        <v/>
      </c>
      <c r="S534" t="str">
        <f t="shared" si="33"/>
        <v/>
      </c>
      <c r="T534" t="str">
        <f t="shared" si="34"/>
        <v>Older</v>
      </c>
      <c r="U534" t="str">
        <f t="shared" si="35"/>
        <v>Not Applicable</v>
      </c>
    </row>
    <row r="535" spans="1:21" x14ac:dyDescent="0.25">
      <c r="A535" t="s">
        <v>2735</v>
      </c>
      <c r="B535" t="s">
        <v>29</v>
      </c>
      <c r="C535" t="s">
        <v>2736</v>
      </c>
      <c r="D535" t="s">
        <v>22</v>
      </c>
      <c r="E535" t="s">
        <v>2737</v>
      </c>
      <c r="F535" t="s">
        <v>22</v>
      </c>
      <c r="G535" s="2">
        <v>44449</v>
      </c>
      <c r="H535" t="s">
        <v>34</v>
      </c>
      <c r="I535">
        <v>2016</v>
      </c>
      <c r="J535" t="s">
        <v>136</v>
      </c>
      <c r="K535" t="s">
        <v>71</v>
      </c>
      <c r="L535">
        <v>0</v>
      </c>
      <c r="M535">
        <v>1</v>
      </c>
      <c r="N535" t="s">
        <v>805</v>
      </c>
      <c r="O535" t="s">
        <v>2738</v>
      </c>
      <c r="P535" t="s">
        <v>27</v>
      </c>
      <c r="Q535">
        <v>2</v>
      </c>
      <c r="R535">
        <f t="shared" si="32"/>
        <v>2021</v>
      </c>
      <c r="S535" t="str">
        <f t="shared" si="33"/>
        <v>September</v>
      </c>
      <c r="T535" t="str">
        <f t="shared" si="34"/>
        <v>Modern</v>
      </c>
      <c r="U535" t="str">
        <f t="shared" si="35"/>
        <v>Not Applicable</v>
      </c>
    </row>
    <row r="536" spans="1:21" x14ac:dyDescent="0.25">
      <c r="A536" t="s">
        <v>2739</v>
      </c>
      <c r="B536" t="s">
        <v>18</v>
      </c>
      <c r="C536" t="s">
        <v>2740</v>
      </c>
      <c r="D536" t="s">
        <v>2741</v>
      </c>
      <c r="E536" t="s">
        <v>2742</v>
      </c>
      <c r="F536" t="s">
        <v>85</v>
      </c>
      <c r="G536" s="2">
        <v>43333</v>
      </c>
      <c r="H536" t="s">
        <v>34</v>
      </c>
      <c r="I536">
        <v>2018</v>
      </c>
      <c r="J536" t="s">
        <v>244</v>
      </c>
      <c r="K536" t="s">
        <v>2743</v>
      </c>
      <c r="L536">
        <v>130</v>
      </c>
      <c r="M536">
        <v>0</v>
      </c>
      <c r="N536" t="s">
        <v>119</v>
      </c>
      <c r="O536" t="s">
        <v>2744</v>
      </c>
      <c r="P536" t="s">
        <v>39</v>
      </c>
      <c r="Q536">
        <v>1</v>
      </c>
      <c r="R536">
        <f t="shared" si="32"/>
        <v>2018</v>
      </c>
      <c r="S536" t="str">
        <f t="shared" si="33"/>
        <v>August</v>
      </c>
      <c r="T536" t="str">
        <f t="shared" si="34"/>
        <v>Modern</v>
      </c>
      <c r="U536" t="str">
        <f t="shared" si="35"/>
        <v>Long</v>
      </c>
    </row>
    <row r="537" spans="1:21" x14ac:dyDescent="0.25">
      <c r="A537" t="s">
        <v>2745</v>
      </c>
      <c r="B537" t="s">
        <v>18</v>
      </c>
      <c r="C537" t="s">
        <v>2746</v>
      </c>
      <c r="D537" t="s">
        <v>2747</v>
      </c>
      <c r="E537" t="s">
        <v>2748</v>
      </c>
      <c r="F537" t="s">
        <v>22</v>
      </c>
      <c r="G537" s="2"/>
      <c r="H537" t="s">
        <v>22</v>
      </c>
      <c r="I537">
        <v>2020</v>
      </c>
      <c r="J537" t="s">
        <v>92</v>
      </c>
      <c r="K537" t="s">
        <v>551</v>
      </c>
      <c r="L537">
        <v>97</v>
      </c>
      <c r="M537">
        <v>0</v>
      </c>
      <c r="N537" t="s">
        <v>61</v>
      </c>
      <c r="O537" t="s">
        <v>2749</v>
      </c>
      <c r="P537" t="s">
        <v>27</v>
      </c>
      <c r="Q537">
        <v>2</v>
      </c>
      <c r="R537" t="str">
        <f t="shared" si="32"/>
        <v/>
      </c>
      <c r="S537" t="str">
        <f t="shared" si="33"/>
        <v/>
      </c>
      <c r="T537" t="str">
        <f t="shared" si="34"/>
        <v>Recent</v>
      </c>
      <c r="U537" t="str">
        <f t="shared" si="35"/>
        <v>Medium</v>
      </c>
    </row>
    <row r="538" spans="1:21" x14ac:dyDescent="0.25">
      <c r="A538" t="s">
        <v>2750</v>
      </c>
      <c r="B538" t="s">
        <v>18</v>
      </c>
      <c r="C538" t="s">
        <v>2751</v>
      </c>
      <c r="D538" t="s">
        <v>2752</v>
      </c>
      <c r="E538" t="s">
        <v>2753</v>
      </c>
      <c r="F538" t="s">
        <v>22</v>
      </c>
      <c r="G538" s="2"/>
      <c r="H538" t="s">
        <v>22</v>
      </c>
      <c r="I538">
        <v>2020</v>
      </c>
      <c r="J538" t="s">
        <v>92</v>
      </c>
      <c r="K538" t="s">
        <v>111</v>
      </c>
      <c r="L538">
        <v>95</v>
      </c>
      <c r="M538">
        <v>0</v>
      </c>
      <c r="N538" t="s">
        <v>540</v>
      </c>
      <c r="O538" t="s">
        <v>2754</v>
      </c>
      <c r="P538" t="s">
        <v>27</v>
      </c>
      <c r="Q538">
        <v>2</v>
      </c>
      <c r="R538" t="str">
        <f t="shared" si="32"/>
        <v/>
      </c>
      <c r="S538" t="str">
        <f t="shared" si="33"/>
        <v/>
      </c>
      <c r="T538" t="str">
        <f t="shared" si="34"/>
        <v>Recent</v>
      </c>
      <c r="U538" t="str">
        <f t="shared" si="35"/>
        <v>Medium</v>
      </c>
    </row>
    <row r="539" spans="1:21" x14ac:dyDescent="0.25">
      <c r="A539" t="s">
        <v>2755</v>
      </c>
      <c r="B539" t="s">
        <v>29</v>
      </c>
      <c r="C539" t="s">
        <v>2756</v>
      </c>
      <c r="D539" t="s">
        <v>22</v>
      </c>
      <c r="E539" t="s">
        <v>2757</v>
      </c>
      <c r="F539" t="s">
        <v>175</v>
      </c>
      <c r="G539" s="2"/>
      <c r="H539" t="s">
        <v>22</v>
      </c>
      <c r="I539">
        <v>2019</v>
      </c>
      <c r="J539" t="s">
        <v>77</v>
      </c>
      <c r="K539" t="s">
        <v>1885</v>
      </c>
      <c r="L539">
        <v>0</v>
      </c>
      <c r="M539">
        <v>4</v>
      </c>
      <c r="N539" t="s">
        <v>79</v>
      </c>
      <c r="O539" t="s">
        <v>2758</v>
      </c>
      <c r="P539" t="s">
        <v>27</v>
      </c>
      <c r="Q539">
        <v>2</v>
      </c>
      <c r="R539" t="str">
        <f t="shared" si="32"/>
        <v/>
      </c>
      <c r="S539" t="str">
        <f t="shared" si="33"/>
        <v/>
      </c>
      <c r="T539" t="str">
        <f t="shared" si="34"/>
        <v>Modern</v>
      </c>
      <c r="U539" t="str">
        <f t="shared" si="35"/>
        <v>Not Applicable</v>
      </c>
    </row>
    <row r="540" spans="1:21" x14ac:dyDescent="0.25">
      <c r="A540" t="s">
        <v>2759</v>
      </c>
      <c r="B540" t="s">
        <v>29</v>
      </c>
      <c r="C540" t="s">
        <v>2760</v>
      </c>
      <c r="D540" t="s">
        <v>22</v>
      </c>
      <c r="E540" t="s">
        <v>2761</v>
      </c>
      <c r="F540" t="s">
        <v>110</v>
      </c>
      <c r="G540" s="2">
        <v>43434</v>
      </c>
      <c r="H540" t="s">
        <v>34</v>
      </c>
      <c r="I540">
        <v>2018</v>
      </c>
      <c r="J540" t="s">
        <v>35</v>
      </c>
      <c r="K540" t="s">
        <v>71</v>
      </c>
      <c r="L540">
        <v>0</v>
      </c>
      <c r="M540">
        <v>1</v>
      </c>
      <c r="N540" t="s">
        <v>137</v>
      </c>
      <c r="O540" t="s">
        <v>2762</v>
      </c>
      <c r="P540" t="s">
        <v>39</v>
      </c>
      <c r="Q540">
        <v>1</v>
      </c>
      <c r="R540">
        <f t="shared" si="32"/>
        <v>2018</v>
      </c>
      <c r="S540" t="str">
        <f t="shared" si="33"/>
        <v>November</v>
      </c>
      <c r="T540" t="str">
        <f t="shared" si="34"/>
        <v>Modern</v>
      </c>
      <c r="U540" t="str">
        <f t="shared" si="35"/>
        <v>Not Applicable</v>
      </c>
    </row>
    <row r="541" spans="1:21" x14ac:dyDescent="0.25">
      <c r="A541" t="s">
        <v>2763</v>
      </c>
      <c r="B541" t="s">
        <v>29</v>
      </c>
      <c r="C541" t="s">
        <v>2764</v>
      </c>
      <c r="D541" t="s">
        <v>2765</v>
      </c>
      <c r="E541" t="s">
        <v>22</v>
      </c>
      <c r="F541" t="s">
        <v>22</v>
      </c>
      <c r="G541" s="2">
        <v>44384</v>
      </c>
      <c r="H541" t="s">
        <v>34</v>
      </c>
      <c r="I541">
        <v>2021</v>
      </c>
      <c r="J541" t="s">
        <v>136</v>
      </c>
      <c r="K541" t="s">
        <v>71</v>
      </c>
      <c r="L541">
        <v>0</v>
      </c>
      <c r="M541">
        <v>1</v>
      </c>
      <c r="N541" t="s">
        <v>72</v>
      </c>
      <c r="O541" t="s">
        <v>2766</v>
      </c>
      <c r="P541" t="s">
        <v>39</v>
      </c>
      <c r="Q541">
        <v>1</v>
      </c>
      <c r="R541">
        <f t="shared" si="32"/>
        <v>2021</v>
      </c>
      <c r="S541" t="str">
        <f t="shared" si="33"/>
        <v>July</v>
      </c>
      <c r="T541" t="str">
        <f t="shared" si="34"/>
        <v>Recent</v>
      </c>
      <c r="U541" t="str">
        <f t="shared" si="35"/>
        <v>Not Applicable</v>
      </c>
    </row>
    <row r="542" spans="1:21" x14ac:dyDescent="0.25">
      <c r="A542" t="s">
        <v>2767</v>
      </c>
      <c r="B542" t="s">
        <v>18</v>
      </c>
      <c r="C542" t="s">
        <v>2768</v>
      </c>
      <c r="D542" t="s">
        <v>2769</v>
      </c>
      <c r="E542" t="s">
        <v>2770</v>
      </c>
      <c r="F542" t="s">
        <v>22</v>
      </c>
      <c r="G542" s="2"/>
      <c r="H542" t="s">
        <v>22</v>
      </c>
      <c r="I542">
        <v>2019</v>
      </c>
      <c r="J542" t="s">
        <v>77</v>
      </c>
      <c r="K542" t="s">
        <v>199</v>
      </c>
      <c r="L542">
        <v>48</v>
      </c>
      <c r="M542">
        <v>0</v>
      </c>
      <c r="N542" t="s">
        <v>357</v>
      </c>
      <c r="O542" t="s">
        <v>2771</v>
      </c>
      <c r="P542" t="s">
        <v>27</v>
      </c>
      <c r="Q542">
        <v>2</v>
      </c>
      <c r="R542" t="str">
        <f t="shared" si="32"/>
        <v/>
      </c>
      <c r="S542" t="str">
        <f t="shared" si="33"/>
        <v/>
      </c>
      <c r="T542" t="str">
        <f t="shared" si="34"/>
        <v>Modern</v>
      </c>
      <c r="U542" t="str">
        <f t="shared" si="35"/>
        <v>Short</v>
      </c>
    </row>
    <row r="543" spans="1:21" x14ac:dyDescent="0.25">
      <c r="A543" t="s">
        <v>2772</v>
      </c>
      <c r="B543" t="s">
        <v>18</v>
      </c>
      <c r="C543" t="s">
        <v>2773</v>
      </c>
      <c r="D543" t="s">
        <v>2774</v>
      </c>
      <c r="E543" t="s">
        <v>2775</v>
      </c>
      <c r="F543" t="s">
        <v>22</v>
      </c>
      <c r="G543" s="2"/>
      <c r="H543" t="s">
        <v>22</v>
      </c>
      <c r="I543">
        <v>2021</v>
      </c>
      <c r="J543" t="s">
        <v>23</v>
      </c>
      <c r="K543" t="s">
        <v>1231</v>
      </c>
      <c r="L543">
        <v>107</v>
      </c>
      <c r="M543">
        <v>0</v>
      </c>
      <c r="N543" t="s">
        <v>119</v>
      </c>
      <c r="O543" t="s">
        <v>2776</v>
      </c>
      <c r="P543" t="s">
        <v>27</v>
      </c>
      <c r="Q543">
        <v>2</v>
      </c>
      <c r="R543" t="str">
        <f t="shared" si="32"/>
        <v/>
      </c>
      <c r="S543" t="str">
        <f t="shared" si="33"/>
        <v/>
      </c>
      <c r="T543" t="str">
        <f t="shared" si="34"/>
        <v>Recent</v>
      </c>
      <c r="U543" t="str">
        <f t="shared" si="35"/>
        <v>Medium</v>
      </c>
    </row>
    <row r="544" spans="1:21" x14ac:dyDescent="0.25">
      <c r="A544" t="s">
        <v>2777</v>
      </c>
      <c r="B544" t="s">
        <v>18</v>
      </c>
      <c r="C544" t="s">
        <v>2778</v>
      </c>
      <c r="D544" t="s">
        <v>2779</v>
      </c>
      <c r="E544" t="s">
        <v>2780</v>
      </c>
      <c r="F544" t="s">
        <v>175</v>
      </c>
      <c r="G544" s="2">
        <v>43907</v>
      </c>
      <c r="H544" t="s">
        <v>34</v>
      </c>
      <c r="I544">
        <v>2020</v>
      </c>
      <c r="J544" t="s">
        <v>35</v>
      </c>
      <c r="K544" t="s">
        <v>604</v>
      </c>
      <c r="L544">
        <v>62</v>
      </c>
      <c r="M544">
        <v>0</v>
      </c>
      <c r="N544" t="s">
        <v>210</v>
      </c>
      <c r="O544" t="s">
        <v>2781</v>
      </c>
      <c r="P544" t="s">
        <v>39</v>
      </c>
      <c r="Q544">
        <v>1</v>
      </c>
      <c r="R544">
        <f t="shared" si="32"/>
        <v>2020</v>
      </c>
      <c r="S544" t="str">
        <f t="shared" si="33"/>
        <v>March</v>
      </c>
      <c r="T544" t="str">
        <f t="shared" si="34"/>
        <v>Recent</v>
      </c>
      <c r="U544" t="str">
        <f t="shared" si="35"/>
        <v>Short</v>
      </c>
    </row>
    <row r="545" spans="1:21" x14ac:dyDescent="0.25">
      <c r="A545" t="s">
        <v>2782</v>
      </c>
      <c r="B545" t="s">
        <v>18</v>
      </c>
      <c r="C545" t="s">
        <v>2783</v>
      </c>
      <c r="D545" t="s">
        <v>2784</v>
      </c>
      <c r="E545" t="s">
        <v>2785</v>
      </c>
      <c r="F545" t="s">
        <v>22</v>
      </c>
      <c r="G545" s="2"/>
      <c r="H545" t="s">
        <v>22</v>
      </c>
      <c r="I545">
        <v>2020</v>
      </c>
      <c r="J545" t="s">
        <v>23</v>
      </c>
      <c r="K545" t="s">
        <v>1170</v>
      </c>
      <c r="L545">
        <v>140</v>
      </c>
      <c r="M545">
        <v>0</v>
      </c>
      <c r="N545" t="s">
        <v>25</v>
      </c>
      <c r="O545" t="s">
        <v>2786</v>
      </c>
      <c r="P545" t="s">
        <v>27</v>
      </c>
      <c r="Q545">
        <v>2</v>
      </c>
      <c r="R545" t="str">
        <f t="shared" si="32"/>
        <v/>
      </c>
      <c r="S545" t="str">
        <f t="shared" si="33"/>
        <v/>
      </c>
      <c r="T545" t="str">
        <f t="shared" si="34"/>
        <v>Recent</v>
      </c>
      <c r="U545" t="str">
        <f t="shared" si="35"/>
        <v>Long</v>
      </c>
    </row>
    <row r="546" spans="1:21" x14ac:dyDescent="0.25">
      <c r="A546" t="s">
        <v>2787</v>
      </c>
      <c r="B546" t="s">
        <v>18</v>
      </c>
      <c r="C546" t="s">
        <v>2788</v>
      </c>
      <c r="D546" t="s">
        <v>2789</v>
      </c>
      <c r="E546" t="s">
        <v>2790</v>
      </c>
      <c r="F546" t="s">
        <v>175</v>
      </c>
      <c r="G546" s="2">
        <v>44335</v>
      </c>
      <c r="H546" t="s">
        <v>34</v>
      </c>
      <c r="I546">
        <v>2017</v>
      </c>
      <c r="J546" t="s">
        <v>92</v>
      </c>
      <c r="K546" t="s">
        <v>256</v>
      </c>
      <c r="L546">
        <v>92</v>
      </c>
      <c r="M546">
        <v>0</v>
      </c>
      <c r="N546" t="s">
        <v>2791</v>
      </c>
      <c r="O546" t="s">
        <v>2792</v>
      </c>
      <c r="P546" t="s">
        <v>39</v>
      </c>
      <c r="Q546">
        <v>1</v>
      </c>
      <c r="R546">
        <f t="shared" si="32"/>
        <v>2021</v>
      </c>
      <c r="S546" t="str">
        <f t="shared" si="33"/>
        <v>May</v>
      </c>
      <c r="T546" t="str">
        <f t="shared" si="34"/>
        <v>Modern</v>
      </c>
      <c r="U546" t="str">
        <f t="shared" si="35"/>
        <v>Medium</v>
      </c>
    </row>
    <row r="547" spans="1:21" x14ac:dyDescent="0.25">
      <c r="A547" t="s">
        <v>2793</v>
      </c>
      <c r="B547" t="s">
        <v>29</v>
      </c>
      <c r="C547" t="s">
        <v>2794</v>
      </c>
      <c r="D547" t="s">
        <v>2795</v>
      </c>
      <c r="E547" t="s">
        <v>2796</v>
      </c>
      <c r="F547" t="s">
        <v>22</v>
      </c>
      <c r="G547" s="2">
        <v>44412</v>
      </c>
      <c r="H547" t="s">
        <v>34</v>
      </c>
      <c r="I547">
        <v>2021</v>
      </c>
      <c r="J547" t="s">
        <v>51</v>
      </c>
      <c r="K547" t="s">
        <v>1440</v>
      </c>
      <c r="L547">
        <v>0</v>
      </c>
      <c r="M547">
        <v>3</v>
      </c>
      <c r="N547" t="s">
        <v>277</v>
      </c>
      <c r="O547" t="s">
        <v>2797</v>
      </c>
      <c r="P547" t="s">
        <v>39</v>
      </c>
      <c r="Q547">
        <v>1</v>
      </c>
      <c r="R547">
        <f t="shared" si="32"/>
        <v>2021</v>
      </c>
      <c r="S547" t="str">
        <f t="shared" si="33"/>
        <v>August</v>
      </c>
      <c r="T547" t="str">
        <f t="shared" si="34"/>
        <v>Recent</v>
      </c>
      <c r="U547" t="str">
        <f t="shared" si="35"/>
        <v>Not Applicable</v>
      </c>
    </row>
    <row r="548" spans="1:21" x14ac:dyDescent="0.25">
      <c r="A548" t="s">
        <v>2798</v>
      </c>
      <c r="B548" t="s">
        <v>18</v>
      </c>
      <c r="C548" t="s">
        <v>2799</v>
      </c>
      <c r="D548" t="s">
        <v>2800</v>
      </c>
      <c r="E548" t="s">
        <v>2801</v>
      </c>
      <c r="F548" t="s">
        <v>175</v>
      </c>
      <c r="G548" s="2">
        <v>43313</v>
      </c>
      <c r="H548" t="s">
        <v>34</v>
      </c>
      <c r="I548">
        <v>2018</v>
      </c>
      <c r="J548" t="s">
        <v>35</v>
      </c>
      <c r="K548" t="s">
        <v>848</v>
      </c>
      <c r="L548">
        <v>66</v>
      </c>
      <c r="M548">
        <v>0</v>
      </c>
      <c r="N548" t="s">
        <v>45</v>
      </c>
      <c r="O548" t="s">
        <v>2802</v>
      </c>
      <c r="P548" t="s">
        <v>39</v>
      </c>
      <c r="Q548">
        <v>1</v>
      </c>
      <c r="R548">
        <f t="shared" si="32"/>
        <v>2018</v>
      </c>
      <c r="S548" t="str">
        <f t="shared" si="33"/>
        <v>August</v>
      </c>
      <c r="T548" t="str">
        <f t="shared" si="34"/>
        <v>Modern</v>
      </c>
      <c r="U548" t="str">
        <f t="shared" si="35"/>
        <v>Short</v>
      </c>
    </row>
    <row r="549" spans="1:21" x14ac:dyDescent="0.25">
      <c r="A549" t="s">
        <v>2803</v>
      </c>
      <c r="B549" t="s">
        <v>18</v>
      </c>
      <c r="C549" t="s">
        <v>2804</v>
      </c>
      <c r="D549" t="s">
        <v>2769</v>
      </c>
      <c r="E549" t="s">
        <v>22</v>
      </c>
      <c r="F549" t="s">
        <v>22</v>
      </c>
      <c r="G549" s="2"/>
      <c r="H549" t="s">
        <v>22</v>
      </c>
      <c r="I549">
        <v>2019</v>
      </c>
      <c r="J549" t="s">
        <v>77</v>
      </c>
      <c r="K549" t="s">
        <v>1065</v>
      </c>
      <c r="L549">
        <v>43</v>
      </c>
      <c r="M549">
        <v>0</v>
      </c>
      <c r="N549" t="s">
        <v>357</v>
      </c>
      <c r="O549" t="s">
        <v>2805</v>
      </c>
      <c r="P549" t="s">
        <v>27</v>
      </c>
      <c r="Q549">
        <v>2</v>
      </c>
      <c r="R549" t="str">
        <f t="shared" si="32"/>
        <v/>
      </c>
      <c r="S549" t="str">
        <f t="shared" si="33"/>
        <v/>
      </c>
      <c r="T549" t="str">
        <f t="shared" si="34"/>
        <v>Modern</v>
      </c>
      <c r="U549" t="str">
        <f t="shared" si="35"/>
        <v>Short</v>
      </c>
    </row>
    <row r="550" spans="1:21" x14ac:dyDescent="0.25">
      <c r="A550" t="s">
        <v>2806</v>
      </c>
      <c r="B550" t="s">
        <v>18</v>
      </c>
      <c r="C550" t="s">
        <v>2807</v>
      </c>
      <c r="D550" t="s">
        <v>2808</v>
      </c>
      <c r="E550" t="s">
        <v>2809</v>
      </c>
      <c r="F550" t="s">
        <v>175</v>
      </c>
      <c r="G550" s="2"/>
      <c r="H550" t="s">
        <v>22</v>
      </c>
      <c r="I550">
        <v>2006</v>
      </c>
      <c r="J550" t="s">
        <v>92</v>
      </c>
      <c r="K550" t="s">
        <v>486</v>
      </c>
      <c r="L550">
        <v>105</v>
      </c>
      <c r="M550">
        <v>0</v>
      </c>
      <c r="N550" t="s">
        <v>61</v>
      </c>
      <c r="O550" t="s">
        <v>2810</v>
      </c>
      <c r="P550" t="s">
        <v>27</v>
      </c>
      <c r="Q550">
        <v>2</v>
      </c>
      <c r="R550" t="str">
        <f t="shared" si="32"/>
        <v/>
      </c>
      <c r="S550" t="str">
        <f t="shared" si="33"/>
        <v/>
      </c>
      <c r="T550" t="str">
        <f t="shared" si="34"/>
        <v>Older</v>
      </c>
      <c r="U550" t="str">
        <f t="shared" si="35"/>
        <v>Medium</v>
      </c>
    </row>
    <row r="551" spans="1:21" x14ac:dyDescent="0.25">
      <c r="A551" t="s">
        <v>2811</v>
      </c>
      <c r="B551" t="s">
        <v>18</v>
      </c>
      <c r="C551" t="s">
        <v>2812</v>
      </c>
      <c r="D551" t="s">
        <v>2813</v>
      </c>
      <c r="E551" t="s">
        <v>2814</v>
      </c>
      <c r="F551" t="s">
        <v>2815</v>
      </c>
      <c r="G551" s="2">
        <v>43770</v>
      </c>
      <c r="H551" t="s">
        <v>34</v>
      </c>
      <c r="I551">
        <v>2006</v>
      </c>
      <c r="J551" t="s">
        <v>153</v>
      </c>
      <c r="K551" t="s">
        <v>256</v>
      </c>
      <c r="L551">
        <v>92</v>
      </c>
      <c r="M551">
        <v>0</v>
      </c>
      <c r="N551" t="s">
        <v>61</v>
      </c>
      <c r="O551" t="s">
        <v>2816</v>
      </c>
      <c r="P551" t="s">
        <v>39</v>
      </c>
      <c r="Q551">
        <v>1</v>
      </c>
      <c r="R551">
        <f t="shared" si="32"/>
        <v>2019</v>
      </c>
      <c r="S551" t="str">
        <f t="shared" si="33"/>
        <v>November</v>
      </c>
      <c r="T551" t="str">
        <f t="shared" si="34"/>
        <v>Older</v>
      </c>
      <c r="U551" t="str">
        <f t="shared" si="35"/>
        <v>Medium</v>
      </c>
    </row>
    <row r="552" spans="1:21" x14ac:dyDescent="0.25">
      <c r="A552" t="s">
        <v>2817</v>
      </c>
      <c r="B552" t="s">
        <v>18</v>
      </c>
      <c r="C552" t="s">
        <v>2818</v>
      </c>
      <c r="D552" t="s">
        <v>2819</v>
      </c>
      <c r="E552" t="s">
        <v>2820</v>
      </c>
      <c r="F552" t="s">
        <v>22</v>
      </c>
      <c r="G552" s="2"/>
      <c r="H552" t="s">
        <v>22</v>
      </c>
      <c r="I552">
        <v>2021</v>
      </c>
      <c r="J552" t="s">
        <v>198</v>
      </c>
      <c r="K552" t="s">
        <v>111</v>
      </c>
      <c r="L552">
        <v>95</v>
      </c>
      <c r="M552">
        <v>0</v>
      </c>
      <c r="N552" t="s">
        <v>264</v>
      </c>
      <c r="O552" t="s">
        <v>2821</v>
      </c>
      <c r="P552" t="s">
        <v>27</v>
      </c>
      <c r="Q552">
        <v>2</v>
      </c>
      <c r="R552" t="str">
        <f t="shared" si="32"/>
        <v/>
      </c>
      <c r="S552" t="str">
        <f t="shared" si="33"/>
        <v/>
      </c>
      <c r="T552" t="str">
        <f t="shared" si="34"/>
        <v>Recent</v>
      </c>
      <c r="U552" t="str">
        <f t="shared" si="35"/>
        <v>Medium</v>
      </c>
    </row>
    <row r="553" spans="1:21" x14ac:dyDescent="0.25">
      <c r="A553" t="s">
        <v>2822</v>
      </c>
      <c r="B553" t="s">
        <v>18</v>
      </c>
      <c r="C553" t="s">
        <v>2823</v>
      </c>
      <c r="D553" t="s">
        <v>2824</v>
      </c>
      <c r="E553" t="s">
        <v>2825</v>
      </c>
      <c r="F553" t="s">
        <v>22</v>
      </c>
      <c r="G553" s="2"/>
      <c r="H553" t="s">
        <v>22</v>
      </c>
      <c r="I553">
        <v>2014</v>
      </c>
      <c r="J553" t="s">
        <v>59</v>
      </c>
      <c r="K553" t="s">
        <v>289</v>
      </c>
      <c r="L553">
        <v>93</v>
      </c>
      <c r="M553">
        <v>0</v>
      </c>
      <c r="N553" t="s">
        <v>25</v>
      </c>
      <c r="O553" t="s">
        <v>2826</v>
      </c>
      <c r="P553" t="s">
        <v>27</v>
      </c>
      <c r="Q553">
        <v>2</v>
      </c>
      <c r="R553" t="str">
        <f t="shared" si="32"/>
        <v/>
      </c>
      <c r="S553" t="str">
        <f t="shared" si="33"/>
        <v/>
      </c>
      <c r="T553" t="str">
        <f t="shared" si="34"/>
        <v>Modern</v>
      </c>
      <c r="U553" t="str">
        <f t="shared" si="35"/>
        <v>Medium</v>
      </c>
    </row>
    <row r="554" spans="1:21" x14ac:dyDescent="0.25">
      <c r="A554" t="s">
        <v>2827</v>
      </c>
      <c r="B554" t="s">
        <v>18</v>
      </c>
      <c r="C554" t="s">
        <v>2828</v>
      </c>
      <c r="D554" t="s">
        <v>2829</v>
      </c>
      <c r="E554" t="s">
        <v>22</v>
      </c>
      <c r="F554" t="s">
        <v>175</v>
      </c>
      <c r="G554" s="2">
        <v>42844</v>
      </c>
      <c r="H554" t="s">
        <v>34</v>
      </c>
      <c r="I554">
        <v>2017</v>
      </c>
      <c r="J554" t="s">
        <v>136</v>
      </c>
      <c r="K554" t="s">
        <v>176</v>
      </c>
      <c r="L554">
        <v>102</v>
      </c>
      <c r="M554">
        <v>0</v>
      </c>
      <c r="N554" t="s">
        <v>45</v>
      </c>
      <c r="O554" t="s">
        <v>2830</v>
      </c>
      <c r="P554" t="s">
        <v>39</v>
      </c>
      <c r="Q554">
        <v>1</v>
      </c>
      <c r="R554">
        <f t="shared" si="32"/>
        <v>2017</v>
      </c>
      <c r="S554" t="str">
        <f t="shared" si="33"/>
        <v>April</v>
      </c>
      <c r="T554" t="str">
        <f t="shared" si="34"/>
        <v>Modern</v>
      </c>
      <c r="U554" t="str">
        <f t="shared" si="35"/>
        <v>Medium</v>
      </c>
    </row>
    <row r="555" spans="1:21" x14ac:dyDescent="0.25">
      <c r="A555" t="s">
        <v>2831</v>
      </c>
      <c r="B555" t="s">
        <v>18</v>
      </c>
      <c r="C555" t="s">
        <v>2832</v>
      </c>
      <c r="D555" t="s">
        <v>2833</v>
      </c>
      <c r="E555" t="s">
        <v>2834</v>
      </c>
      <c r="F555" t="s">
        <v>22</v>
      </c>
      <c r="G555" s="2"/>
      <c r="H555" t="s">
        <v>22</v>
      </c>
      <c r="I555">
        <v>2001</v>
      </c>
      <c r="J555" t="s">
        <v>23</v>
      </c>
      <c r="K555" t="s">
        <v>1434</v>
      </c>
      <c r="L555">
        <v>112</v>
      </c>
      <c r="M555">
        <v>0</v>
      </c>
      <c r="N555" t="s">
        <v>119</v>
      </c>
      <c r="O555" t="s">
        <v>2835</v>
      </c>
      <c r="P555" t="s">
        <v>27</v>
      </c>
      <c r="Q555">
        <v>2</v>
      </c>
      <c r="R555" t="str">
        <f t="shared" si="32"/>
        <v/>
      </c>
      <c r="S555" t="str">
        <f t="shared" si="33"/>
        <v/>
      </c>
      <c r="T555" t="str">
        <f t="shared" si="34"/>
        <v>Older</v>
      </c>
      <c r="U555" t="str">
        <f t="shared" si="35"/>
        <v>Medium</v>
      </c>
    </row>
    <row r="556" spans="1:21" x14ac:dyDescent="0.25">
      <c r="A556" t="s">
        <v>2836</v>
      </c>
      <c r="B556" t="s">
        <v>18</v>
      </c>
      <c r="C556" t="s">
        <v>2837</v>
      </c>
      <c r="D556" t="s">
        <v>2838</v>
      </c>
      <c r="E556" t="s">
        <v>22</v>
      </c>
      <c r="F556" t="s">
        <v>175</v>
      </c>
      <c r="G556" s="2">
        <v>43191</v>
      </c>
      <c r="H556" t="s">
        <v>34</v>
      </c>
      <c r="I556">
        <v>2016</v>
      </c>
      <c r="J556" t="s">
        <v>70</v>
      </c>
      <c r="K556" t="s">
        <v>2839</v>
      </c>
      <c r="L556">
        <v>32</v>
      </c>
      <c r="M556">
        <v>0</v>
      </c>
      <c r="N556" t="s">
        <v>45</v>
      </c>
      <c r="O556" t="s">
        <v>2840</v>
      </c>
      <c r="P556" t="s">
        <v>39</v>
      </c>
      <c r="Q556">
        <v>1</v>
      </c>
      <c r="R556">
        <f t="shared" si="32"/>
        <v>2018</v>
      </c>
      <c r="S556" t="str">
        <f t="shared" si="33"/>
        <v>April</v>
      </c>
      <c r="T556" t="str">
        <f t="shared" si="34"/>
        <v>Modern</v>
      </c>
      <c r="U556" t="str">
        <f t="shared" si="35"/>
        <v>Short</v>
      </c>
    </row>
    <row r="557" spans="1:21" x14ac:dyDescent="0.25">
      <c r="A557" t="s">
        <v>2841</v>
      </c>
      <c r="B557" t="s">
        <v>18</v>
      </c>
      <c r="C557" t="s">
        <v>2842</v>
      </c>
      <c r="D557" t="s">
        <v>2843</v>
      </c>
      <c r="E557" t="s">
        <v>2844</v>
      </c>
      <c r="F557" t="s">
        <v>22</v>
      </c>
      <c r="G557" s="2"/>
      <c r="H557" t="s">
        <v>22</v>
      </c>
      <c r="I557">
        <v>1935</v>
      </c>
      <c r="J557" t="s">
        <v>59</v>
      </c>
      <c r="K557" t="s">
        <v>604</v>
      </c>
      <c r="L557">
        <v>62</v>
      </c>
      <c r="M557">
        <v>0</v>
      </c>
      <c r="N557" t="s">
        <v>61</v>
      </c>
      <c r="O557" t="s">
        <v>2845</v>
      </c>
      <c r="P557" t="s">
        <v>27</v>
      </c>
      <c r="Q557">
        <v>2</v>
      </c>
      <c r="R557" t="str">
        <f t="shared" si="32"/>
        <v/>
      </c>
      <c r="S557" t="str">
        <f t="shared" si="33"/>
        <v/>
      </c>
      <c r="T557" t="str">
        <f t="shared" si="34"/>
        <v>Older</v>
      </c>
      <c r="U557" t="str">
        <f t="shared" si="35"/>
        <v>Short</v>
      </c>
    </row>
    <row r="558" spans="1:21" x14ac:dyDescent="0.25">
      <c r="A558" t="s">
        <v>2846</v>
      </c>
      <c r="B558" t="s">
        <v>18</v>
      </c>
      <c r="C558" t="s">
        <v>2847</v>
      </c>
      <c r="D558" t="s">
        <v>2848</v>
      </c>
      <c r="E558" t="s">
        <v>2849</v>
      </c>
      <c r="F558" t="s">
        <v>175</v>
      </c>
      <c r="G558" s="2">
        <v>43277</v>
      </c>
      <c r="H558" t="s">
        <v>34</v>
      </c>
      <c r="I558">
        <v>2017</v>
      </c>
      <c r="J558" t="s">
        <v>244</v>
      </c>
      <c r="K558" t="s">
        <v>2850</v>
      </c>
      <c r="L558">
        <v>152</v>
      </c>
      <c r="M558">
        <v>0</v>
      </c>
      <c r="N558" t="s">
        <v>112</v>
      </c>
      <c r="O558" t="s">
        <v>2851</v>
      </c>
      <c r="P558" t="s">
        <v>39</v>
      </c>
      <c r="Q558">
        <v>1</v>
      </c>
      <c r="R558">
        <f t="shared" si="32"/>
        <v>2018</v>
      </c>
      <c r="S558" t="str">
        <f t="shared" si="33"/>
        <v>June</v>
      </c>
      <c r="T558" t="str">
        <f t="shared" si="34"/>
        <v>Modern</v>
      </c>
      <c r="U558" t="str">
        <f t="shared" si="35"/>
        <v>Long</v>
      </c>
    </row>
    <row r="559" spans="1:21" x14ac:dyDescent="0.25">
      <c r="A559" t="s">
        <v>2852</v>
      </c>
      <c r="B559" t="s">
        <v>18</v>
      </c>
      <c r="C559" t="s">
        <v>2853</v>
      </c>
      <c r="D559" t="s">
        <v>2854</v>
      </c>
      <c r="E559" t="s">
        <v>2855</v>
      </c>
      <c r="F559" t="s">
        <v>85</v>
      </c>
      <c r="G559" s="2">
        <v>43374</v>
      </c>
      <c r="H559" t="s">
        <v>34</v>
      </c>
      <c r="I559">
        <v>2005</v>
      </c>
      <c r="J559" t="s">
        <v>51</v>
      </c>
      <c r="K559" t="s">
        <v>1747</v>
      </c>
      <c r="L559">
        <v>129</v>
      </c>
      <c r="M559">
        <v>0</v>
      </c>
      <c r="N559" t="s">
        <v>61</v>
      </c>
      <c r="O559" t="s">
        <v>2856</v>
      </c>
      <c r="P559" t="s">
        <v>39</v>
      </c>
      <c r="Q559">
        <v>1</v>
      </c>
      <c r="R559">
        <f t="shared" si="32"/>
        <v>2018</v>
      </c>
      <c r="S559" t="str">
        <f t="shared" si="33"/>
        <v>October</v>
      </c>
      <c r="T559" t="str">
        <f t="shared" si="34"/>
        <v>Older</v>
      </c>
      <c r="U559" t="str">
        <f t="shared" si="35"/>
        <v>Long</v>
      </c>
    </row>
    <row r="560" spans="1:21" x14ac:dyDescent="0.25">
      <c r="A560" t="s">
        <v>2857</v>
      </c>
      <c r="B560" t="s">
        <v>18</v>
      </c>
      <c r="C560" t="s">
        <v>2858</v>
      </c>
      <c r="D560" t="s">
        <v>2859</v>
      </c>
      <c r="E560" t="s">
        <v>2860</v>
      </c>
      <c r="F560" t="s">
        <v>175</v>
      </c>
      <c r="G560" s="2">
        <v>43718</v>
      </c>
      <c r="H560" t="s">
        <v>34</v>
      </c>
      <c r="I560">
        <v>2010</v>
      </c>
      <c r="J560" t="s">
        <v>244</v>
      </c>
      <c r="K560" t="s">
        <v>1170</v>
      </c>
      <c r="L560">
        <v>140</v>
      </c>
      <c r="M560">
        <v>0</v>
      </c>
      <c r="N560" t="s">
        <v>119</v>
      </c>
      <c r="O560" t="s">
        <v>2861</v>
      </c>
      <c r="P560" t="s">
        <v>39</v>
      </c>
      <c r="Q560">
        <v>1</v>
      </c>
      <c r="R560">
        <f t="shared" si="32"/>
        <v>2019</v>
      </c>
      <c r="S560" t="str">
        <f t="shared" si="33"/>
        <v>September</v>
      </c>
      <c r="T560" t="str">
        <f t="shared" si="34"/>
        <v>Modern</v>
      </c>
      <c r="U560" t="str">
        <f t="shared" si="35"/>
        <v>Long</v>
      </c>
    </row>
    <row r="561" spans="1:21" x14ac:dyDescent="0.25">
      <c r="A561" t="s">
        <v>2862</v>
      </c>
      <c r="B561" t="s">
        <v>18</v>
      </c>
      <c r="C561" t="s">
        <v>2863</v>
      </c>
      <c r="D561" t="s">
        <v>2864</v>
      </c>
      <c r="E561" t="s">
        <v>2865</v>
      </c>
      <c r="F561" t="s">
        <v>175</v>
      </c>
      <c r="G561" s="2">
        <v>44344</v>
      </c>
      <c r="H561" t="s">
        <v>34</v>
      </c>
      <c r="I561">
        <v>2016</v>
      </c>
      <c r="J561" t="s">
        <v>244</v>
      </c>
      <c r="K561" t="s">
        <v>551</v>
      </c>
      <c r="L561">
        <v>97</v>
      </c>
      <c r="M561">
        <v>0</v>
      </c>
      <c r="N561" t="s">
        <v>119</v>
      </c>
      <c r="O561" t="s">
        <v>2866</v>
      </c>
      <c r="P561" t="s">
        <v>39</v>
      </c>
      <c r="Q561">
        <v>1</v>
      </c>
      <c r="R561">
        <f t="shared" si="32"/>
        <v>2021</v>
      </c>
      <c r="S561" t="str">
        <f t="shared" si="33"/>
        <v>May</v>
      </c>
      <c r="T561" t="str">
        <f t="shared" si="34"/>
        <v>Modern</v>
      </c>
      <c r="U561" t="str">
        <f t="shared" si="35"/>
        <v>Medium</v>
      </c>
    </row>
    <row r="562" spans="1:21" x14ac:dyDescent="0.25">
      <c r="A562" t="s">
        <v>2867</v>
      </c>
      <c r="B562" t="s">
        <v>29</v>
      </c>
      <c r="C562" t="s">
        <v>2868</v>
      </c>
      <c r="D562" t="s">
        <v>22</v>
      </c>
      <c r="E562" t="s">
        <v>22</v>
      </c>
      <c r="F562" t="s">
        <v>22</v>
      </c>
      <c r="G562" s="2"/>
      <c r="H562" t="s">
        <v>22</v>
      </c>
      <c r="I562">
        <v>2021</v>
      </c>
      <c r="J562" t="s">
        <v>77</v>
      </c>
      <c r="K562" t="s">
        <v>71</v>
      </c>
      <c r="L562">
        <v>0</v>
      </c>
      <c r="M562">
        <v>1</v>
      </c>
      <c r="N562" t="s">
        <v>79</v>
      </c>
      <c r="O562" t="s">
        <v>2869</v>
      </c>
      <c r="P562" t="s">
        <v>27</v>
      </c>
      <c r="Q562">
        <v>2</v>
      </c>
      <c r="R562" t="str">
        <f t="shared" si="32"/>
        <v/>
      </c>
      <c r="S562" t="str">
        <f t="shared" si="33"/>
        <v/>
      </c>
      <c r="T562" t="str">
        <f t="shared" si="34"/>
        <v>Recent</v>
      </c>
      <c r="U562" t="str">
        <f t="shared" si="35"/>
        <v>Not Applicable</v>
      </c>
    </row>
    <row r="563" spans="1:21" x14ac:dyDescent="0.25">
      <c r="A563" t="s">
        <v>2870</v>
      </c>
      <c r="B563" t="s">
        <v>18</v>
      </c>
      <c r="C563" t="s">
        <v>2871</v>
      </c>
      <c r="D563" t="s">
        <v>2872</v>
      </c>
      <c r="E563" t="s">
        <v>2873</v>
      </c>
      <c r="F563" t="s">
        <v>22</v>
      </c>
      <c r="G563" s="2"/>
      <c r="H563" t="s">
        <v>22</v>
      </c>
      <c r="I563">
        <v>2008</v>
      </c>
      <c r="J563" t="s">
        <v>92</v>
      </c>
      <c r="K563" t="s">
        <v>233</v>
      </c>
      <c r="L563">
        <v>110</v>
      </c>
      <c r="M563">
        <v>0</v>
      </c>
      <c r="N563" t="s">
        <v>25</v>
      </c>
      <c r="O563" t="s">
        <v>2874</v>
      </c>
      <c r="P563" t="s">
        <v>27</v>
      </c>
      <c r="Q563">
        <v>2</v>
      </c>
      <c r="R563" t="str">
        <f t="shared" si="32"/>
        <v/>
      </c>
      <c r="S563" t="str">
        <f t="shared" si="33"/>
        <v/>
      </c>
      <c r="T563" t="str">
        <f t="shared" si="34"/>
        <v>Older</v>
      </c>
      <c r="U563" t="str">
        <f t="shared" si="35"/>
        <v>Medium</v>
      </c>
    </row>
    <row r="564" spans="1:21" x14ac:dyDescent="0.25">
      <c r="A564" t="s">
        <v>2875</v>
      </c>
      <c r="B564" t="s">
        <v>18</v>
      </c>
      <c r="C564" t="s">
        <v>2876</v>
      </c>
      <c r="D564" t="s">
        <v>2877</v>
      </c>
      <c r="E564" t="s">
        <v>2878</v>
      </c>
      <c r="F564" t="s">
        <v>2879</v>
      </c>
      <c r="G564" s="2"/>
      <c r="H564" t="s">
        <v>22</v>
      </c>
      <c r="I564">
        <v>1985</v>
      </c>
      <c r="J564" t="s">
        <v>244</v>
      </c>
      <c r="K564" t="s">
        <v>2570</v>
      </c>
      <c r="L564">
        <v>118</v>
      </c>
      <c r="M564">
        <v>0</v>
      </c>
      <c r="N564" t="s">
        <v>155</v>
      </c>
      <c r="O564" t="s">
        <v>2880</v>
      </c>
      <c r="P564" t="s">
        <v>27</v>
      </c>
      <c r="Q564">
        <v>2</v>
      </c>
      <c r="R564" t="str">
        <f t="shared" si="32"/>
        <v/>
      </c>
      <c r="S564" t="str">
        <f t="shared" si="33"/>
        <v/>
      </c>
      <c r="T564" t="str">
        <f t="shared" si="34"/>
        <v>Older</v>
      </c>
      <c r="U564" t="str">
        <f t="shared" si="35"/>
        <v>Medium</v>
      </c>
    </row>
    <row r="565" spans="1:21" x14ac:dyDescent="0.25">
      <c r="A565" t="s">
        <v>2881</v>
      </c>
      <c r="B565" t="s">
        <v>18</v>
      </c>
      <c r="C565" t="s">
        <v>2882</v>
      </c>
      <c r="D565" t="s">
        <v>2883</v>
      </c>
      <c r="E565" t="s">
        <v>2884</v>
      </c>
      <c r="F565" t="s">
        <v>175</v>
      </c>
      <c r="G565" s="2">
        <v>42495</v>
      </c>
      <c r="H565" t="s">
        <v>34</v>
      </c>
      <c r="I565">
        <v>2015</v>
      </c>
      <c r="J565" t="s">
        <v>300</v>
      </c>
      <c r="K565" t="s">
        <v>226</v>
      </c>
      <c r="L565">
        <v>86</v>
      </c>
      <c r="M565">
        <v>0</v>
      </c>
      <c r="N565" t="s">
        <v>61</v>
      </c>
      <c r="O565" t="s">
        <v>2885</v>
      </c>
      <c r="P565" t="s">
        <v>39</v>
      </c>
      <c r="Q565">
        <v>1</v>
      </c>
      <c r="R565">
        <f t="shared" si="32"/>
        <v>2016</v>
      </c>
      <c r="S565" t="str">
        <f t="shared" si="33"/>
        <v>May</v>
      </c>
      <c r="T565" t="str">
        <f t="shared" si="34"/>
        <v>Modern</v>
      </c>
      <c r="U565" t="str">
        <f t="shared" si="35"/>
        <v>Short</v>
      </c>
    </row>
    <row r="566" spans="1:21" x14ac:dyDescent="0.25">
      <c r="A566" t="s">
        <v>2886</v>
      </c>
      <c r="B566" t="s">
        <v>18</v>
      </c>
      <c r="C566" t="s">
        <v>2887</v>
      </c>
      <c r="D566" t="s">
        <v>2888</v>
      </c>
      <c r="E566" t="s">
        <v>22</v>
      </c>
      <c r="F566" t="s">
        <v>33</v>
      </c>
      <c r="G566" s="2">
        <v>43191</v>
      </c>
      <c r="H566" t="s">
        <v>34</v>
      </c>
      <c r="I566">
        <v>2016</v>
      </c>
      <c r="J566" t="s">
        <v>51</v>
      </c>
      <c r="K566" t="s">
        <v>967</v>
      </c>
      <c r="L566">
        <v>90</v>
      </c>
      <c r="M566">
        <v>0</v>
      </c>
      <c r="N566" t="s">
        <v>45</v>
      </c>
      <c r="O566" t="s">
        <v>2889</v>
      </c>
      <c r="P566" t="s">
        <v>39</v>
      </c>
      <c r="Q566">
        <v>1</v>
      </c>
      <c r="R566">
        <f t="shared" si="32"/>
        <v>2018</v>
      </c>
      <c r="S566" t="str">
        <f t="shared" si="33"/>
        <v>April</v>
      </c>
      <c r="T566" t="str">
        <f t="shared" si="34"/>
        <v>Modern</v>
      </c>
      <c r="U566" t="str">
        <f t="shared" si="35"/>
        <v>Medium</v>
      </c>
    </row>
    <row r="567" spans="1:21" x14ac:dyDescent="0.25">
      <c r="A567" t="s">
        <v>2890</v>
      </c>
      <c r="B567" t="s">
        <v>18</v>
      </c>
      <c r="C567" t="s">
        <v>2891</v>
      </c>
      <c r="D567" t="s">
        <v>2892</v>
      </c>
      <c r="E567" t="s">
        <v>2893</v>
      </c>
      <c r="F567" t="s">
        <v>22</v>
      </c>
      <c r="G567" s="2"/>
      <c r="H567" t="s">
        <v>22</v>
      </c>
      <c r="I567">
        <v>2013</v>
      </c>
      <c r="J567" t="s">
        <v>23</v>
      </c>
      <c r="K567" t="s">
        <v>99</v>
      </c>
      <c r="L567">
        <v>85</v>
      </c>
      <c r="M567">
        <v>0</v>
      </c>
      <c r="N567" t="s">
        <v>25</v>
      </c>
      <c r="O567" t="s">
        <v>2894</v>
      </c>
      <c r="P567" t="s">
        <v>27</v>
      </c>
      <c r="Q567">
        <v>2</v>
      </c>
      <c r="R567" t="str">
        <f t="shared" si="32"/>
        <v/>
      </c>
      <c r="S567" t="str">
        <f t="shared" si="33"/>
        <v/>
      </c>
      <c r="T567" t="str">
        <f t="shared" si="34"/>
        <v>Modern</v>
      </c>
      <c r="U567" t="str">
        <f t="shared" si="35"/>
        <v>Short</v>
      </c>
    </row>
    <row r="568" spans="1:21" x14ac:dyDescent="0.25">
      <c r="A568" t="s">
        <v>2895</v>
      </c>
      <c r="B568" t="s">
        <v>18</v>
      </c>
      <c r="C568" t="s">
        <v>2896</v>
      </c>
      <c r="D568" t="s">
        <v>2650</v>
      </c>
      <c r="E568" t="s">
        <v>2897</v>
      </c>
      <c r="F568" t="s">
        <v>22</v>
      </c>
      <c r="G568" s="2"/>
      <c r="H568" t="s">
        <v>22</v>
      </c>
      <c r="I568">
        <v>2021</v>
      </c>
      <c r="J568" t="s">
        <v>77</v>
      </c>
      <c r="K568" t="s">
        <v>1416</v>
      </c>
      <c r="L568">
        <v>42</v>
      </c>
      <c r="M568">
        <v>0</v>
      </c>
      <c r="N568" t="s">
        <v>357</v>
      </c>
      <c r="O568" t="s">
        <v>2898</v>
      </c>
      <c r="P568" t="s">
        <v>27</v>
      </c>
      <c r="Q568">
        <v>2</v>
      </c>
      <c r="R568" t="str">
        <f t="shared" si="32"/>
        <v/>
      </c>
      <c r="S568" t="str">
        <f t="shared" si="33"/>
        <v/>
      </c>
      <c r="T568" t="str">
        <f t="shared" si="34"/>
        <v>Recent</v>
      </c>
      <c r="U568" t="str">
        <f t="shared" si="35"/>
        <v>Short</v>
      </c>
    </row>
    <row r="569" spans="1:21" x14ac:dyDescent="0.25">
      <c r="A569" t="s">
        <v>2899</v>
      </c>
      <c r="B569" t="s">
        <v>18</v>
      </c>
      <c r="C569" t="s">
        <v>2900</v>
      </c>
      <c r="D569" t="s">
        <v>2901</v>
      </c>
      <c r="E569" t="s">
        <v>2902</v>
      </c>
      <c r="F569" t="s">
        <v>85</v>
      </c>
      <c r="G569" s="2">
        <v>44084</v>
      </c>
      <c r="H569" t="s">
        <v>34</v>
      </c>
      <c r="I569">
        <v>2018</v>
      </c>
      <c r="J569" t="s">
        <v>136</v>
      </c>
      <c r="K569" t="s">
        <v>2903</v>
      </c>
      <c r="L569">
        <v>157</v>
      </c>
      <c r="M569">
        <v>0</v>
      </c>
      <c r="N569" t="s">
        <v>119</v>
      </c>
      <c r="O569" t="s">
        <v>2904</v>
      </c>
      <c r="P569" t="s">
        <v>39</v>
      </c>
      <c r="Q569">
        <v>1</v>
      </c>
      <c r="R569">
        <f t="shared" si="32"/>
        <v>2020</v>
      </c>
      <c r="S569" t="str">
        <f t="shared" si="33"/>
        <v>September</v>
      </c>
      <c r="T569" t="str">
        <f t="shared" si="34"/>
        <v>Modern</v>
      </c>
      <c r="U569" t="str">
        <f t="shared" si="35"/>
        <v>Long</v>
      </c>
    </row>
    <row r="570" spans="1:21" x14ac:dyDescent="0.25">
      <c r="A570" t="s">
        <v>2905</v>
      </c>
      <c r="B570" t="s">
        <v>29</v>
      </c>
      <c r="C570" t="s">
        <v>2906</v>
      </c>
      <c r="D570" t="s">
        <v>22</v>
      </c>
      <c r="E570" t="s">
        <v>22</v>
      </c>
      <c r="F570" t="s">
        <v>175</v>
      </c>
      <c r="G570" s="2">
        <v>43847</v>
      </c>
      <c r="H570" t="s">
        <v>34</v>
      </c>
      <c r="I570">
        <v>2019</v>
      </c>
      <c r="J570" t="s">
        <v>51</v>
      </c>
      <c r="K570" t="s">
        <v>36</v>
      </c>
      <c r="L570">
        <v>0</v>
      </c>
      <c r="M570">
        <v>2</v>
      </c>
      <c r="N570" t="s">
        <v>1300</v>
      </c>
      <c r="O570" t="s">
        <v>2907</v>
      </c>
      <c r="P570" t="s">
        <v>39</v>
      </c>
      <c r="Q570">
        <v>1</v>
      </c>
      <c r="R570">
        <f t="shared" si="32"/>
        <v>2020</v>
      </c>
      <c r="S570" t="str">
        <f t="shared" si="33"/>
        <v>January</v>
      </c>
      <c r="T570" t="str">
        <f t="shared" si="34"/>
        <v>Modern</v>
      </c>
      <c r="U570" t="str">
        <f t="shared" si="35"/>
        <v>Not Applicable</v>
      </c>
    </row>
    <row r="571" spans="1:21" x14ac:dyDescent="0.25">
      <c r="A571" t="s">
        <v>2908</v>
      </c>
      <c r="B571" t="s">
        <v>18</v>
      </c>
      <c r="C571" t="s">
        <v>2909</v>
      </c>
      <c r="D571" t="s">
        <v>2910</v>
      </c>
      <c r="E571" t="s">
        <v>2911</v>
      </c>
      <c r="F571" t="s">
        <v>22</v>
      </c>
      <c r="G571" s="2"/>
      <c r="H571" t="s">
        <v>22</v>
      </c>
      <c r="I571">
        <v>2019</v>
      </c>
      <c r="J571" t="s">
        <v>23</v>
      </c>
      <c r="K571" t="s">
        <v>209</v>
      </c>
      <c r="L571">
        <v>78</v>
      </c>
      <c r="M571">
        <v>0</v>
      </c>
      <c r="N571" t="s">
        <v>25</v>
      </c>
      <c r="O571" t="s">
        <v>2912</v>
      </c>
      <c r="P571" t="s">
        <v>27</v>
      </c>
      <c r="Q571">
        <v>2</v>
      </c>
      <c r="R571" t="str">
        <f t="shared" si="32"/>
        <v/>
      </c>
      <c r="S571" t="str">
        <f t="shared" si="33"/>
        <v/>
      </c>
      <c r="T571" t="str">
        <f t="shared" si="34"/>
        <v>Modern</v>
      </c>
      <c r="U571" t="str">
        <f t="shared" si="35"/>
        <v>Short</v>
      </c>
    </row>
    <row r="572" spans="1:21" x14ac:dyDescent="0.25">
      <c r="A572" t="s">
        <v>2913</v>
      </c>
      <c r="B572" t="s">
        <v>18</v>
      </c>
      <c r="C572" t="s">
        <v>2914</v>
      </c>
      <c r="D572" t="s">
        <v>2915</v>
      </c>
      <c r="E572" t="s">
        <v>2916</v>
      </c>
      <c r="F572" t="s">
        <v>175</v>
      </c>
      <c r="G572" s="2">
        <v>43617</v>
      </c>
      <c r="H572" t="s">
        <v>34</v>
      </c>
      <c r="I572">
        <v>2011</v>
      </c>
      <c r="J572" t="s">
        <v>92</v>
      </c>
      <c r="K572" t="s">
        <v>470</v>
      </c>
      <c r="L572">
        <v>100</v>
      </c>
      <c r="M572">
        <v>0</v>
      </c>
      <c r="N572" t="s">
        <v>61</v>
      </c>
      <c r="O572" t="s">
        <v>2917</v>
      </c>
      <c r="P572" t="s">
        <v>39</v>
      </c>
      <c r="Q572">
        <v>1</v>
      </c>
      <c r="R572">
        <f t="shared" si="32"/>
        <v>2019</v>
      </c>
      <c r="S572" t="str">
        <f t="shared" si="33"/>
        <v>June</v>
      </c>
      <c r="T572" t="str">
        <f t="shared" si="34"/>
        <v>Modern</v>
      </c>
      <c r="U572" t="str">
        <f t="shared" si="35"/>
        <v>Medium</v>
      </c>
    </row>
    <row r="573" spans="1:21" x14ac:dyDescent="0.25">
      <c r="A573" t="s">
        <v>2918</v>
      </c>
      <c r="B573" t="s">
        <v>18</v>
      </c>
      <c r="C573" t="s">
        <v>2919</v>
      </c>
      <c r="D573" t="s">
        <v>2920</v>
      </c>
      <c r="E573" t="s">
        <v>2921</v>
      </c>
      <c r="F573" t="s">
        <v>2922</v>
      </c>
      <c r="G573" s="2">
        <v>43466</v>
      </c>
      <c r="H573" t="s">
        <v>34</v>
      </c>
      <c r="I573">
        <v>2006</v>
      </c>
      <c r="J573" t="s">
        <v>92</v>
      </c>
      <c r="K573" t="s">
        <v>1646</v>
      </c>
      <c r="L573">
        <v>143</v>
      </c>
      <c r="M573">
        <v>0</v>
      </c>
      <c r="N573" t="s">
        <v>119</v>
      </c>
      <c r="O573" t="s">
        <v>2923</v>
      </c>
      <c r="P573" t="s">
        <v>39</v>
      </c>
      <c r="Q573">
        <v>1</v>
      </c>
      <c r="R573">
        <f t="shared" si="32"/>
        <v>2019</v>
      </c>
      <c r="S573" t="str">
        <f t="shared" si="33"/>
        <v>January</v>
      </c>
      <c r="T573" t="str">
        <f t="shared" si="34"/>
        <v>Older</v>
      </c>
      <c r="U573" t="str">
        <f t="shared" si="35"/>
        <v>Long</v>
      </c>
    </row>
    <row r="574" spans="1:21" x14ac:dyDescent="0.25">
      <c r="A574" t="s">
        <v>2924</v>
      </c>
      <c r="B574" t="s">
        <v>29</v>
      </c>
      <c r="C574" t="s">
        <v>2925</v>
      </c>
      <c r="D574" t="s">
        <v>22</v>
      </c>
      <c r="E574" t="s">
        <v>2926</v>
      </c>
      <c r="F574" t="s">
        <v>22</v>
      </c>
      <c r="G574" s="2"/>
      <c r="H574" t="s">
        <v>22</v>
      </c>
      <c r="I574">
        <v>2011</v>
      </c>
      <c r="J574" t="s">
        <v>238</v>
      </c>
      <c r="K574" t="s">
        <v>71</v>
      </c>
      <c r="L574">
        <v>0</v>
      </c>
      <c r="M574">
        <v>1</v>
      </c>
      <c r="N574" t="s">
        <v>357</v>
      </c>
      <c r="O574" t="s">
        <v>2927</v>
      </c>
      <c r="P574" t="s">
        <v>27</v>
      </c>
      <c r="Q574">
        <v>2</v>
      </c>
      <c r="R574" t="str">
        <f t="shared" si="32"/>
        <v/>
      </c>
      <c r="S574" t="str">
        <f t="shared" si="33"/>
        <v/>
      </c>
      <c r="T574" t="str">
        <f t="shared" si="34"/>
        <v>Modern</v>
      </c>
      <c r="U574" t="str">
        <f t="shared" si="35"/>
        <v>Not Applicable</v>
      </c>
    </row>
    <row r="575" spans="1:21" x14ac:dyDescent="0.25">
      <c r="A575" t="s">
        <v>2928</v>
      </c>
      <c r="B575" t="s">
        <v>29</v>
      </c>
      <c r="C575" t="s">
        <v>2929</v>
      </c>
      <c r="D575" t="s">
        <v>22</v>
      </c>
      <c r="E575" t="s">
        <v>2930</v>
      </c>
      <c r="F575" t="s">
        <v>85</v>
      </c>
      <c r="G575" s="2">
        <v>43160</v>
      </c>
      <c r="H575" t="s">
        <v>34</v>
      </c>
      <c r="I575">
        <v>2015</v>
      </c>
      <c r="J575" t="s">
        <v>35</v>
      </c>
      <c r="K575" t="s">
        <v>71</v>
      </c>
      <c r="L575">
        <v>0</v>
      </c>
      <c r="M575">
        <v>1</v>
      </c>
      <c r="N575" t="s">
        <v>137</v>
      </c>
      <c r="O575" t="s">
        <v>2931</v>
      </c>
      <c r="P575" t="s">
        <v>39</v>
      </c>
      <c r="Q575">
        <v>1</v>
      </c>
      <c r="R575">
        <f t="shared" si="32"/>
        <v>2018</v>
      </c>
      <c r="S575" t="str">
        <f t="shared" si="33"/>
        <v>March</v>
      </c>
      <c r="T575" t="str">
        <f t="shared" si="34"/>
        <v>Modern</v>
      </c>
      <c r="U575" t="str">
        <f t="shared" si="35"/>
        <v>Not Applicable</v>
      </c>
    </row>
    <row r="576" spans="1:21" x14ac:dyDescent="0.25">
      <c r="A576" t="s">
        <v>2932</v>
      </c>
      <c r="B576" t="s">
        <v>18</v>
      </c>
      <c r="C576" t="s">
        <v>2933</v>
      </c>
      <c r="D576" t="s">
        <v>2934</v>
      </c>
      <c r="E576" t="s">
        <v>2935</v>
      </c>
      <c r="F576" t="s">
        <v>22</v>
      </c>
      <c r="G576" s="2"/>
      <c r="H576" t="s">
        <v>22</v>
      </c>
      <c r="I576">
        <v>2013</v>
      </c>
      <c r="J576" t="s">
        <v>300</v>
      </c>
      <c r="K576" t="s">
        <v>2936</v>
      </c>
      <c r="L576">
        <v>54</v>
      </c>
      <c r="M576">
        <v>0</v>
      </c>
      <c r="N576" t="s">
        <v>45</v>
      </c>
      <c r="O576" t="s">
        <v>2937</v>
      </c>
      <c r="P576" t="s">
        <v>27</v>
      </c>
      <c r="Q576">
        <v>2</v>
      </c>
      <c r="R576" t="str">
        <f t="shared" si="32"/>
        <v/>
      </c>
      <c r="S576" t="str">
        <f t="shared" si="33"/>
        <v/>
      </c>
      <c r="T576" t="str">
        <f t="shared" si="34"/>
        <v>Modern</v>
      </c>
      <c r="U576" t="str">
        <f t="shared" si="35"/>
        <v>Short</v>
      </c>
    </row>
    <row r="577" spans="1:21" x14ac:dyDescent="0.25">
      <c r="A577" t="s">
        <v>2938</v>
      </c>
      <c r="B577" t="s">
        <v>18</v>
      </c>
      <c r="C577" t="s">
        <v>2939</v>
      </c>
      <c r="D577" t="s">
        <v>2940</v>
      </c>
      <c r="E577" t="s">
        <v>2941</v>
      </c>
      <c r="F577" t="s">
        <v>85</v>
      </c>
      <c r="G577" s="2">
        <v>43830</v>
      </c>
      <c r="H577" t="s">
        <v>34</v>
      </c>
      <c r="I577">
        <v>2011</v>
      </c>
      <c r="J577" t="s">
        <v>136</v>
      </c>
      <c r="K577" t="s">
        <v>2942</v>
      </c>
      <c r="L577">
        <v>164</v>
      </c>
      <c r="M577">
        <v>0</v>
      </c>
      <c r="N577" t="s">
        <v>119</v>
      </c>
      <c r="O577" t="s">
        <v>2943</v>
      </c>
      <c r="P577" t="s">
        <v>39</v>
      </c>
      <c r="Q577">
        <v>1</v>
      </c>
      <c r="R577">
        <f t="shared" si="32"/>
        <v>2019</v>
      </c>
      <c r="S577" t="str">
        <f t="shared" si="33"/>
        <v>December</v>
      </c>
      <c r="T577" t="str">
        <f t="shared" si="34"/>
        <v>Modern</v>
      </c>
      <c r="U577" t="str">
        <f t="shared" si="35"/>
        <v>Long</v>
      </c>
    </row>
    <row r="578" spans="1:21" x14ac:dyDescent="0.25">
      <c r="A578" t="s">
        <v>2944</v>
      </c>
      <c r="B578" t="s">
        <v>18</v>
      </c>
      <c r="C578" t="s">
        <v>2945</v>
      </c>
      <c r="D578" t="s">
        <v>2946</v>
      </c>
      <c r="E578" t="s">
        <v>2947</v>
      </c>
      <c r="F578" t="s">
        <v>175</v>
      </c>
      <c r="G578" s="2">
        <v>43621</v>
      </c>
      <c r="H578" t="s">
        <v>34</v>
      </c>
      <c r="I578">
        <v>2011</v>
      </c>
      <c r="J578" t="s">
        <v>153</v>
      </c>
      <c r="K578" t="s">
        <v>24</v>
      </c>
      <c r="L578">
        <v>79</v>
      </c>
      <c r="M578">
        <v>0</v>
      </c>
      <c r="N578" t="s">
        <v>45</v>
      </c>
      <c r="O578" t="s">
        <v>2948</v>
      </c>
      <c r="P578" t="s">
        <v>39</v>
      </c>
      <c r="Q578">
        <v>1</v>
      </c>
      <c r="R578">
        <f t="shared" si="32"/>
        <v>2019</v>
      </c>
      <c r="S578" t="str">
        <f t="shared" si="33"/>
        <v>June</v>
      </c>
      <c r="T578" t="str">
        <f t="shared" si="34"/>
        <v>Modern</v>
      </c>
      <c r="U578" t="str">
        <f t="shared" si="35"/>
        <v>Short</v>
      </c>
    </row>
    <row r="579" spans="1:21" x14ac:dyDescent="0.25">
      <c r="A579" t="s">
        <v>2949</v>
      </c>
      <c r="B579" t="s">
        <v>18</v>
      </c>
      <c r="C579" t="s">
        <v>2950</v>
      </c>
      <c r="D579" t="s">
        <v>2951</v>
      </c>
      <c r="E579" t="s">
        <v>2952</v>
      </c>
      <c r="F579" t="s">
        <v>85</v>
      </c>
      <c r="G579" s="2">
        <v>44435</v>
      </c>
      <c r="H579" t="s">
        <v>34</v>
      </c>
      <c r="I579">
        <v>2008</v>
      </c>
      <c r="J579" t="s">
        <v>136</v>
      </c>
      <c r="K579" t="s">
        <v>593</v>
      </c>
      <c r="L579">
        <v>128</v>
      </c>
      <c r="M579">
        <v>0</v>
      </c>
      <c r="N579" t="s">
        <v>61</v>
      </c>
      <c r="O579" t="s">
        <v>2953</v>
      </c>
      <c r="P579" t="s">
        <v>39</v>
      </c>
      <c r="Q579">
        <v>1</v>
      </c>
      <c r="R579">
        <f t="shared" ref="R579:R642" si="36">IF(G579="","",YEAR(G579))</f>
        <v>2021</v>
      </c>
      <c r="S579" t="str">
        <f t="shared" ref="S579:S642" si="37">IF(G579="","",TEXT(G579,"mmmm"))</f>
        <v>August</v>
      </c>
      <c r="T579" t="str">
        <f t="shared" ref="T579:T642" si="38">IF(I579&gt;=2020,"Recent",IF(I579&gt;=2010,"Modern","Older"))</f>
        <v>Older</v>
      </c>
      <c r="U579" t="str">
        <f t="shared" ref="U579:U642" si="39">IF(L579=0,"Not Applicable",IF(L579&lt; 90,"Short",IF(L579&lt;=120,"Medium","Long")))</f>
        <v>Long</v>
      </c>
    </row>
    <row r="580" spans="1:21" x14ac:dyDescent="0.25">
      <c r="A580" t="s">
        <v>2954</v>
      </c>
      <c r="B580" t="s">
        <v>29</v>
      </c>
      <c r="C580" t="s">
        <v>2955</v>
      </c>
      <c r="D580" t="s">
        <v>22</v>
      </c>
      <c r="E580" t="s">
        <v>2956</v>
      </c>
      <c r="F580" t="s">
        <v>175</v>
      </c>
      <c r="G580" s="2">
        <v>44344</v>
      </c>
      <c r="H580" t="s">
        <v>34</v>
      </c>
      <c r="I580">
        <v>2021</v>
      </c>
      <c r="J580" t="s">
        <v>35</v>
      </c>
      <c r="K580" t="s">
        <v>1440</v>
      </c>
      <c r="L580">
        <v>0</v>
      </c>
      <c r="M580">
        <v>3</v>
      </c>
      <c r="N580" t="s">
        <v>61</v>
      </c>
      <c r="O580" t="s">
        <v>2957</v>
      </c>
      <c r="P580" t="s">
        <v>39</v>
      </c>
      <c r="Q580">
        <v>1</v>
      </c>
      <c r="R580">
        <f t="shared" si="36"/>
        <v>2021</v>
      </c>
      <c r="S580" t="str">
        <f t="shared" si="37"/>
        <v>May</v>
      </c>
      <c r="T580" t="str">
        <f t="shared" si="38"/>
        <v>Recent</v>
      </c>
      <c r="U580" t="str">
        <f t="shared" si="39"/>
        <v>Not Applicable</v>
      </c>
    </row>
    <row r="581" spans="1:21" x14ac:dyDescent="0.25">
      <c r="A581" t="s">
        <v>2958</v>
      </c>
      <c r="B581" t="s">
        <v>18</v>
      </c>
      <c r="C581" t="s">
        <v>2959</v>
      </c>
      <c r="D581" t="s">
        <v>2960</v>
      </c>
      <c r="E581" t="s">
        <v>2961</v>
      </c>
      <c r="F581" t="s">
        <v>2962</v>
      </c>
      <c r="G581" s="2">
        <v>44042</v>
      </c>
      <c r="H581" t="s">
        <v>34</v>
      </c>
      <c r="I581">
        <v>2017</v>
      </c>
      <c r="J581" t="s">
        <v>35</v>
      </c>
      <c r="K581" t="s">
        <v>176</v>
      </c>
      <c r="L581">
        <v>102</v>
      </c>
      <c r="M581">
        <v>0</v>
      </c>
      <c r="N581" t="s">
        <v>119</v>
      </c>
      <c r="O581" t="s">
        <v>2963</v>
      </c>
      <c r="P581" t="s">
        <v>39</v>
      </c>
      <c r="Q581">
        <v>1</v>
      </c>
      <c r="R581">
        <f t="shared" si="36"/>
        <v>2020</v>
      </c>
      <c r="S581" t="str">
        <f t="shared" si="37"/>
        <v>July</v>
      </c>
      <c r="T581" t="str">
        <f t="shared" si="38"/>
        <v>Modern</v>
      </c>
      <c r="U581" t="str">
        <f t="shared" si="39"/>
        <v>Medium</v>
      </c>
    </row>
    <row r="582" spans="1:21" x14ac:dyDescent="0.25">
      <c r="A582" t="s">
        <v>2964</v>
      </c>
      <c r="B582" t="s">
        <v>18</v>
      </c>
      <c r="C582" t="s">
        <v>2965</v>
      </c>
      <c r="D582" t="s">
        <v>2966</v>
      </c>
      <c r="E582" t="s">
        <v>2967</v>
      </c>
      <c r="F582" t="s">
        <v>175</v>
      </c>
      <c r="G582" s="2">
        <v>43931</v>
      </c>
      <c r="H582" t="s">
        <v>34</v>
      </c>
      <c r="I582">
        <v>2020</v>
      </c>
      <c r="J582" t="s">
        <v>153</v>
      </c>
      <c r="K582" t="s">
        <v>363</v>
      </c>
      <c r="L582">
        <v>91</v>
      </c>
      <c r="M582">
        <v>0</v>
      </c>
      <c r="N582" t="s">
        <v>119</v>
      </c>
      <c r="O582" t="s">
        <v>2968</v>
      </c>
      <c r="P582" t="s">
        <v>39</v>
      </c>
      <c r="Q582">
        <v>1</v>
      </c>
      <c r="R582">
        <f t="shared" si="36"/>
        <v>2020</v>
      </c>
      <c r="S582" t="str">
        <f t="shared" si="37"/>
        <v>April</v>
      </c>
      <c r="T582" t="str">
        <f t="shared" si="38"/>
        <v>Recent</v>
      </c>
      <c r="U582" t="str">
        <f t="shared" si="39"/>
        <v>Medium</v>
      </c>
    </row>
    <row r="583" spans="1:21" x14ac:dyDescent="0.25">
      <c r="A583" t="s">
        <v>2969</v>
      </c>
      <c r="B583" t="s">
        <v>18</v>
      </c>
      <c r="C583" t="s">
        <v>2970</v>
      </c>
      <c r="D583" t="s">
        <v>2971</v>
      </c>
      <c r="E583" t="s">
        <v>2972</v>
      </c>
      <c r="F583" t="s">
        <v>175</v>
      </c>
      <c r="G583" s="2">
        <v>44409</v>
      </c>
      <c r="H583" t="s">
        <v>34</v>
      </c>
      <c r="I583">
        <v>1991</v>
      </c>
      <c r="J583" t="s">
        <v>92</v>
      </c>
      <c r="K583" t="s">
        <v>486</v>
      </c>
      <c r="L583">
        <v>105</v>
      </c>
      <c r="M583">
        <v>0</v>
      </c>
      <c r="N583" t="s">
        <v>112</v>
      </c>
      <c r="O583" t="s">
        <v>2973</v>
      </c>
      <c r="P583" t="s">
        <v>39</v>
      </c>
      <c r="Q583">
        <v>1</v>
      </c>
      <c r="R583">
        <f t="shared" si="36"/>
        <v>2021</v>
      </c>
      <c r="S583" t="str">
        <f t="shared" si="37"/>
        <v>August</v>
      </c>
      <c r="T583" t="str">
        <f t="shared" si="38"/>
        <v>Older</v>
      </c>
      <c r="U583" t="str">
        <f t="shared" si="39"/>
        <v>Medium</v>
      </c>
    </row>
    <row r="584" spans="1:21" x14ac:dyDescent="0.25">
      <c r="A584" t="s">
        <v>2974</v>
      </c>
      <c r="B584" t="s">
        <v>29</v>
      </c>
      <c r="C584" t="s">
        <v>2975</v>
      </c>
      <c r="D584" t="s">
        <v>22</v>
      </c>
      <c r="E584" t="s">
        <v>2976</v>
      </c>
      <c r="F584" t="s">
        <v>22</v>
      </c>
      <c r="G584" s="2"/>
      <c r="H584" t="s">
        <v>22</v>
      </c>
      <c r="I584">
        <v>2014</v>
      </c>
      <c r="J584" t="s">
        <v>136</v>
      </c>
      <c r="K584" t="s">
        <v>71</v>
      </c>
      <c r="L584">
        <v>0</v>
      </c>
      <c r="M584">
        <v>1</v>
      </c>
      <c r="N584" t="s">
        <v>368</v>
      </c>
      <c r="O584" t="s">
        <v>2977</v>
      </c>
      <c r="P584" t="s">
        <v>27</v>
      </c>
      <c r="Q584">
        <v>2</v>
      </c>
      <c r="R584" t="str">
        <f t="shared" si="36"/>
        <v/>
      </c>
      <c r="S584" t="str">
        <f t="shared" si="37"/>
        <v/>
      </c>
      <c r="T584" t="str">
        <f t="shared" si="38"/>
        <v>Modern</v>
      </c>
      <c r="U584" t="str">
        <f t="shared" si="39"/>
        <v>Not Applicable</v>
      </c>
    </row>
    <row r="585" spans="1:21" x14ac:dyDescent="0.25">
      <c r="A585" t="s">
        <v>2978</v>
      </c>
      <c r="B585" t="s">
        <v>29</v>
      </c>
      <c r="C585" t="s">
        <v>2979</v>
      </c>
      <c r="D585" t="s">
        <v>22</v>
      </c>
      <c r="E585" t="s">
        <v>22</v>
      </c>
      <c r="F585" t="s">
        <v>175</v>
      </c>
      <c r="G585" s="2"/>
      <c r="H585" t="s">
        <v>22</v>
      </c>
      <c r="I585">
        <v>2020</v>
      </c>
      <c r="J585" t="s">
        <v>77</v>
      </c>
      <c r="K585" t="s">
        <v>36</v>
      </c>
      <c r="L585">
        <v>0</v>
      </c>
      <c r="M585">
        <v>2</v>
      </c>
      <c r="N585" t="s">
        <v>357</v>
      </c>
      <c r="O585" t="s">
        <v>2980</v>
      </c>
      <c r="P585" t="s">
        <v>27</v>
      </c>
      <c r="Q585">
        <v>2</v>
      </c>
      <c r="R585" t="str">
        <f t="shared" si="36"/>
        <v/>
      </c>
      <c r="S585" t="str">
        <f t="shared" si="37"/>
        <v/>
      </c>
      <c r="T585" t="str">
        <f t="shared" si="38"/>
        <v>Recent</v>
      </c>
      <c r="U585" t="str">
        <f t="shared" si="39"/>
        <v>Not Applicable</v>
      </c>
    </row>
    <row r="586" spans="1:21" x14ac:dyDescent="0.25">
      <c r="A586" t="s">
        <v>2981</v>
      </c>
      <c r="B586" t="s">
        <v>18</v>
      </c>
      <c r="C586" t="s">
        <v>2982</v>
      </c>
      <c r="D586" t="s">
        <v>2983</v>
      </c>
      <c r="E586" t="s">
        <v>2984</v>
      </c>
      <c r="F586" t="s">
        <v>2985</v>
      </c>
      <c r="G586" s="2">
        <v>44263</v>
      </c>
      <c r="H586" t="s">
        <v>34</v>
      </c>
      <c r="I586">
        <v>2021</v>
      </c>
      <c r="J586" t="s">
        <v>244</v>
      </c>
      <c r="K586" t="s">
        <v>551</v>
      </c>
      <c r="L586">
        <v>97</v>
      </c>
      <c r="M586">
        <v>0</v>
      </c>
      <c r="N586" t="s">
        <v>119</v>
      </c>
      <c r="O586" t="s">
        <v>2986</v>
      </c>
      <c r="P586" t="s">
        <v>39</v>
      </c>
      <c r="Q586">
        <v>1</v>
      </c>
      <c r="R586">
        <f t="shared" si="36"/>
        <v>2021</v>
      </c>
      <c r="S586" t="str">
        <f t="shared" si="37"/>
        <v>March</v>
      </c>
      <c r="T586" t="str">
        <f t="shared" si="38"/>
        <v>Recent</v>
      </c>
      <c r="U586" t="str">
        <f t="shared" si="39"/>
        <v>Medium</v>
      </c>
    </row>
    <row r="587" spans="1:21" x14ac:dyDescent="0.25">
      <c r="A587" t="s">
        <v>2987</v>
      </c>
      <c r="B587" t="s">
        <v>18</v>
      </c>
      <c r="C587" t="s">
        <v>2988</v>
      </c>
      <c r="D587" t="s">
        <v>2989</v>
      </c>
      <c r="E587" t="s">
        <v>2990</v>
      </c>
      <c r="F587" t="s">
        <v>22</v>
      </c>
      <c r="G587" s="2"/>
      <c r="H587" t="s">
        <v>22</v>
      </c>
      <c r="I587">
        <v>2014</v>
      </c>
      <c r="J587" t="s">
        <v>92</v>
      </c>
      <c r="K587" t="s">
        <v>289</v>
      </c>
      <c r="L587">
        <v>93</v>
      </c>
      <c r="M587">
        <v>0</v>
      </c>
      <c r="N587" t="s">
        <v>61</v>
      </c>
      <c r="O587" t="s">
        <v>2991</v>
      </c>
      <c r="P587" t="s">
        <v>27</v>
      </c>
      <c r="Q587">
        <v>2</v>
      </c>
      <c r="R587" t="str">
        <f t="shared" si="36"/>
        <v/>
      </c>
      <c r="S587" t="str">
        <f t="shared" si="37"/>
        <v/>
      </c>
      <c r="T587" t="str">
        <f t="shared" si="38"/>
        <v>Modern</v>
      </c>
      <c r="U587" t="str">
        <f t="shared" si="39"/>
        <v>Medium</v>
      </c>
    </row>
    <row r="588" spans="1:21" x14ac:dyDescent="0.25">
      <c r="A588" t="s">
        <v>2992</v>
      </c>
      <c r="B588" t="s">
        <v>18</v>
      </c>
      <c r="C588" t="s">
        <v>2993</v>
      </c>
      <c r="D588" t="s">
        <v>2994</v>
      </c>
      <c r="E588" t="s">
        <v>2995</v>
      </c>
      <c r="F588" t="s">
        <v>22</v>
      </c>
      <c r="G588" s="2"/>
      <c r="H588" t="s">
        <v>22</v>
      </c>
      <c r="I588">
        <v>2013</v>
      </c>
      <c r="J588" t="s">
        <v>77</v>
      </c>
      <c r="K588" t="s">
        <v>1290</v>
      </c>
      <c r="L588">
        <v>124</v>
      </c>
      <c r="M588">
        <v>0</v>
      </c>
      <c r="N588" t="s">
        <v>1176</v>
      </c>
      <c r="O588" t="s">
        <v>2996</v>
      </c>
      <c r="P588" t="s">
        <v>27</v>
      </c>
      <c r="Q588">
        <v>2</v>
      </c>
      <c r="R588" t="str">
        <f t="shared" si="36"/>
        <v/>
      </c>
      <c r="S588" t="str">
        <f t="shared" si="37"/>
        <v/>
      </c>
      <c r="T588" t="str">
        <f t="shared" si="38"/>
        <v>Modern</v>
      </c>
      <c r="U588" t="str">
        <f t="shared" si="39"/>
        <v>Long</v>
      </c>
    </row>
    <row r="589" spans="1:21" x14ac:dyDescent="0.25">
      <c r="A589" t="s">
        <v>2997</v>
      </c>
      <c r="B589" t="s">
        <v>18</v>
      </c>
      <c r="C589" t="s">
        <v>2998</v>
      </c>
      <c r="D589" t="s">
        <v>2999</v>
      </c>
      <c r="E589" t="s">
        <v>3000</v>
      </c>
      <c r="F589" t="s">
        <v>22</v>
      </c>
      <c r="G589" s="2"/>
      <c r="H589" t="s">
        <v>22</v>
      </c>
      <c r="I589">
        <v>2016</v>
      </c>
      <c r="J589" t="s">
        <v>198</v>
      </c>
      <c r="K589" t="s">
        <v>773</v>
      </c>
      <c r="L589">
        <v>96</v>
      </c>
      <c r="M589">
        <v>0</v>
      </c>
      <c r="N589" t="s">
        <v>119</v>
      </c>
      <c r="O589" t="s">
        <v>3001</v>
      </c>
      <c r="P589" t="s">
        <v>27</v>
      </c>
      <c r="Q589">
        <v>2</v>
      </c>
      <c r="R589" t="str">
        <f t="shared" si="36"/>
        <v/>
      </c>
      <c r="S589" t="str">
        <f t="shared" si="37"/>
        <v/>
      </c>
      <c r="T589" t="str">
        <f t="shared" si="38"/>
        <v>Modern</v>
      </c>
      <c r="U589" t="str">
        <f t="shared" si="39"/>
        <v>Medium</v>
      </c>
    </row>
    <row r="590" spans="1:21" x14ac:dyDescent="0.25">
      <c r="A590" t="s">
        <v>3002</v>
      </c>
      <c r="B590" t="s">
        <v>18</v>
      </c>
      <c r="C590" t="s">
        <v>3003</v>
      </c>
      <c r="D590" t="s">
        <v>3004</v>
      </c>
      <c r="E590" t="s">
        <v>3005</v>
      </c>
      <c r="F590" t="s">
        <v>33</v>
      </c>
      <c r="G590" s="2">
        <v>43697</v>
      </c>
      <c r="H590" t="s">
        <v>34</v>
      </c>
      <c r="I590">
        <v>2019</v>
      </c>
      <c r="J590" t="s">
        <v>35</v>
      </c>
      <c r="K590" t="s">
        <v>1202</v>
      </c>
      <c r="L590">
        <v>52</v>
      </c>
      <c r="M590">
        <v>0</v>
      </c>
      <c r="N590" t="s">
        <v>210</v>
      </c>
      <c r="O590" t="s">
        <v>3006</v>
      </c>
      <c r="P590" t="s">
        <v>39</v>
      </c>
      <c r="Q590">
        <v>1</v>
      </c>
      <c r="R590">
        <f t="shared" si="36"/>
        <v>2019</v>
      </c>
      <c r="S590" t="str">
        <f t="shared" si="37"/>
        <v>August</v>
      </c>
      <c r="T590" t="str">
        <f t="shared" si="38"/>
        <v>Modern</v>
      </c>
      <c r="U590" t="str">
        <f t="shared" si="39"/>
        <v>Short</v>
      </c>
    </row>
    <row r="591" spans="1:21" x14ac:dyDescent="0.25">
      <c r="A591" t="s">
        <v>3007</v>
      </c>
      <c r="B591" t="s">
        <v>18</v>
      </c>
      <c r="C591" t="s">
        <v>3008</v>
      </c>
      <c r="D591" t="s">
        <v>3009</v>
      </c>
      <c r="E591" t="s">
        <v>3010</v>
      </c>
      <c r="F591" t="s">
        <v>22</v>
      </c>
      <c r="G591" s="2"/>
      <c r="H591" t="s">
        <v>22</v>
      </c>
      <c r="I591">
        <v>2008</v>
      </c>
      <c r="J591" t="s">
        <v>92</v>
      </c>
      <c r="K591" t="s">
        <v>99</v>
      </c>
      <c r="L591">
        <v>85</v>
      </c>
      <c r="M591">
        <v>0</v>
      </c>
      <c r="N591" t="s">
        <v>61</v>
      </c>
      <c r="O591" t="s">
        <v>3011</v>
      </c>
      <c r="P591" t="s">
        <v>27</v>
      </c>
      <c r="Q591">
        <v>2</v>
      </c>
      <c r="R591" t="str">
        <f t="shared" si="36"/>
        <v/>
      </c>
      <c r="S591" t="str">
        <f t="shared" si="37"/>
        <v/>
      </c>
      <c r="T591" t="str">
        <f t="shared" si="38"/>
        <v>Older</v>
      </c>
      <c r="U591" t="str">
        <f t="shared" si="39"/>
        <v>Short</v>
      </c>
    </row>
    <row r="592" spans="1:21" x14ac:dyDescent="0.25">
      <c r="A592" t="s">
        <v>3012</v>
      </c>
      <c r="B592" t="s">
        <v>29</v>
      </c>
      <c r="C592" t="s">
        <v>3013</v>
      </c>
      <c r="D592" t="s">
        <v>22</v>
      </c>
      <c r="E592" t="s">
        <v>22</v>
      </c>
      <c r="F592" t="s">
        <v>22</v>
      </c>
      <c r="G592" s="2"/>
      <c r="H592" t="s">
        <v>22</v>
      </c>
      <c r="I592">
        <v>2014</v>
      </c>
      <c r="J592" t="s">
        <v>59</v>
      </c>
      <c r="K592" t="s">
        <v>71</v>
      </c>
      <c r="L592">
        <v>0</v>
      </c>
      <c r="M592">
        <v>1</v>
      </c>
      <c r="N592" t="s">
        <v>1394</v>
      </c>
      <c r="O592" t="s">
        <v>3014</v>
      </c>
      <c r="P592" t="s">
        <v>27</v>
      </c>
      <c r="Q592">
        <v>2</v>
      </c>
      <c r="R592" t="str">
        <f t="shared" si="36"/>
        <v/>
      </c>
      <c r="S592" t="str">
        <f t="shared" si="37"/>
        <v/>
      </c>
      <c r="T592" t="str">
        <f t="shared" si="38"/>
        <v>Modern</v>
      </c>
      <c r="U592" t="str">
        <f t="shared" si="39"/>
        <v>Not Applicable</v>
      </c>
    </row>
    <row r="593" spans="1:21" x14ac:dyDescent="0.25">
      <c r="A593" t="s">
        <v>3015</v>
      </c>
      <c r="B593" t="s">
        <v>29</v>
      </c>
      <c r="C593" t="s">
        <v>3016</v>
      </c>
      <c r="D593" t="s">
        <v>22</v>
      </c>
      <c r="E593" t="s">
        <v>3017</v>
      </c>
      <c r="F593" t="s">
        <v>22</v>
      </c>
      <c r="G593" s="2"/>
      <c r="H593" t="s">
        <v>22</v>
      </c>
      <c r="I593">
        <v>2017</v>
      </c>
      <c r="J593" t="s">
        <v>59</v>
      </c>
      <c r="K593" t="s">
        <v>71</v>
      </c>
      <c r="L593">
        <v>0</v>
      </c>
      <c r="M593">
        <v>1</v>
      </c>
      <c r="N593" t="s">
        <v>119</v>
      </c>
      <c r="O593" t="s">
        <v>3018</v>
      </c>
      <c r="P593" t="s">
        <v>27</v>
      </c>
      <c r="Q593">
        <v>2</v>
      </c>
      <c r="R593" t="str">
        <f t="shared" si="36"/>
        <v/>
      </c>
      <c r="S593" t="str">
        <f t="shared" si="37"/>
        <v/>
      </c>
      <c r="T593" t="str">
        <f t="shared" si="38"/>
        <v>Modern</v>
      </c>
      <c r="U593" t="str">
        <f t="shared" si="39"/>
        <v>Not Applicable</v>
      </c>
    </row>
    <row r="594" spans="1:21" x14ac:dyDescent="0.25">
      <c r="A594" t="s">
        <v>3019</v>
      </c>
      <c r="B594" t="s">
        <v>18</v>
      </c>
      <c r="C594" t="s">
        <v>3020</v>
      </c>
      <c r="D594" t="s">
        <v>3021</v>
      </c>
      <c r="E594" t="s">
        <v>3022</v>
      </c>
      <c r="F594" t="s">
        <v>22</v>
      </c>
      <c r="G594" s="2"/>
      <c r="H594" t="s">
        <v>22</v>
      </c>
      <c r="I594">
        <v>1934</v>
      </c>
      <c r="J594" t="s">
        <v>59</v>
      </c>
      <c r="K594" t="s">
        <v>3023</v>
      </c>
      <c r="L594">
        <v>56</v>
      </c>
      <c r="M594">
        <v>0</v>
      </c>
      <c r="N594" t="s">
        <v>743</v>
      </c>
      <c r="O594" t="s">
        <v>3024</v>
      </c>
      <c r="P594" t="s">
        <v>27</v>
      </c>
      <c r="Q594">
        <v>2</v>
      </c>
      <c r="R594" t="str">
        <f t="shared" si="36"/>
        <v/>
      </c>
      <c r="S594" t="str">
        <f t="shared" si="37"/>
        <v/>
      </c>
      <c r="T594" t="str">
        <f t="shared" si="38"/>
        <v>Older</v>
      </c>
      <c r="U594" t="str">
        <f t="shared" si="39"/>
        <v>Short</v>
      </c>
    </row>
    <row r="595" spans="1:21" x14ac:dyDescent="0.25">
      <c r="A595" t="s">
        <v>3025</v>
      </c>
      <c r="B595" t="s">
        <v>29</v>
      </c>
      <c r="C595" t="s">
        <v>3026</v>
      </c>
      <c r="D595" t="s">
        <v>22</v>
      </c>
      <c r="E595" t="s">
        <v>3027</v>
      </c>
      <c r="F595" t="s">
        <v>175</v>
      </c>
      <c r="G595" s="2">
        <v>43763</v>
      </c>
      <c r="H595" t="s">
        <v>34</v>
      </c>
      <c r="I595">
        <v>2020</v>
      </c>
      <c r="J595" t="s">
        <v>35</v>
      </c>
      <c r="K595" t="s">
        <v>3028</v>
      </c>
      <c r="L595">
        <v>0</v>
      </c>
      <c r="M595">
        <v>6</v>
      </c>
      <c r="N595" t="s">
        <v>61</v>
      </c>
      <c r="O595" t="s">
        <v>3029</v>
      </c>
      <c r="P595" t="s">
        <v>39</v>
      </c>
      <c r="Q595">
        <v>1</v>
      </c>
      <c r="R595">
        <f t="shared" si="36"/>
        <v>2019</v>
      </c>
      <c r="S595" t="str">
        <f t="shared" si="37"/>
        <v>October</v>
      </c>
      <c r="T595" t="str">
        <f t="shared" si="38"/>
        <v>Recent</v>
      </c>
      <c r="U595" t="str">
        <f t="shared" si="39"/>
        <v>Not Applicable</v>
      </c>
    </row>
    <row r="596" spans="1:21" x14ac:dyDescent="0.25">
      <c r="A596" t="s">
        <v>3030</v>
      </c>
      <c r="B596" t="s">
        <v>29</v>
      </c>
      <c r="C596" t="s">
        <v>3031</v>
      </c>
      <c r="D596" t="s">
        <v>22</v>
      </c>
      <c r="E596" t="s">
        <v>3032</v>
      </c>
      <c r="F596" t="s">
        <v>312</v>
      </c>
      <c r="G596" s="2">
        <v>43371</v>
      </c>
      <c r="H596" t="s">
        <v>34</v>
      </c>
      <c r="I596">
        <v>2018</v>
      </c>
      <c r="J596" t="s">
        <v>631</v>
      </c>
      <c r="K596" t="s">
        <v>36</v>
      </c>
      <c r="L596">
        <v>0</v>
      </c>
      <c r="M596">
        <v>2</v>
      </c>
      <c r="N596" t="s">
        <v>716</v>
      </c>
      <c r="O596" t="s">
        <v>3033</v>
      </c>
      <c r="P596" t="s">
        <v>39</v>
      </c>
      <c r="Q596">
        <v>1</v>
      </c>
      <c r="R596">
        <f t="shared" si="36"/>
        <v>2018</v>
      </c>
      <c r="S596" t="str">
        <f t="shared" si="37"/>
        <v>September</v>
      </c>
      <c r="T596" t="str">
        <f t="shared" si="38"/>
        <v>Modern</v>
      </c>
      <c r="U596" t="str">
        <f t="shared" si="39"/>
        <v>Not Applicable</v>
      </c>
    </row>
    <row r="597" spans="1:21" x14ac:dyDescent="0.25">
      <c r="A597" t="s">
        <v>3034</v>
      </c>
      <c r="B597" t="s">
        <v>18</v>
      </c>
      <c r="C597" t="s">
        <v>3035</v>
      </c>
      <c r="D597" t="s">
        <v>3036</v>
      </c>
      <c r="E597" t="s">
        <v>3037</v>
      </c>
      <c r="F597" t="s">
        <v>534</v>
      </c>
      <c r="G597" s="2">
        <v>43658</v>
      </c>
      <c r="H597" t="s">
        <v>34</v>
      </c>
      <c r="I597">
        <v>2019</v>
      </c>
      <c r="J597" t="s">
        <v>35</v>
      </c>
      <c r="K597" t="s">
        <v>486</v>
      </c>
      <c r="L597">
        <v>105</v>
      </c>
      <c r="M597">
        <v>0</v>
      </c>
      <c r="N597" t="s">
        <v>61</v>
      </c>
      <c r="O597" t="s">
        <v>3038</v>
      </c>
      <c r="P597" t="s">
        <v>39</v>
      </c>
      <c r="Q597">
        <v>1</v>
      </c>
      <c r="R597">
        <f t="shared" si="36"/>
        <v>2019</v>
      </c>
      <c r="S597" t="str">
        <f t="shared" si="37"/>
        <v>July</v>
      </c>
      <c r="T597" t="str">
        <f t="shared" si="38"/>
        <v>Modern</v>
      </c>
      <c r="U597" t="str">
        <f t="shared" si="39"/>
        <v>Medium</v>
      </c>
    </row>
    <row r="598" spans="1:21" x14ac:dyDescent="0.25">
      <c r="A598" t="s">
        <v>3039</v>
      </c>
      <c r="B598" t="s">
        <v>18</v>
      </c>
      <c r="C598" t="s">
        <v>3040</v>
      </c>
      <c r="D598" t="s">
        <v>3041</v>
      </c>
      <c r="E598" t="s">
        <v>3042</v>
      </c>
      <c r="F598" t="s">
        <v>22</v>
      </c>
      <c r="G598" s="2"/>
      <c r="H598" t="s">
        <v>22</v>
      </c>
      <c r="I598">
        <v>2014</v>
      </c>
      <c r="J598" t="s">
        <v>198</v>
      </c>
      <c r="K598" t="s">
        <v>182</v>
      </c>
      <c r="L598">
        <v>84</v>
      </c>
      <c r="M598">
        <v>0</v>
      </c>
      <c r="N598" t="s">
        <v>264</v>
      </c>
      <c r="O598" t="s">
        <v>3043</v>
      </c>
      <c r="P598" t="s">
        <v>27</v>
      </c>
      <c r="Q598">
        <v>2</v>
      </c>
      <c r="R598" t="str">
        <f t="shared" si="36"/>
        <v/>
      </c>
      <c r="S598" t="str">
        <f t="shared" si="37"/>
        <v/>
      </c>
      <c r="T598" t="str">
        <f t="shared" si="38"/>
        <v>Modern</v>
      </c>
      <c r="U598" t="str">
        <f t="shared" si="39"/>
        <v>Short</v>
      </c>
    </row>
    <row r="599" spans="1:21" x14ac:dyDescent="0.25">
      <c r="A599" t="s">
        <v>3044</v>
      </c>
      <c r="B599" t="s">
        <v>18</v>
      </c>
      <c r="C599" t="s">
        <v>3045</v>
      </c>
      <c r="D599" t="s">
        <v>3046</v>
      </c>
      <c r="E599" t="s">
        <v>3047</v>
      </c>
      <c r="F599" t="s">
        <v>899</v>
      </c>
      <c r="G599" s="2">
        <v>44175</v>
      </c>
      <c r="H599" t="s">
        <v>34</v>
      </c>
      <c r="I599">
        <v>2016</v>
      </c>
      <c r="J599" t="s">
        <v>70</v>
      </c>
      <c r="K599" t="s">
        <v>1231</v>
      </c>
      <c r="L599">
        <v>107</v>
      </c>
      <c r="M599">
        <v>0</v>
      </c>
      <c r="N599" t="s">
        <v>53</v>
      </c>
      <c r="O599" t="s">
        <v>3048</v>
      </c>
      <c r="P599" t="s">
        <v>39</v>
      </c>
      <c r="Q599">
        <v>1</v>
      </c>
      <c r="R599">
        <f t="shared" si="36"/>
        <v>2020</v>
      </c>
      <c r="S599" t="str">
        <f t="shared" si="37"/>
        <v>December</v>
      </c>
      <c r="T599" t="str">
        <f t="shared" si="38"/>
        <v>Modern</v>
      </c>
      <c r="U599" t="str">
        <f t="shared" si="39"/>
        <v>Medium</v>
      </c>
    </row>
    <row r="600" spans="1:21" x14ac:dyDescent="0.25">
      <c r="A600" t="s">
        <v>3049</v>
      </c>
      <c r="B600" t="s">
        <v>18</v>
      </c>
      <c r="C600" t="s">
        <v>3050</v>
      </c>
      <c r="D600" t="s">
        <v>3051</v>
      </c>
      <c r="E600" t="s">
        <v>22</v>
      </c>
      <c r="F600" t="s">
        <v>22</v>
      </c>
      <c r="G600" s="2"/>
      <c r="H600" t="s">
        <v>22</v>
      </c>
      <c r="I600">
        <v>2014</v>
      </c>
      <c r="J600" t="s">
        <v>23</v>
      </c>
      <c r="K600" t="s">
        <v>329</v>
      </c>
      <c r="L600">
        <v>113</v>
      </c>
      <c r="M600">
        <v>0</v>
      </c>
      <c r="N600" t="s">
        <v>45</v>
      </c>
      <c r="O600" t="s">
        <v>3052</v>
      </c>
      <c r="P600" t="s">
        <v>27</v>
      </c>
      <c r="Q600">
        <v>2</v>
      </c>
      <c r="R600" t="str">
        <f t="shared" si="36"/>
        <v/>
      </c>
      <c r="S600" t="str">
        <f t="shared" si="37"/>
        <v/>
      </c>
      <c r="T600" t="str">
        <f t="shared" si="38"/>
        <v>Modern</v>
      </c>
      <c r="U600" t="str">
        <f t="shared" si="39"/>
        <v>Medium</v>
      </c>
    </row>
    <row r="601" spans="1:21" x14ac:dyDescent="0.25">
      <c r="A601" t="s">
        <v>3053</v>
      </c>
      <c r="B601" t="s">
        <v>29</v>
      </c>
      <c r="C601" t="s">
        <v>3054</v>
      </c>
      <c r="D601" t="s">
        <v>22</v>
      </c>
      <c r="E601" t="s">
        <v>3055</v>
      </c>
      <c r="F601" t="s">
        <v>175</v>
      </c>
      <c r="G601" s="2">
        <v>42745</v>
      </c>
      <c r="H601" t="s">
        <v>34</v>
      </c>
      <c r="I601">
        <v>2017</v>
      </c>
      <c r="J601" t="s">
        <v>349</v>
      </c>
      <c r="K601" t="s">
        <v>71</v>
      </c>
      <c r="L601">
        <v>0</v>
      </c>
      <c r="M601">
        <v>1</v>
      </c>
      <c r="N601" t="s">
        <v>716</v>
      </c>
      <c r="O601" t="s">
        <v>3056</v>
      </c>
      <c r="P601" t="s">
        <v>39</v>
      </c>
      <c r="Q601">
        <v>1</v>
      </c>
      <c r="R601">
        <f t="shared" si="36"/>
        <v>2017</v>
      </c>
      <c r="S601" t="str">
        <f t="shared" si="37"/>
        <v>January</v>
      </c>
      <c r="T601" t="str">
        <f t="shared" si="38"/>
        <v>Modern</v>
      </c>
      <c r="U601" t="str">
        <f t="shared" si="39"/>
        <v>Not Applicable</v>
      </c>
    </row>
    <row r="602" spans="1:21" x14ac:dyDescent="0.25">
      <c r="A602" t="s">
        <v>3057</v>
      </c>
      <c r="B602" t="s">
        <v>18</v>
      </c>
      <c r="C602" t="s">
        <v>3058</v>
      </c>
      <c r="D602" t="s">
        <v>3059</v>
      </c>
      <c r="E602" t="s">
        <v>3060</v>
      </c>
      <c r="F602" t="s">
        <v>3061</v>
      </c>
      <c r="G602" s="2">
        <v>43979</v>
      </c>
      <c r="H602" t="s">
        <v>34</v>
      </c>
      <c r="I602">
        <v>2020</v>
      </c>
      <c r="J602" t="s">
        <v>35</v>
      </c>
      <c r="K602" t="s">
        <v>130</v>
      </c>
      <c r="L602">
        <v>116</v>
      </c>
      <c r="M602">
        <v>0</v>
      </c>
      <c r="N602" t="s">
        <v>119</v>
      </c>
      <c r="O602" t="s">
        <v>3062</v>
      </c>
      <c r="P602" t="s">
        <v>39</v>
      </c>
      <c r="Q602">
        <v>1</v>
      </c>
      <c r="R602">
        <f t="shared" si="36"/>
        <v>2020</v>
      </c>
      <c r="S602" t="str">
        <f t="shared" si="37"/>
        <v>May</v>
      </c>
      <c r="T602" t="str">
        <f t="shared" si="38"/>
        <v>Recent</v>
      </c>
      <c r="U602" t="str">
        <f t="shared" si="39"/>
        <v>Medium</v>
      </c>
    </row>
    <row r="603" spans="1:21" x14ac:dyDescent="0.25">
      <c r="A603" t="s">
        <v>3063</v>
      </c>
      <c r="B603" t="s">
        <v>18</v>
      </c>
      <c r="C603" t="s">
        <v>3064</v>
      </c>
      <c r="D603" t="s">
        <v>3065</v>
      </c>
      <c r="E603" t="s">
        <v>3066</v>
      </c>
      <c r="F603" t="s">
        <v>1092</v>
      </c>
      <c r="G603" s="2">
        <v>43833</v>
      </c>
      <c r="H603" t="s">
        <v>34</v>
      </c>
      <c r="I603">
        <v>2020</v>
      </c>
      <c r="J603" t="s">
        <v>136</v>
      </c>
      <c r="K603" t="s">
        <v>967</v>
      </c>
      <c r="L603">
        <v>90</v>
      </c>
      <c r="M603">
        <v>0</v>
      </c>
      <c r="N603" t="s">
        <v>61</v>
      </c>
      <c r="O603" t="s">
        <v>3067</v>
      </c>
      <c r="P603" t="s">
        <v>39</v>
      </c>
      <c r="Q603">
        <v>1</v>
      </c>
      <c r="R603">
        <f t="shared" si="36"/>
        <v>2020</v>
      </c>
      <c r="S603" t="str">
        <f t="shared" si="37"/>
        <v>January</v>
      </c>
      <c r="T603" t="str">
        <f t="shared" si="38"/>
        <v>Recent</v>
      </c>
      <c r="U603" t="str">
        <f t="shared" si="39"/>
        <v>Medium</v>
      </c>
    </row>
    <row r="604" spans="1:21" x14ac:dyDescent="0.25">
      <c r="A604" t="s">
        <v>3068</v>
      </c>
      <c r="B604" t="s">
        <v>18</v>
      </c>
      <c r="C604" t="s">
        <v>3069</v>
      </c>
      <c r="D604" t="s">
        <v>3070</v>
      </c>
      <c r="E604" t="s">
        <v>22</v>
      </c>
      <c r="F604" t="s">
        <v>175</v>
      </c>
      <c r="G604" s="2">
        <v>42990</v>
      </c>
      <c r="H604" t="s">
        <v>34</v>
      </c>
      <c r="I604">
        <v>2017</v>
      </c>
      <c r="J604" t="s">
        <v>136</v>
      </c>
      <c r="K604" t="s">
        <v>3071</v>
      </c>
      <c r="L604">
        <v>40</v>
      </c>
      <c r="M604">
        <v>0</v>
      </c>
      <c r="N604" t="s">
        <v>45</v>
      </c>
      <c r="O604" t="s">
        <v>3072</v>
      </c>
      <c r="P604" t="s">
        <v>39</v>
      </c>
      <c r="Q604">
        <v>1</v>
      </c>
      <c r="R604">
        <f t="shared" si="36"/>
        <v>2017</v>
      </c>
      <c r="S604" t="str">
        <f t="shared" si="37"/>
        <v>September</v>
      </c>
      <c r="T604" t="str">
        <f t="shared" si="38"/>
        <v>Modern</v>
      </c>
      <c r="U604" t="str">
        <f t="shared" si="39"/>
        <v>Short</v>
      </c>
    </row>
    <row r="605" spans="1:21" x14ac:dyDescent="0.25">
      <c r="A605" t="s">
        <v>3073</v>
      </c>
      <c r="B605" t="s">
        <v>18</v>
      </c>
      <c r="C605" t="s">
        <v>3074</v>
      </c>
      <c r="D605" t="s">
        <v>3075</v>
      </c>
      <c r="E605" t="s">
        <v>3076</v>
      </c>
      <c r="F605" t="s">
        <v>22</v>
      </c>
      <c r="G605" s="2"/>
      <c r="H605" t="s">
        <v>22</v>
      </c>
      <c r="I605">
        <v>2019</v>
      </c>
      <c r="J605" t="s">
        <v>59</v>
      </c>
      <c r="K605" t="s">
        <v>130</v>
      </c>
      <c r="L605">
        <v>116</v>
      </c>
      <c r="M605">
        <v>0</v>
      </c>
      <c r="N605" t="s">
        <v>25</v>
      </c>
      <c r="O605" t="s">
        <v>3077</v>
      </c>
      <c r="P605" t="s">
        <v>27</v>
      </c>
      <c r="Q605">
        <v>2</v>
      </c>
      <c r="R605" t="str">
        <f t="shared" si="36"/>
        <v/>
      </c>
      <c r="S605" t="str">
        <f t="shared" si="37"/>
        <v/>
      </c>
      <c r="T605" t="str">
        <f t="shared" si="38"/>
        <v>Modern</v>
      </c>
      <c r="U605" t="str">
        <f t="shared" si="39"/>
        <v>Medium</v>
      </c>
    </row>
    <row r="606" spans="1:21" x14ac:dyDescent="0.25">
      <c r="A606" t="s">
        <v>3078</v>
      </c>
      <c r="B606" t="s">
        <v>29</v>
      </c>
      <c r="C606" t="s">
        <v>3079</v>
      </c>
      <c r="D606" t="s">
        <v>22</v>
      </c>
      <c r="E606" t="s">
        <v>3080</v>
      </c>
      <c r="F606" t="s">
        <v>175</v>
      </c>
      <c r="G606" s="2">
        <v>44230</v>
      </c>
      <c r="H606" t="s">
        <v>34</v>
      </c>
      <c r="I606">
        <v>2021</v>
      </c>
      <c r="J606" t="s">
        <v>35</v>
      </c>
      <c r="K606" t="s">
        <v>71</v>
      </c>
      <c r="L606">
        <v>0</v>
      </c>
      <c r="M606">
        <v>1</v>
      </c>
      <c r="N606" t="s">
        <v>119</v>
      </c>
      <c r="O606" t="s">
        <v>3081</v>
      </c>
      <c r="P606" t="s">
        <v>39</v>
      </c>
      <c r="Q606">
        <v>1</v>
      </c>
      <c r="R606">
        <f t="shared" si="36"/>
        <v>2021</v>
      </c>
      <c r="S606" t="str">
        <f t="shared" si="37"/>
        <v>February</v>
      </c>
      <c r="T606" t="str">
        <f t="shared" si="38"/>
        <v>Recent</v>
      </c>
      <c r="U606" t="str">
        <f t="shared" si="39"/>
        <v>Not Applicable</v>
      </c>
    </row>
    <row r="607" spans="1:21" x14ac:dyDescent="0.25">
      <c r="A607" t="s">
        <v>3082</v>
      </c>
      <c r="B607" t="s">
        <v>18</v>
      </c>
      <c r="C607" t="s">
        <v>3083</v>
      </c>
      <c r="D607" t="s">
        <v>3084</v>
      </c>
      <c r="E607" t="s">
        <v>3085</v>
      </c>
      <c r="F607" t="s">
        <v>33</v>
      </c>
      <c r="G607" s="2"/>
      <c r="H607" t="s">
        <v>22</v>
      </c>
      <c r="I607">
        <v>2012</v>
      </c>
      <c r="J607" t="s">
        <v>23</v>
      </c>
      <c r="K607" t="s">
        <v>60</v>
      </c>
      <c r="L607">
        <v>89</v>
      </c>
      <c r="M607">
        <v>0</v>
      </c>
      <c r="N607" t="s">
        <v>119</v>
      </c>
      <c r="O607" t="s">
        <v>3086</v>
      </c>
      <c r="P607" t="s">
        <v>27</v>
      </c>
      <c r="Q607">
        <v>2</v>
      </c>
      <c r="R607" t="str">
        <f t="shared" si="36"/>
        <v/>
      </c>
      <c r="S607" t="str">
        <f t="shared" si="37"/>
        <v/>
      </c>
      <c r="T607" t="str">
        <f t="shared" si="38"/>
        <v>Modern</v>
      </c>
      <c r="U607" t="str">
        <f t="shared" si="39"/>
        <v>Short</v>
      </c>
    </row>
    <row r="608" spans="1:21" x14ac:dyDescent="0.25">
      <c r="A608" t="s">
        <v>3087</v>
      </c>
      <c r="B608" t="s">
        <v>18</v>
      </c>
      <c r="C608" t="s">
        <v>3088</v>
      </c>
      <c r="D608" t="s">
        <v>3089</v>
      </c>
      <c r="E608" t="s">
        <v>3090</v>
      </c>
      <c r="F608" t="s">
        <v>175</v>
      </c>
      <c r="G608" s="2">
        <v>43525</v>
      </c>
      <c r="H608" t="s">
        <v>34</v>
      </c>
      <c r="I608">
        <v>2016</v>
      </c>
      <c r="J608" t="s">
        <v>51</v>
      </c>
      <c r="K608" t="s">
        <v>256</v>
      </c>
      <c r="L608">
        <v>92</v>
      </c>
      <c r="M608">
        <v>0</v>
      </c>
      <c r="N608" t="s">
        <v>162</v>
      </c>
      <c r="O608" t="s">
        <v>3091</v>
      </c>
      <c r="P608" t="s">
        <v>39</v>
      </c>
      <c r="Q608">
        <v>1</v>
      </c>
      <c r="R608">
        <f t="shared" si="36"/>
        <v>2019</v>
      </c>
      <c r="S608" t="str">
        <f t="shared" si="37"/>
        <v>March</v>
      </c>
      <c r="T608" t="str">
        <f t="shared" si="38"/>
        <v>Modern</v>
      </c>
      <c r="U608" t="str">
        <f t="shared" si="39"/>
        <v>Medium</v>
      </c>
    </row>
    <row r="609" spans="1:21" x14ac:dyDescent="0.25">
      <c r="A609" t="s">
        <v>3092</v>
      </c>
      <c r="B609" t="s">
        <v>18</v>
      </c>
      <c r="C609" t="s">
        <v>3093</v>
      </c>
      <c r="D609" t="s">
        <v>76</v>
      </c>
      <c r="E609" t="s">
        <v>3094</v>
      </c>
      <c r="F609" t="s">
        <v>22</v>
      </c>
      <c r="G609" s="2"/>
      <c r="H609" t="s">
        <v>22</v>
      </c>
      <c r="I609">
        <v>2020</v>
      </c>
      <c r="J609" t="s">
        <v>77</v>
      </c>
      <c r="K609" t="s">
        <v>3095</v>
      </c>
      <c r="L609">
        <v>30</v>
      </c>
      <c r="M609">
        <v>0</v>
      </c>
      <c r="N609" t="s">
        <v>1394</v>
      </c>
      <c r="O609" t="s">
        <v>3096</v>
      </c>
      <c r="P609" t="s">
        <v>27</v>
      </c>
      <c r="Q609">
        <v>2</v>
      </c>
      <c r="R609" t="str">
        <f t="shared" si="36"/>
        <v/>
      </c>
      <c r="S609" t="str">
        <f t="shared" si="37"/>
        <v/>
      </c>
      <c r="T609" t="str">
        <f t="shared" si="38"/>
        <v>Recent</v>
      </c>
      <c r="U609" t="str">
        <f t="shared" si="39"/>
        <v>Short</v>
      </c>
    </row>
    <row r="610" spans="1:21" x14ac:dyDescent="0.25">
      <c r="A610" t="s">
        <v>3097</v>
      </c>
      <c r="B610" t="s">
        <v>29</v>
      </c>
      <c r="C610" t="s">
        <v>3098</v>
      </c>
      <c r="D610" t="s">
        <v>22</v>
      </c>
      <c r="E610" t="s">
        <v>22</v>
      </c>
      <c r="F610" t="s">
        <v>22</v>
      </c>
      <c r="G610" s="2"/>
      <c r="H610" t="s">
        <v>22</v>
      </c>
      <c r="I610">
        <v>2011</v>
      </c>
      <c r="J610" t="s">
        <v>136</v>
      </c>
      <c r="K610" t="s">
        <v>71</v>
      </c>
      <c r="L610">
        <v>0</v>
      </c>
      <c r="M610">
        <v>1</v>
      </c>
      <c r="N610" t="s">
        <v>805</v>
      </c>
      <c r="O610" t="s">
        <v>3099</v>
      </c>
      <c r="P610" t="s">
        <v>27</v>
      </c>
      <c r="Q610">
        <v>2</v>
      </c>
      <c r="R610" t="str">
        <f t="shared" si="36"/>
        <v/>
      </c>
      <c r="S610" t="str">
        <f t="shared" si="37"/>
        <v/>
      </c>
      <c r="T610" t="str">
        <f t="shared" si="38"/>
        <v>Modern</v>
      </c>
      <c r="U610" t="str">
        <f t="shared" si="39"/>
        <v>Not Applicable</v>
      </c>
    </row>
    <row r="611" spans="1:21" x14ac:dyDescent="0.25">
      <c r="A611" t="s">
        <v>3100</v>
      </c>
      <c r="B611" t="s">
        <v>18</v>
      </c>
      <c r="C611" t="s">
        <v>3101</v>
      </c>
      <c r="D611" t="s">
        <v>3102</v>
      </c>
      <c r="E611" t="s">
        <v>3103</v>
      </c>
      <c r="F611" t="s">
        <v>22</v>
      </c>
      <c r="G611" s="2"/>
      <c r="H611" t="s">
        <v>22</v>
      </c>
      <c r="I611">
        <v>2020</v>
      </c>
      <c r="J611" t="s">
        <v>23</v>
      </c>
      <c r="K611" t="s">
        <v>289</v>
      </c>
      <c r="L611">
        <v>93</v>
      </c>
      <c r="M611">
        <v>0</v>
      </c>
      <c r="N611" t="s">
        <v>25</v>
      </c>
      <c r="O611" t="s">
        <v>3104</v>
      </c>
      <c r="P611" t="s">
        <v>27</v>
      </c>
      <c r="Q611">
        <v>2</v>
      </c>
      <c r="R611" t="str">
        <f t="shared" si="36"/>
        <v/>
      </c>
      <c r="S611" t="str">
        <f t="shared" si="37"/>
        <v/>
      </c>
      <c r="T611" t="str">
        <f t="shared" si="38"/>
        <v>Recent</v>
      </c>
      <c r="U611" t="str">
        <f t="shared" si="39"/>
        <v>Medium</v>
      </c>
    </row>
    <row r="612" spans="1:21" x14ac:dyDescent="0.25">
      <c r="A612" t="s">
        <v>3105</v>
      </c>
      <c r="B612" t="s">
        <v>29</v>
      </c>
      <c r="C612" t="s">
        <v>3106</v>
      </c>
      <c r="D612" t="s">
        <v>22</v>
      </c>
      <c r="E612" t="s">
        <v>3107</v>
      </c>
      <c r="F612" t="s">
        <v>22</v>
      </c>
      <c r="G612" s="2"/>
      <c r="H612" t="s">
        <v>22</v>
      </c>
      <c r="I612">
        <v>2018</v>
      </c>
      <c r="J612" t="s">
        <v>136</v>
      </c>
      <c r="K612" t="s">
        <v>71</v>
      </c>
      <c r="L612">
        <v>0</v>
      </c>
      <c r="M612">
        <v>1</v>
      </c>
      <c r="N612" t="s">
        <v>805</v>
      </c>
      <c r="O612" t="s">
        <v>3108</v>
      </c>
      <c r="P612" t="s">
        <v>27</v>
      </c>
      <c r="Q612">
        <v>2</v>
      </c>
      <c r="R612" t="str">
        <f t="shared" si="36"/>
        <v/>
      </c>
      <c r="S612" t="str">
        <f t="shared" si="37"/>
        <v/>
      </c>
      <c r="T612" t="str">
        <f t="shared" si="38"/>
        <v>Modern</v>
      </c>
      <c r="U612" t="str">
        <f t="shared" si="39"/>
        <v>Not Applicable</v>
      </c>
    </row>
    <row r="613" spans="1:21" x14ac:dyDescent="0.25">
      <c r="A613" t="s">
        <v>3109</v>
      </c>
      <c r="B613" t="s">
        <v>18</v>
      </c>
      <c r="C613" t="s">
        <v>3110</v>
      </c>
      <c r="D613" t="s">
        <v>2675</v>
      </c>
      <c r="E613" t="s">
        <v>3111</v>
      </c>
      <c r="F613" t="s">
        <v>899</v>
      </c>
      <c r="G613" s="2">
        <v>43523</v>
      </c>
      <c r="H613" t="s">
        <v>34</v>
      </c>
      <c r="I613">
        <v>2017</v>
      </c>
      <c r="J613" t="s">
        <v>136</v>
      </c>
      <c r="K613" t="s">
        <v>295</v>
      </c>
      <c r="L613">
        <v>121</v>
      </c>
      <c r="M613">
        <v>0</v>
      </c>
      <c r="N613" t="s">
        <v>61</v>
      </c>
      <c r="O613" t="s">
        <v>3112</v>
      </c>
      <c r="P613" t="s">
        <v>39</v>
      </c>
      <c r="Q613">
        <v>1</v>
      </c>
      <c r="R613">
        <f t="shared" si="36"/>
        <v>2019</v>
      </c>
      <c r="S613" t="str">
        <f t="shared" si="37"/>
        <v>February</v>
      </c>
      <c r="T613" t="str">
        <f t="shared" si="38"/>
        <v>Modern</v>
      </c>
      <c r="U613" t="str">
        <f t="shared" si="39"/>
        <v>Long</v>
      </c>
    </row>
    <row r="614" spans="1:21" x14ac:dyDescent="0.25">
      <c r="A614" t="s">
        <v>3113</v>
      </c>
      <c r="B614" t="s">
        <v>18</v>
      </c>
      <c r="C614" t="s">
        <v>3114</v>
      </c>
      <c r="D614" t="s">
        <v>3115</v>
      </c>
      <c r="E614" t="s">
        <v>3116</v>
      </c>
      <c r="F614" t="s">
        <v>22</v>
      </c>
      <c r="G614" s="2"/>
      <c r="H614" t="s">
        <v>22</v>
      </c>
      <c r="I614">
        <v>2018</v>
      </c>
      <c r="J614" t="s">
        <v>153</v>
      </c>
      <c r="K614" t="s">
        <v>99</v>
      </c>
      <c r="L614">
        <v>85</v>
      </c>
      <c r="M614">
        <v>0</v>
      </c>
      <c r="N614" t="s">
        <v>357</v>
      </c>
      <c r="O614" t="s">
        <v>3117</v>
      </c>
      <c r="P614" t="s">
        <v>27</v>
      </c>
      <c r="Q614">
        <v>2</v>
      </c>
      <c r="R614" t="str">
        <f t="shared" si="36"/>
        <v/>
      </c>
      <c r="S614" t="str">
        <f t="shared" si="37"/>
        <v/>
      </c>
      <c r="T614" t="str">
        <f t="shared" si="38"/>
        <v>Modern</v>
      </c>
      <c r="U614" t="str">
        <f t="shared" si="39"/>
        <v>Short</v>
      </c>
    </row>
    <row r="615" spans="1:21" x14ac:dyDescent="0.25">
      <c r="A615" t="s">
        <v>3118</v>
      </c>
      <c r="B615" t="s">
        <v>29</v>
      </c>
      <c r="C615" t="s">
        <v>3119</v>
      </c>
      <c r="D615" t="s">
        <v>22</v>
      </c>
      <c r="E615" t="s">
        <v>3120</v>
      </c>
      <c r="F615" t="s">
        <v>3061</v>
      </c>
      <c r="G615" s="2">
        <v>43637</v>
      </c>
      <c r="H615" t="s">
        <v>34</v>
      </c>
      <c r="I615">
        <v>2019</v>
      </c>
      <c r="J615" t="s">
        <v>51</v>
      </c>
      <c r="K615" t="s">
        <v>36</v>
      </c>
      <c r="L615">
        <v>0</v>
      </c>
      <c r="M615">
        <v>2</v>
      </c>
      <c r="N615" t="s">
        <v>716</v>
      </c>
      <c r="O615" t="s">
        <v>3121</v>
      </c>
      <c r="P615" t="s">
        <v>39</v>
      </c>
      <c r="Q615">
        <v>1</v>
      </c>
      <c r="R615">
        <f t="shared" si="36"/>
        <v>2019</v>
      </c>
      <c r="S615" t="str">
        <f t="shared" si="37"/>
        <v>June</v>
      </c>
      <c r="T615" t="str">
        <f t="shared" si="38"/>
        <v>Modern</v>
      </c>
      <c r="U615" t="str">
        <f t="shared" si="39"/>
        <v>Not Applicable</v>
      </c>
    </row>
    <row r="616" spans="1:21" x14ac:dyDescent="0.25">
      <c r="A616" t="s">
        <v>3122</v>
      </c>
      <c r="B616" t="s">
        <v>29</v>
      </c>
      <c r="C616" t="s">
        <v>3123</v>
      </c>
      <c r="D616" t="s">
        <v>22</v>
      </c>
      <c r="E616" t="s">
        <v>3124</v>
      </c>
      <c r="F616" t="s">
        <v>22</v>
      </c>
      <c r="G616" s="2">
        <v>44169</v>
      </c>
      <c r="H616" t="s">
        <v>34</v>
      </c>
      <c r="I616">
        <v>2020</v>
      </c>
      <c r="J616" t="s">
        <v>35</v>
      </c>
      <c r="K616" t="s">
        <v>1440</v>
      </c>
      <c r="L616">
        <v>0</v>
      </c>
      <c r="M616">
        <v>3</v>
      </c>
      <c r="N616" t="s">
        <v>37</v>
      </c>
      <c r="O616" t="s">
        <v>3125</v>
      </c>
      <c r="P616" t="s">
        <v>39</v>
      </c>
      <c r="Q616">
        <v>1</v>
      </c>
      <c r="R616">
        <f t="shared" si="36"/>
        <v>2020</v>
      </c>
      <c r="S616" t="str">
        <f t="shared" si="37"/>
        <v>December</v>
      </c>
      <c r="T616" t="str">
        <f t="shared" si="38"/>
        <v>Recent</v>
      </c>
      <c r="U616" t="str">
        <f t="shared" si="39"/>
        <v>Not Applicable</v>
      </c>
    </row>
    <row r="617" spans="1:21" x14ac:dyDescent="0.25">
      <c r="A617" t="s">
        <v>3126</v>
      </c>
      <c r="B617" t="s">
        <v>29</v>
      </c>
      <c r="C617" t="s">
        <v>3127</v>
      </c>
      <c r="D617" t="s">
        <v>22</v>
      </c>
      <c r="E617" t="s">
        <v>22</v>
      </c>
      <c r="F617" t="s">
        <v>22</v>
      </c>
      <c r="G617" s="2">
        <v>44465</v>
      </c>
      <c r="H617" t="s">
        <v>34</v>
      </c>
      <c r="I617">
        <v>2021</v>
      </c>
      <c r="J617" t="s">
        <v>903</v>
      </c>
      <c r="K617" t="s">
        <v>36</v>
      </c>
      <c r="L617">
        <v>0</v>
      </c>
      <c r="M617">
        <v>2</v>
      </c>
      <c r="N617" t="s">
        <v>3128</v>
      </c>
      <c r="O617" t="s">
        <v>3129</v>
      </c>
      <c r="P617" t="s">
        <v>27</v>
      </c>
      <c r="Q617">
        <v>2</v>
      </c>
      <c r="R617">
        <f t="shared" si="36"/>
        <v>2021</v>
      </c>
      <c r="S617" t="str">
        <f t="shared" si="37"/>
        <v>September</v>
      </c>
      <c r="T617" t="str">
        <f t="shared" si="38"/>
        <v>Recent</v>
      </c>
      <c r="U617" t="str">
        <f t="shared" si="39"/>
        <v>Not Applicable</v>
      </c>
    </row>
    <row r="618" spans="1:21" x14ac:dyDescent="0.25">
      <c r="A618" t="s">
        <v>3130</v>
      </c>
      <c r="B618" t="s">
        <v>18</v>
      </c>
      <c r="C618" t="s">
        <v>3131</v>
      </c>
      <c r="D618" t="s">
        <v>3132</v>
      </c>
      <c r="E618" t="s">
        <v>3133</v>
      </c>
      <c r="F618" t="s">
        <v>22</v>
      </c>
      <c r="G618" s="2"/>
      <c r="H618" t="s">
        <v>22</v>
      </c>
      <c r="I618">
        <v>1998</v>
      </c>
      <c r="J618" t="s">
        <v>92</v>
      </c>
      <c r="K618" t="s">
        <v>967</v>
      </c>
      <c r="L618">
        <v>90</v>
      </c>
      <c r="M618">
        <v>0</v>
      </c>
      <c r="N618" t="s">
        <v>61</v>
      </c>
      <c r="O618" t="s">
        <v>3134</v>
      </c>
      <c r="P618" t="s">
        <v>27</v>
      </c>
      <c r="Q618">
        <v>2</v>
      </c>
      <c r="R618" t="str">
        <f t="shared" si="36"/>
        <v/>
      </c>
      <c r="S618" t="str">
        <f t="shared" si="37"/>
        <v/>
      </c>
      <c r="T618" t="str">
        <f t="shared" si="38"/>
        <v>Older</v>
      </c>
      <c r="U618" t="str">
        <f t="shared" si="39"/>
        <v>Medium</v>
      </c>
    </row>
    <row r="619" spans="1:21" x14ac:dyDescent="0.25">
      <c r="A619" t="s">
        <v>3135</v>
      </c>
      <c r="B619" t="s">
        <v>29</v>
      </c>
      <c r="C619" t="s">
        <v>3136</v>
      </c>
      <c r="D619" t="s">
        <v>22</v>
      </c>
      <c r="E619" t="s">
        <v>3137</v>
      </c>
      <c r="F619" t="s">
        <v>1934</v>
      </c>
      <c r="G619" s="2">
        <v>42614</v>
      </c>
      <c r="H619" t="s">
        <v>34</v>
      </c>
      <c r="I619">
        <v>2009</v>
      </c>
      <c r="J619" t="s">
        <v>35</v>
      </c>
      <c r="K619" t="s">
        <v>71</v>
      </c>
      <c r="L619">
        <v>0</v>
      </c>
      <c r="M619">
        <v>1</v>
      </c>
      <c r="N619" t="s">
        <v>137</v>
      </c>
      <c r="O619" t="s">
        <v>3138</v>
      </c>
      <c r="P619" t="s">
        <v>39</v>
      </c>
      <c r="Q619">
        <v>1</v>
      </c>
      <c r="R619">
        <f t="shared" si="36"/>
        <v>2016</v>
      </c>
      <c r="S619" t="str">
        <f t="shared" si="37"/>
        <v>September</v>
      </c>
      <c r="T619" t="str">
        <f t="shared" si="38"/>
        <v>Older</v>
      </c>
      <c r="U619" t="str">
        <f t="shared" si="39"/>
        <v>Not Applicable</v>
      </c>
    </row>
    <row r="620" spans="1:21" x14ac:dyDescent="0.25">
      <c r="A620" t="s">
        <v>3139</v>
      </c>
      <c r="B620" t="s">
        <v>18</v>
      </c>
      <c r="C620" t="s">
        <v>3140</v>
      </c>
      <c r="D620" t="s">
        <v>3141</v>
      </c>
      <c r="E620" t="s">
        <v>3142</v>
      </c>
      <c r="F620" t="s">
        <v>3143</v>
      </c>
      <c r="G620" s="2">
        <v>44167</v>
      </c>
      <c r="H620" t="s">
        <v>34</v>
      </c>
      <c r="I620">
        <v>2020</v>
      </c>
      <c r="J620" t="s">
        <v>35</v>
      </c>
      <c r="K620" t="s">
        <v>2570</v>
      </c>
      <c r="L620">
        <v>118</v>
      </c>
      <c r="M620">
        <v>0</v>
      </c>
      <c r="N620" t="s">
        <v>61</v>
      </c>
      <c r="O620" t="s">
        <v>3144</v>
      </c>
      <c r="P620" t="s">
        <v>39</v>
      </c>
      <c r="Q620">
        <v>1</v>
      </c>
      <c r="R620">
        <f t="shared" si="36"/>
        <v>2020</v>
      </c>
      <c r="S620" t="str">
        <f t="shared" si="37"/>
        <v>December</v>
      </c>
      <c r="T620" t="str">
        <f t="shared" si="38"/>
        <v>Recent</v>
      </c>
      <c r="U620" t="str">
        <f t="shared" si="39"/>
        <v>Medium</v>
      </c>
    </row>
    <row r="621" spans="1:21" x14ac:dyDescent="0.25">
      <c r="A621" t="s">
        <v>3145</v>
      </c>
      <c r="B621" t="s">
        <v>18</v>
      </c>
      <c r="C621" t="s">
        <v>3146</v>
      </c>
      <c r="D621" t="s">
        <v>3147</v>
      </c>
      <c r="E621" t="s">
        <v>3148</v>
      </c>
      <c r="F621" t="s">
        <v>3149</v>
      </c>
      <c r="G621" s="2">
        <v>43383</v>
      </c>
      <c r="H621" t="s">
        <v>34</v>
      </c>
      <c r="I621">
        <v>2018</v>
      </c>
      <c r="J621" t="s">
        <v>92</v>
      </c>
      <c r="K621" t="s">
        <v>3150</v>
      </c>
      <c r="L621">
        <v>144</v>
      </c>
      <c r="M621">
        <v>0</v>
      </c>
      <c r="N621" t="s">
        <v>119</v>
      </c>
      <c r="O621" t="s">
        <v>3151</v>
      </c>
      <c r="P621" t="s">
        <v>39</v>
      </c>
      <c r="Q621">
        <v>1</v>
      </c>
      <c r="R621">
        <f t="shared" si="36"/>
        <v>2018</v>
      </c>
      <c r="S621" t="str">
        <f t="shared" si="37"/>
        <v>October</v>
      </c>
      <c r="T621" t="str">
        <f t="shared" si="38"/>
        <v>Modern</v>
      </c>
      <c r="U621" t="str">
        <f t="shared" si="39"/>
        <v>Long</v>
      </c>
    </row>
    <row r="622" spans="1:21" x14ac:dyDescent="0.25">
      <c r="A622" t="s">
        <v>3152</v>
      </c>
      <c r="B622" t="s">
        <v>29</v>
      </c>
      <c r="C622" t="s">
        <v>3153</v>
      </c>
      <c r="D622" t="s">
        <v>22</v>
      </c>
      <c r="E622" t="s">
        <v>3154</v>
      </c>
      <c r="F622" t="s">
        <v>664</v>
      </c>
      <c r="G622" s="2"/>
      <c r="H622" t="s">
        <v>22</v>
      </c>
      <c r="I622">
        <v>2010</v>
      </c>
      <c r="J622" t="s">
        <v>51</v>
      </c>
      <c r="K622" t="s">
        <v>71</v>
      </c>
      <c r="L622">
        <v>0</v>
      </c>
      <c r="M622">
        <v>1</v>
      </c>
      <c r="N622" t="s">
        <v>368</v>
      </c>
      <c r="O622" t="s">
        <v>3155</v>
      </c>
      <c r="P622" t="s">
        <v>27</v>
      </c>
      <c r="Q622">
        <v>2</v>
      </c>
      <c r="R622" t="str">
        <f t="shared" si="36"/>
        <v/>
      </c>
      <c r="S622" t="str">
        <f t="shared" si="37"/>
        <v/>
      </c>
      <c r="T622" t="str">
        <f t="shared" si="38"/>
        <v>Modern</v>
      </c>
      <c r="U622" t="str">
        <f t="shared" si="39"/>
        <v>Not Applicable</v>
      </c>
    </row>
    <row r="623" spans="1:21" x14ac:dyDescent="0.25">
      <c r="A623" t="s">
        <v>3156</v>
      </c>
      <c r="B623" t="s">
        <v>18</v>
      </c>
      <c r="C623" t="s">
        <v>3157</v>
      </c>
      <c r="D623" t="s">
        <v>3158</v>
      </c>
      <c r="E623" t="s">
        <v>3159</v>
      </c>
      <c r="F623" t="s">
        <v>175</v>
      </c>
      <c r="G623" s="2">
        <v>43095</v>
      </c>
      <c r="H623" t="s">
        <v>34</v>
      </c>
      <c r="I623">
        <v>2017</v>
      </c>
      <c r="J623" t="s">
        <v>35</v>
      </c>
      <c r="K623" t="s">
        <v>363</v>
      </c>
      <c r="L623">
        <v>91</v>
      </c>
      <c r="M623">
        <v>0</v>
      </c>
      <c r="N623" t="s">
        <v>61</v>
      </c>
      <c r="O623" t="s">
        <v>3160</v>
      </c>
      <c r="P623" t="s">
        <v>39</v>
      </c>
      <c r="Q623">
        <v>1</v>
      </c>
      <c r="R623">
        <f t="shared" si="36"/>
        <v>2017</v>
      </c>
      <c r="S623" t="str">
        <f t="shared" si="37"/>
        <v>December</v>
      </c>
      <c r="T623" t="str">
        <f t="shared" si="38"/>
        <v>Modern</v>
      </c>
      <c r="U623" t="str">
        <f t="shared" si="39"/>
        <v>Medium</v>
      </c>
    </row>
    <row r="624" spans="1:21" x14ac:dyDescent="0.25">
      <c r="A624" t="s">
        <v>3161</v>
      </c>
      <c r="B624" t="s">
        <v>18</v>
      </c>
      <c r="C624" t="s">
        <v>3162</v>
      </c>
      <c r="D624" t="s">
        <v>3163</v>
      </c>
      <c r="E624" t="s">
        <v>3164</v>
      </c>
      <c r="F624" t="s">
        <v>22</v>
      </c>
      <c r="G624" s="2"/>
      <c r="H624" t="s">
        <v>22</v>
      </c>
      <c r="I624">
        <v>2018</v>
      </c>
      <c r="J624" t="s">
        <v>198</v>
      </c>
      <c r="K624" t="s">
        <v>363</v>
      </c>
      <c r="L624">
        <v>91</v>
      </c>
      <c r="M624">
        <v>0</v>
      </c>
      <c r="N624" t="s">
        <v>264</v>
      </c>
      <c r="O624" t="s">
        <v>3165</v>
      </c>
      <c r="P624" t="s">
        <v>27</v>
      </c>
      <c r="Q624">
        <v>2</v>
      </c>
      <c r="R624" t="str">
        <f t="shared" si="36"/>
        <v/>
      </c>
      <c r="S624" t="str">
        <f t="shared" si="37"/>
        <v/>
      </c>
      <c r="T624" t="str">
        <f t="shared" si="38"/>
        <v>Modern</v>
      </c>
      <c r="U624" t="str">
        <f t="shared" si="39"/>
        <v>Medium</v>
      </c>
    </row>
    <row r="625" spans="1:21" x14ac:dyDescent="0.25">
      <c r="A625" t="s">
        <v>3166</v>
      </c>
      <c r="B625" t="s">
        <v>18</v>
      </c>
      <c r="C625" t="s">
        <v>3167</v>
      </c>
      <c r="D625" t="s">
        <v>3168</v>
      </c>
      <c r="E625" t="s">
        <v>3169</v>
      </c>
      <c r="F625" t="s">
        <v>22</v>
      </c>
      <c r="G625" s="2"/>
      <c r="H625" t="s">
        <v>22</v>
      </c>
      <c r="I625">
        <v>2006</v>
      </c>
      <c r="J625" t="s">
        <v>59</v>
      </c>
      <c r="K625" t="s">
        <v>868</v>
      </c>
      <c r="L625">
        <v>117</v>
      </c>
      <c r="M625">
        <v>0</v>
      </c>
      <c r="N625" t="s">
        <v>119</v>
      </c>
      <c r="O625" t="s">
        <v>3170</v>
      </c>
      <c r="P625" t="s">
        <v>27</v>
      </c>
      <c r="Q625">
        <v>2</v>
      </c>
      <c r="R625" t="str">
        <f t="shared" si="36"/>
        <v/>
      </c>
      <c r="S625" t="str">
        <f t="shared" si="37"/>
        <v/>
      </c>
      <c r="T625" t="str">
        <f t="shared" si="38"/>
        <v>Older</v>
      </c>
      <c r="U625" t="str">
        <f t="shared" si="39"/>
        <v>Medium</v>
      </c>
    </row>
    <row r="626" spans="1:21" x14ac:dyDescent="0.25">
      <c r="A626" t="s">
        <v>3171</v>
      </c>
      <c r="B626" t="s">
        <v>18</v>
      </c>
      <c r="C626" t="s">
        <v>3172</v>
      </c>
      <c r="D626" t="s">
        <v>3173</v>
      </c>
      <c r="E626" t="s">
        <v>3174</v>
      </c>
      <c r="F626" t="s">
        <v>22</v>
      </c>
      <c r="G626" s="2"/>
      <c r="H626" t="s">
        <v>22</v>
      </c>
      <c r="I626">
        <v>2015</v>
      </c>
      <c r="J626" t="s">
        <v>59</v>
      </c>
      <c r="K626" t="s">
        <v>271</v>
      </c>
      <c r="L626">
        <v>87</v>
      </c>
      <c r="M626">
        <v>0</v>
      </c>
      <c r="N626" t="s">
        <v>61</v>
      </c>
      <c r="O626" t="s">
        <v>3175</v>
      </c>
      <c r="P626" t="s">
        <v>27</v>
      </c>
      <c r="Q626">
        <v>2</v>
      </c>
      <c r="R626" t="str">
        <f t="shared" si="36"/>
        <v/>
      </c>
      <c r="S626" t="str">
        <f t="shared" si="37"/>
        <v/>
      </c>
      <c r="T626" t="str">
        <f t="shared" si="38"/>
        <v>Modern</v>
      </c>
      <c r="U626" t="str">
        <f t="shared" si="39"/>
        <v>Short</v>
      </c>
    </row>
    <row r="627" spans="1:21" x14ac:dyDescent="0.25">
      <c r="A627" t="s">
        <v>3176</v>
      </c>
      <c r="B627" t="s">
        <v>18</v>
      </c>
      <c r="C627" t="s">
        <v>3177</v>
      </c>
      <c r="D627" t="s">
        <v>3178</v>
      </c>
      <c r="E627" t="s">
        <v>3179</v>
      </c>
      <c r="F627" t="s">
        <v>22</v>
      </c>
      <c r="G627" s="2"/>
      <c r="H627" t="s">
        <v>22</v>
      </c>
      <c r="I627">
        <v>2015</v>
      </c>
      <c r="J627" t="s">
        <v>92</v>
      </c>
      <c r="K627" t="s">
        <v>99</v>
      </c>
      <c r="L627">
        <v>85</v>
      </c>
      <c r="M627">
        <v>0</v>
      </c>
      <c r="N627" t="s">
        <v>540</v>
      </c>
      <c r="O627" t="s">
        <v>3180</v>
      </c>
      <c r="P627" t="s">
        <v>27</v>
      </c>
      <c r="Q627">
        <v>2</v>
      </c>
      <c r="R627" t="str">
        <f t="shared" si="36"/>
        <v/>
      </c>
      <c r="S627" t="str">
        <f t="shared" si="37"/>
        <v/>
      </c>
      <c r="T627" t="str">
        <f t="shared" si="38"/>
        <v>Modern</v>
      </c>
      <c r="U627" t="str">
        <f t="shared" si="39"/>
        <v>Short</v>
      </c>
    </row>
    <row r="628" spans="1:21" x14ac:dyDescent="0.25">
      <c r="A628" t="s">
        <v>3181</v>
      </c>
      <c r="B628" t="s">
        <v>18</v>
      </c>
      <c r="C628" t="s">
        <v>3182</v>
      </c>
      <c r="D628" t="s">
        <v>3183</v>
      </c>
      <c r="E628" t="s">
        <v>3184</v>
      </c>
      <c r="F628" t="s">
        <v>175</v>
      </c>
      <c r="G628" s="2">
        <v>44136</v>
      </c>
      <c r="H628" t="s">
        <v>34</v>
      </c>
      <c r="I628">
        <v>2020</v>
      </c>
      <c r="J628" t="s">
        <v>92</v>
      </c>
      <c r="K628" t="s">
        <v>1231</v>
      </c>
      <c r="L628">
        <v>107</v>
      </c>
      <c r="M628">
        <v>0</v>
      </c>
      <c r="N628" t="s">
        <v>61</v>
      </c>
      <c r="O628" t="s">
        <v>3185</v>
      </c>
      <c r="P628" t="s">
        <v>39</v>
      </c>
      <c r="Q628">
        <v>1</v>
      </c>
      <c r="R628">
        <f t="shared" si="36"/>
        <v>2020</v>
      </c>
      <c r="S628" t="str">
        <f t="shared" si="37"/>
        <v>November</v>
      </c>
      <c r="T628" t="str">
        <f t="shared" si="38"/>
        <v>Recent</v>
      </c>
      <c r="U628" t="str">
        <f t="shared" si="39"/>
        <v>Medium</v>
      </c>
    </row>
    <row r="629" spans="1:21" x14ac:dyDescent="0.25">
      <c r="A629" t="s">
        <v>3186</v>
      </c>
      <c r="B629" t="s">
        <v>29</v>
      </c>
      <c r="C629" t="s">
        <v>3187</v>
      </c>
      <c r="D629" t="s">
        <v>22</v>
      </c>
      <c r="E629" t="s">
        <v>3188</v>
      </c>
      <c r="F629" t="s">
        <v>3189</v>
      </c>
      <c r="G629" s="2">
        <v>43308</v>
      </c>
      <c r="H629" t="s">
        <v>34</v>
      </c>
      <c r="I629">
        <v>2018</v>
      </c>
      <c r="J629" t="s">
        <v>35</v>
      </c>
      <c r="K629" t="s">
        <v>1440</v>
      </c>
      <c r="L629">
        <v>0</v>
      </c>
      <c r="M629">
        <v>3</v>
      </c>
      <c r="N629" t="s">
        <v>220</v>
      </c>
      <c r="O629" t="s">
        <v>3190</v>
      </c>
      <c r="P629" t="s">
        <v>39</v>
      </c>
      <c r="Q629">
        <v>1</v>
      </c>
      <c r="R629">
        <f t="shared" si="36"/>
        <v>2018</v>
      </c>
      <c r="S629" t="str">
        <f t="shared" si="37"/>
        <v>July</v>
      </c>
      <c r="T629" t="str">
        <f t="shared" si="38"/>
        <v>Modern</v>
      </c>
      <c r="U629" t="str">
        <f t="shared" si="39"/>
        <v>Not Applicable</v>
      </c>
    </row>
    <row r="630" spans="1:21" x14ac:dyDescent="0.25">
      <c r="A630" t="s">
        <v>3191</v>
      </c>
      <c r="B630" t="s">
        <v>18</v>
      </c>
      <c r="C630" t="s">
        <v>3192</v>
      </c>
      <c r="D630" t="s">
        <v>3193</v>
      </c>
      <c r="E630" t="s">
        <v>22</v>
      </c>
      <c r="F630" t="s">
        <v>22</v>
      </c>
      <c r="G630" s="2"/>
      <c r="H630" t="s">
        <v>22</v>
      </c>
      <c r="I630">
        <v>2017</v>
      </c>
      <c r="J630" t="s">
        <v>395</v>
      </c>
      <c r="K630" t="s">
        <v>1709</v>
      </c>
      <c r="L630">
        <v>31</v>
      </c>
      <c r="M630">
        <v>0</v>
      </c>
      <c r="N630" t="s">
        <v>357</v>
      </c>
      <c r="O630" t="s">
        <v>3194</v>
      </c>
      <c r="P630" t="s">
        <v>27</v>
      </c>
      <c r="Q630">
        <v>2</v>
      </c>
      <c r="R630" t="str">
        <f t="shared" si="36"/>
        <v/>
      </c>
      <c r="S630" t="str">
        <f t="shared" si="37"/>
        <v/>
      </c>
      <c r="T630" t="str">
        <f t="shared" si="38"/>
        <v>Modern</v>
      </c>
      <c r="U630" t="str">
        <f t="shared" si="39"/>
        <v>Short</v>
      </c>
    </row>
    <row r="631" spans="1:21" x14ac:dyDescent="0.25">
      <c r="A631" t="s">
        <v>3195</v>
      </c>
      <c r="B631" t="s">
        <v>18</v>
      </c>
      <c r="C631" t="s">
        <v>3196</v>
      </c>
      <c r="D631" t="s">
        <v>1294</v>
      </c>
      <c r="E631" t="s">
        <v>3197</v>
      </c>
      <c r="F631" t="s">
        <v>175</v>
      </c>
      <c r="G631" s="2">
        <v>42712</v>
      </c>
      <c r="H631" t="s">
        <v>34</v>
      </c>
      <c r="I631">
        <v>2016</v>
      </c>
      <c r="J631" t="s">
        <v>35</v>
      </c>
      <c r="K631" t="s">
        <v>967</v>
      </c>
      <c r="L631">
        <v>90</v>
      </c>
      <c r="M631">
        <v>0</v>
      </c>
      <c r="N631" t="s">
        <v>112</v>
      </c>
      <c r="O631" t="s">
        <v>3198</v>
      </c>
      <c r="P631" t="s">
        <v>39</v>
      </c>
      <c r="Q631">
        <v>1</v>
      </c>
      <c r="R631">
        <f t="shared" si="36"/>
        <v>2016</v>
      </c>
      <c r="S631" t="str">
        <f t="shared" si="37"/>
        <v>December</v>
      </c>
      <c r="T631" t="str">
        <f t="shared" si="38"/>
        <v>Modern</v>
      </c>
      <c r="U631" t="str">
        <f t="shared" si="39"/>
        <v>Medium</v>
      </c>
    </row>
    <row r="632" spans="1:21" x14ac:dyDescent="0.25">
      <c r="A632" t="s">
        <v>3199</v>
      </c>
      <c r="B632" t="s">
        <v>18</v>
      </c>
      <c r="C632" t="s">
        <v>3200</v>
      </c>
      <c r="D632" t="s">
        <v>3201</v>
      </c>
      <c r="E632" t="s">
        <v>3202</v>
      </c>
      <c r="F632" t="s">
        <v>33</v>
      </c>
      <c r="G632" s="2">
        <v>44228</v>
      </c>
      <c r="H632" t="s">
        <v>34</v>
      </c>
      <c r="I632">
        <v>2019</v>
      </c>
      <c r="J632" t="s">
        <v>35</v>
      </c>
      <c r="K632" t="s">
        <v>289</v>
      </c>
      <c r="L632">
        <v>93</v>
      </c>
      <c r="M632">
        <v>0</v>
      </c>
      <c r="N632" t="s">
        <v>119</v>
      </c>
      <c r="O632" t="s">
        <v>3203</v>
      </c>
      <c r="P632" t="s">
        <v>39</v>
      </c>
      <c r="Q632">
        <v>1</v>
      </c>
      <c r="R632">
        <f t="shared" si="36"/>
        <v>2021</v>
      </c>
      <c r="S632" t="str">
        <f t="shared" si="37"/>
        <v>February</v>
      </c>
      <c r="T632" t="str">
        <f t="shared" si="38"/>
        <v>Modern</v>
      </c>
      <c r="U632" t="str">
        <f t="shared" si="39"/>
        <v>Medium</v>
      </c>
    </row>
    <row r="633" spans="1:21" x14ac:dyDescent="0.25">
      <c r="A633" t="s">
        <v>3204</v>
      </c>
      <c r="B633" t="s">
        <v>29</v>
      </c>
      <c r="C633" t="s">
        <v>3205</v>
      </c>
      <c r="D633" t="s">
        <v>22</v>
      </c>
      <c r="E633" t="s">
        <v>3206</v>
      </c>
      <c r="F633" t="s">
        <v>22</v>
      </c>
      <c r="G633" s="2"/>
      <c r="H633" t="s">
        <v>22</v>
      </c>
      <c r="I633">
        <v>2021</v>
      </c>
      <c r="J633" t="s">
        <v>198</v>
      </c>
      <c r="K633" t="s">
        <v>71</v>
      </c>
      <c r="L633">
        <v>0</v>
      </c>
      <c r="M633">
        <v>1</v>
      </c>
      <c r="N633" t="s">
        <v>61</v>
      </c>
      <c r="O633" t="s">
        <v>3207</v>
      </c>
      <c r="P633" t="s">
        <v>27</v>
      </c>
      <c r="Q633">
        <v>2</v>
      </c>
      <c r="R633" t="str">
        <f t="shared" si="36"/>
        <v/>
      </c>
      <c r="S633" t="str">
        <f t="shared" si="37"/>
        <v/>
      </c>
      <c r="T633" t="str">
        <f t="shared" si="38"/>
        <v>Recent</v>
      </c>
      <c r="U633" t="str">
        <f t="shared" si="39"/>
        <v>Not Applicable</v>
      </c>
    </row>
    <row r="634" spans="1:21" x14ac:dyDescent="0.25">
      <c r="A634" t="s">
        <v>3208</v>
      </c>
      <c r="B634" t="s">
        <v>18</v>
      </c>
      <c r="C634" t="s">
        <v>3209</v>
      </c>
      <c r="D634" t="s">
        <v>76</v>
      </c>
      <c r="E634" t="s">
        <v>22</v>
      </c>
      <c r="F634" t="s">
        <v>22</v>
      </c>
      <c r="G634" s="2"/>
      <c r="H634" t="s">
        <v>22</v>
      </c>
      <c r="I634">
        <v>2008</v>
      </c>
      <c r="J634" t="s">
        <v>300</v>
      </c>
      <c r="K634" t="s">
        <v>3095</v>
      </c>
      <c r="L634">
        <v>30</v>
      </c>
      <c r="M634">
        <v>0</v>
      </c>
      <c r="N634" t="s">
        <v>1417</v>
      </c>
      <c r="O634" t="s">
        <v>3210</v>
      </c>
      <c r="P634" t="s">
        <v>27</v>
      </c>
      <c r="Q634">
        <v>2</v>
      </c>
      <c r="R634" t="str">
        <f t="shared" si="36"/>
        <v/>
      </c>
      <c r="S634" t="str">
        <f t="shared" si="37"/>
        <v/>
      </c>
      <c r="T634" t="str">
        <f t="shared" si="38"/>
        <v>Older</v>
      </c>
      <c r="U634" t="str">
        <f t="shared" si="39"/>
        <v>Short</v>
      </c>
    </row>
    <row r="635" spans="1:21" x14ac:dyDescent="0.25">
      <c r="A635" t="s">
        <v>3211</v>
      </c>
      <c r="B635" t="s">
        <v>18</v>
      </c>
      <c r="C635" t="s">
        <v>3212</v>
      </c>
      <c r="D635" t="s">
        <v>3213</v>
      </c>
      <c r="E635" t="s">
        <v>3214</v>
      </c>
      <c r="F635" t="s">
        <v>22</v>
      </c>
      <c r="G635" s="2"/>
      <c r="H635" t="s">
        <v>22</v>
      </c>
      <c r="I635">
        <v>1978</v>
      </c>
      <c r="J635" t="s">
        <v>59</v>
      </c>
      <c r="K635" t="s">
        <v>130</v>
      </c>
      <c r="L635">
        <v>116</v>
      </c>
      <c r="M635">
        <v>0</v>
      </c>
      <c r="N635" t="s">
        <v>25</v>
      </c>
      <c r="O635" t="s">
        <v>3215</v>
      </c>
      <c r="P635" t="s">
        <v>27</v>
      </c>
      <c r="Q635">
        <v>2</v>
      </c>
      <c r="R635" t="str">
        <f t="shared" si="36"/>
        <v/>
      </c>
      <c r="S635" t="str">
        <f t="shared" si="37"/>
        <v/>
      </c>
      <c r="T635" t="str">
        <f t="shared" si="38"/>
        <v>Older</v>
      </c>
      <c r="U635" t="str">
        <f t="shared" si="39"/>
        <v>Medium</v>
      </c>
    </row>
    <row r="636" spans="1:21" x14ac:dyDescent="0.25">
      <c r="A636" t="s">
        <v>3216</v>
      </c>
      <c r="B636" t="s">
        <v>18</v>
      </c>
      <c r="C636" t="s">
        <v>3217</v>
      </c>
      <c r="D636" t="s">
        <v>3218</v>
      </c>
      <c r="E636" t="s">
        <v>3219</v>
      </c>
      <c r="F636" t="s">
        <v>22</v>
      </c>
      <c r="G636" s="2"/>
      <c r="H636" t="s">
        <v>22</v>
      </c>
      <c r="I636">
        <v>1983</v>
      </c>
      <c r="J636" t="s">
        <v>23</v>
      </c>
      <c r="K636" t="s">
        <v>143</v>
      </c>
      <c r="L636">
        <v>133</v>
      </c>
      <c r="M636">
        <v>0</v>
      </c>
      <c r="N636" t="s">
        <v>119</v>
      </c>
      <c r="O636" t="s">
        <v>3220</v>
      </c>
      <c r="P636" t="s">
        <v>27</v>
      </c>
      <c r="Q636">
        <v>2</v>
      </c>
      <c r="R636" t="str">
        <f t="shared" si="36"/>
        <v/>
      </c>
      <c r="S636" t="str">
        <f t="shared" si="37"/>
        <v/>
      </c>
      <c r="T636" t="str">
        <f t="shared" si="38"/>
        <v>Older</v>
      </c>
      <c r="U636" t="str">
        <f t="shared" si="39"/>
        <v>Long</v>
      </c>
    </row>
    <row r="637" spans="1:21" x14ac:dyDescent="0.25">
      <c r="A637" t="s">
        <v>3221</v>
      </c>
      <c r="B637" t="s">
        <v>18</v>
      </c>
      <c r="C637" t="s">
        <v>3222</v>
      </c>
      <c r="D637" t="s">
        <v>3223</v>
      </c>
      <c r="E637" t="s">
        <v>22</v>
      </c>
      <c r="F637" t="s">
        <v>534</v>
      </c>
      <c r="G637" s="2">
        <v>42522</v>
      </c>
      <c r="H637" t="s">
        <v>34</v>
      </c>
      <c r="I637">
        <v>2015</v>
      </c>
      <c r="J637" t="s">
        <v>51</v>
      </c>
      <c r="K637" t="s">
        <v>24</v>
      </c>
      <c r="L637">
        <v>79</v>
      </c>
      <c r="M637">
        <v>0</v>
      </c>
      <c r="N637" t="s">
        <v>45</v>
      </c>
      <c r="O637" t="s">
        <v>3224</v>
      </c>
      <c r="P637" t="s">
        <v>39</v>
      </c>
      <c r="Q637">
        <v>1</v>
      </c>
      <c r="R637">
        <f t="shared" si="36"/>
        <v>2016</v>
      </c>
      <c r="S637" t="str">
        <f t="shared" si="37"/>
        <v>June</v>
      </c>
      <c r="T637" t="str">
        <f t="shared" si="38"/>
        <v>Modern</v>
      </c>
      <c r="U637" t="str">
        <f t="shared" si="39"/>
        <v>Short</v>
      </c>
    </row>
    <row r="638" spans="1:21" x14ac:dyDescent="0.25">
      <c r="A638" t="s">
        <v>3225</v>
      </c>
      <c r="B638" t="s">
        <v>29</v>
      </c>
      <c r="C638" t="s">
        <v>3226</v>
      </c>
      <c r="D638" t="s">
        <v>22</v>
      </c>
      <c r="E638" t="s">
        <v>22</v>
      </c>
      <c r="F638" t="s">
        <v>22</v>
      </c>
      <c r="G638" s="2"/>
      <c r="H638" t="s">
        <v>22</v>
      </c>
      <c r="I638">
        <v>2016</v>
      </c>
      <c r="J638" t="s">
        <v>349</v>
      </c>
      <c r="K638" t="s">
        <v>36</v>
      </c>
      <c r="L638">
        <v>0</v>
      </c>
      <c r="M638">
        <v>2</v>
      </c>
      <c r="N638" t="s">
        <v>357</v>
      </c>
      <c r="O638" t="s">
        <v>3227</v>
      </c>
      <c r="P638" t="s">
        <v>27</v>
      </c>
      <c r="Q638">
        <v>2</v>
      </c>
      <c r="R638" t="str">
        <f t="shared" si="36"/>
        <v/>
      </c>
      <c r="S638" t="str">
        <f t="shared" si="37"/>
        <v/>
      </c>
      <c r="T638" t="str">
        <f t="shared" si="38"/>
        <v>Modern</v>
      </c>
      <c r="U638" t="str">
        <f t="shared" si="39"/>
        <v>Not Applicable</v>
      </c>
    </row>
    <row r="639" spans="1:21" x14ac:dyDescent="0.25">
      <c r="A639" t="s">
        <v>3228</v>
      </c>
      <c r="B639" t="s">
        <v>18</v>
      </c>
      <c r="C639" t="s">
        <v>3229</v>
      </c>
      <c r="D639" t="s">
        <v>3230</v>
      </c>
      <c r="E639" t="s">
        <v>3231</v>
      </c>
      <c r="F639" t="s">
        <v>175</v>
      </c>
      <c r="G639" s="2">
        <v>44295</v>
      </c>
      <c r="H639" t="s">
        <v>34</v>
      </c>
      <c r="I639">
        <v>2021</v>
      </c>
      <c r="J639" t="s">
        <v>244</v>
      </c>
      <c r="K639" t="s">
        <v>1231</v>
      </c>
      <c r="L639">
        <v>107</v>
      </c>
      <c r="M639">
        <v>0</v>
      </c>
      <c r="N639" t="s">
        <v>112</v>
      </c>
      <c r="O639" t="s">
        <v>3232</v>
      </c>
      <c r="P639" t="s">
        <v>39</v>
      </c>
      <c r="Q639">
        <v>1</v>
      </c>
      <c r="R639">
        <f t="shared" si="36"/>
        <v>2021</v>
      </c>
      <c r="S639" t="str">
        <f t="shared" si="37"/>
        <v>April</v>
      </c>
      <c r="T639" t="str">
        <f t="shared" si="38"/>
        <v>Recent</v>
      </c>
      <c r="U639" t="str">
        <f t="shared" si="39"/>
        <v>Medium</v>
      </c>
    </row>
    <row r="640" spans="1:21" x14ac:dyDescent="0.25">
      <c r="A640" t="s">
        <v>3233</v>
      </c>
      <c r="B640" t="s">
        <v>29</v>
      </c>
      <c r="C640" t="s">
        <v>3234</v>
      </c>
      <c r="D640" t="s">
        <v>22</v>
      </c>
      <c r="E640" t="s">
        <v>3235</v>
      </c>
      <c r="F640" t="s">
        <v>22</v>
      </c>
      <c r="G640" s="2"/>
      <c r="H640" t="s">
        <v>22</v>
      </c>
      <c r="I640">
        <v>2019</v>
      </c>
      <c r="J640" t="s">
        <v>23</v>
      </c>
      <c r="K640" t="s">
        <v>36</v>
      </c>
      <c r="L640">
        <v>0</v>
      </c>
      <c r="M640">
        <v>2</v>
      </c>
      <c r="N640" t="s">
        <v>805</v>
      </c>
      <c r="O640" t="s">
        <v>3236</v>
      </c>
      <c r="P640" t="s">
        <v>27</v>
      </c>
      <c r="Q640">
        <v>2</v>
      </c>
      <c r="R640" t="str">
        <f t="shared" si="36"/>
        <v/>
      </c>
      <c r="S640" t="str">
        <f t="shared" si="37"/>
        <v/>
      </c>
      <c r="T640" t="str">
        <f t="shared" si="38"/>
        <v>Modern</v>
      </c>
      <c r="U640" t="str">
        <f t="shared" si="39"/>
        <v>Not Applicable</v>
      </c>
    </row>
    <row r="641" spans="1:21" x14ac:dyDescent="0.25">
      <c r="A641" t="s">
        <v>3237</v>
      </c>
      <c r="B641" t="s">
        <v>29</v>
      </c>
      <c r="C641" t="s">
        <v>3238</v>
      </c>
      <c r="D641" t="s">
        <v>22</v>
      </c>
      <c r="E641" t="s">
        <v>3239</v>
      </c>
      <c r="F641" t="s">
        <v>22</v>
      </c>
      <c r="G641" s="2">
        <v>43231</v>
      </c>
      <c r="H641" t="s">
        <v>34</v>
      </c>
      <c r="I641">
        <v>2016</v>
      </c>
      <c r="J641" t="s">
        <v>35</v>
      </c>
      <c r="K641" t="s">
        <v>36</v>
      </c>
      <c r="L641">
        <v>0</v>
      </c>
      <c r="M641">
        <v>2</v>
      </c>
      <c r="N641" t="s">
        <v>137</v>
      </c>
      <c r="O641" t="s">
        <v>3240</v>
      </c>
      <c r="P641" t="s">
        <v>39</v>
      </c>
      <c r="Q641">
        <v>1</v>
      </c>
      <c r="R641">
        <f t="shared" si="36"/>
        <v>2018</v>
      </c>
      <c r="S641" t="str">
        <f t="shared" si="37"/>
        <v>May</v>
      </c>
      <c r="T641" t="str">
        <f t="shared" si="38"/>
        <v>Modern</v>
      </c>
      <c r="U641" t="str">
        <f t="shared" si="39"/>
        <v>Not Applicable</v>
      </c>
    </row>
    <row r="642" spans="1:21" x14ac:dyDescent="0.25">
      <c r="A642" t="s">
        <v>3241</v>
      </c>
      <c r="B642" t="s">
        <v>18</v>
      </c>
      <c r="C642" t="s">
        <v>3242</v>
      </c>
      <c r="D642" t="s">
        <v>3243</v>
      </c>
      <c r="E642" t="s">
        <v>3244</v>
      </c>
      <c r="F642" t="s">
        <v>22</v>
      </c>
      <c r="G642" s="2"/>
      <c r="H642" t="s">
        <v>22</v>
      </c>
      <c r="I642">
        <v>2019</v>
      </c>
      <c r="J642" t="s">
        <v>59</v>
      </c>
      <c r="K642" t="s">
        <v>967</v>
      </c>
      <c r="L642">
        <v>90</v>
      </c>
      <c r="M642">
        <v>0</v>
      </c>
      <c r="N642" t="s">
        <v>45</v>
      </c>
      <c r="O642" t="s">
        <v>3245</v>
      </c>
      <c r="P642" t="s">
        <v>27</v>
      </c>
      <c r="Q642">
        <v>2</v>
      </c>
      <c r="R642" t="str">
        <f t="shared" si="36"/>
        <v/>
      </c>
      <c r="S642" t="str">
        <f t="shared" si="37"/>
        <v/>
      </c>
      <c r="T642" t="str">
        <f t="shared" si="38"/>
        <v>Modern</v>
      </c>
      <c r="U642" t="str">
        <f t="shared" si="39"/>
        <v>Medium</v>
      </c>
    </row>
    <row r="643" spans="1:21" x14ac:dyDescent="0.25">
      <c r="A643" t="s">
        <v>3246</v>
      </c>
      <c r="B643" t="s">
        <v>18</v>
      </c>
      <c r="C643" t="s">
        <v>3247</v>
      </c>
      <c r="D643" t="s">
        <v>3248</v>
      </c>
      <c r="E643" t="s">
        <v>3249</v>
      </c>
      <c r="F643" t="s">
        <v>22</v>
      </c>
      <c r="G643" s="2"/>
      <c r="H643" t="s">
        <v>22</v>
      </c>
      <c r="I643">
        <v>1996</v>
      </c>
      <c r="J643" t="s">
        <v>59</v>
      </c>
      <c r="K643" t="s">
        <v>470</v>
      </c>
      <c r="L643">
        <v>100</v>
      </c>
      <c r="M643">
        <v>0</v>
      </c>
      <c r="N643" t="s">
        <v>25</v>
      </c>
      <c r="O643" t="s">
        <v>3250</v>
      </c>
      <c r="P643" t="s">
        <v>27</v>
      </c>
      <c r="Q643">
        <v>2</v>
      </c>
      <c r="R643" t="str">
        <f t="shared" ref="R643:R706" si="40">IF(G643="","",YEAR(G643))</f>
        <v/>
      </c>
      <c r="S643" t="str">
        <f t="shared" ref="S643:S706" si="41">IF(G643="","",TEXT(G643,"mmmm"))</f>
        <v/>
      </c>
      <c r="T643" t="str">
        <f t="shared" ref="T643:T706" si="42">IF(I643&gt;=2020,"Recent",IF(I643&gt;=2010,"Modern","Older"))</f>
        <v>Older</v>
      </c>
      <c r="U643" t="str">
        <f t="shared" ref="U643:U706" si="43">IF(L643=0,"Not Applicable",IF(L643&lt; 90,"Short",IF(L643&lt;=120,"Medium","Long")))</f>
        <v>Medium</v>
      </c>
    </row>
    <row r="644" spans="1:21" x14ac:dyDescent="0.25">
      <c r="A644" t="s">
        <v>3251</v>
      </c>
      <c r="B644" t="s">
        <v>18</v>
      </c>
      <c r="C644" t="s">
        <v>3252</v>
      </c>
      <c r="D644" t="s">
        <v>580</v>
      </c>
      <c r="E644" t="s">
        <v>3253</v>
      </c>
      <c r="F644" t="s">
        <v>22</v>
      </c>
      <c r="G644" s="2"/>
      <c r="H644" t="s">
        <v>22</v>
      </c>
      <c r="I644">
        <v>2019</v>
      </c>
      <c r="J644" t="s">
        <v>92</v>
      </c>
      <c r="K644" t="s">
        <v>93</v>
      </c>
      <c r="L644">
        <v>99</v>
      </c>
      <c r="M644">
        <v>0</v>
      </c>
      <c r="N644" t="s">
        <v>25</v>
      </c>
      <c r="O644" t="s">
        <v>3254</v>
      </c>
      <c r="P644" t="s">
        <v>27</v>
      </c>
      <c r="Q644">
        <v>2</v>
      </c>
      <c r="R644" t="str">
        <f t="shared" si="40"/>
        <v/>
      </c>
      <c r="S644" t="str">
        <f t="shared" si="41"/>
        <v/>
      </c>
      <c r="T644" t="str">
        <f t="shared" si="42"/>
        <v>Modern</v>
      </c>
      <c r="U644" t="str">
        <f t="shared" si="43"/>
        <v>Medium</v>
      </c>
    </row>
    <row r="645" spans="1:21" x14ac:dyDescent="0.25">
      <c r="A645" t="s">
        <v>3255</v>
      </c>
      <c r="B645" t="s">
        <v>18</v>
      </c>
      <c r="C645" t="s">
        <v>3256</v>
      </c>
      <c r="D645" t="s">
        <v>1028</v>
      </c>
      <c r="E645" t="s">
        <v>1029</v>
      </c>
      <c r="F645" t="s">
        <v>22</v>
      </c>
      <c r="G645" s="2"/>
      <c r="H645" t="s">
        <v>22</v>
      </c>
      <c r="I645">
        <v>2019</v>
      </c>
      <c r="J645" t="s">
        <v>395</v>
      </c>
      <c r="K645" t="s">
        <v>1030</v>
      </c>
      <c r="L645">
        <v>0</v>
      </c>
      <c r="M645">
        <v>0</v>
      </c>
      <c r="N645" t="s">
        <v>61</v>
      </c>
      <c r="O645" t="s">
        <v>3257</v>
      </c>
      <c r="P645" t="s">
        <v>27</v>
      </c>
      <c r="Q645">
        <v>2</v>
      </c>
      <c r="R645" t="str">
        <f t="shared" si="40"/>
        <v/>
      </c>
      <c r="S645" t="str">
        <f t="shared" si="41"/>
        <v/>
      </c>
      <c r="T645" t="str">
        <f t="shared" si="42"/>
        <v>Modern</v>
      </c>
      <c r="U645" t="str">
        <f t="shared" si="43"/>
        <v>Not Applicable</v>
      </c>
    </row>
    <row r="646" spans="1:21" x14ac:dyDescent="0.25">
      <c r="A646" t="s">
        <v>3258</v>
      </c>
      <c r="B646" t="s">
        <v>18</v>
      </c>
      <c r="C646" t="s">
        <v>3259</v>
      </c>
      <c r="D646" t="s">
        <v>1132</v>
      </c>
      <c r="E646" t="s">
        <v>3260</v>
      </c>
      <c r="F646" t="s">
        <v>680</v>
      </c>
      <c r="G646" s="2">
        <v>44000</v>
      </c>
      <c r="H646" t="s">
        <v>34</v>
      </c>
      <c r="I646">
        <v>1958</v>
      </c>
      <c r="J646" t="s">
        <v>136</v>
      </c>
      <c r="K646" t="s">
        <v>104</v>
      </c>
      <c r="L646">
        <v>73</v>
      </c>
      <c r="M646">
        <v>0</v>
      </c>
      <c r="N646" t="s">
        <v>2559</v>
      </c>
      <c r="O646" t="s">
        <v>3261</v>
      </c>
      <c r="P646" t="s">
        <v>39</v>
      </c>
      <c r="Q646">
        <v>1</v>
      </c>
      <c r="R646">
        <f t="shared" si="40"/>
        <v>2020</v>
      </c>
      <c r="S646" t="str">
        <f t="shared" si="41"/>
        <v>June</v>
      </c>
      <c r="T646" t="str">
        <f t="shared" si="42"/>
        <v>Older</v>
      </c>
      <c r="U646" t="str">
        <f t="shared" si="43"/>
        <v>Short</v>
      </c>
    </row>
    <row r="647" spans="1:21" x14ac:dyDescent="0.25">
      <c r="A647" t="s">
        <v>3262</v>
      </c>
      <c r="B647" t="s">
        <v>29</v>
      </c>
      <c r="C647" t="s">
        <v>3263</v>
      </c>
      <c r="D647" t="s">
        <v>22</v>
      </c>
      <c r="E647" t="s">
        <v>3264</v>
      </c>
      <c r="F647" t="s">
        <v>3265</v>
      </c>
      <c r="G647" s="2">
        <v>43101</v>
      </c>
      <c r="H647" t="s">
        <v>34</v>
      </c>
      <c r="I647">
        <v>2011</v>
      </c>
      <c r="J647" t="s">
        <v>631</v>
      </c>
      <c r="K647" t="s">
        <v>36</v>
      </c>
      <c r="L647">
        <v>0</v>
      </c>
      <c r="M647">
        <v>2</v>
      </c>
      <c r="N647" t="s">
        <v>716</v>
      </c>
      <c r="O647" t="s">
        <v>3266</v>
      </c>
      <c r="P647" t="s">
        <v>39</v>
      </c>
      <c r="Q647">
        <v>1</v>
      </c>
      <c r="R647">
        <f t="shared" si="40"/>
        <v>2018</v>
      </c>
      <c r="S647" t="str">
        <f t="shared" si="41"/>
        <v>January</v>
      </c>
      <c r="T647" t="str">
        <f t="shared" si="42"/>
        <v>Modern</v>
      </c>
      <c r="U647" t="str">
        <f t="shared" si="43"/>
        <v>Not Applicable</v>
      </c>
    </row>
    <row r="648" spans="1:21" x14ac:dyDescent="0.25">
      <c r="A648" t="s">
        <v>3267</v>
      </c>
      <c r="B648" t="s">
        <v>29</v>
      </c>
      <c r="C648" t="s">
        <v>3268</v>
      </c>
      <c r="D648" t="s">
        <v>22</v>
      </c>
      <c r="E648" t="s">
        <v>3269</v>
      </c>
      <c r="F648" t="s">
        <v>22</v>
      </c>
      <c r="G648" s="2"/>
      <c r="H648" t="s">
        <v>22</v>
      </c>
      <c r="I648">
        <v>2003</v>
      </c>
      <c r="J648" t="s">
        <v>23</v>
      </c>
      <c r="K648" t="s">
        <v>71</v>
      </c>
      <c r="L648">
        <v>0</v>
      </c>
      <c r="M648">
        <v>1</v>
      </c>
      <c r="N648" t="s">
        <v>61</v>
      </c>
      <c r="O648" t="s">
        <v>3270</v>
      </c>
      <c r="P648" t="s">
        <v>27</v>
      </c>
      <c r="Q648">
        <v>2</v>
      </c>
      <c r="R648" t="str">
        <f t="shared" si="40"/>
        <v/>
      </c>
      <c r="S648" t="str">
        <f t="shared" si="41"/>
        <v/>
      </c>
      <c r="T648" t="str">
        <f t="shared" si="42"/>
        <v>Older</v>
      </c>
      <c r="U648" t="str">
        <f t="shared" si="43"/>
        <v>Not Applicable</v>
      </c>
    </row>
    <row r="649" spans="1:21" x14ac:dyDescent="0.25">
      <c r="A649" t="s">
        <v>3271</v>
      </c>
      <c r="B649" t="s">
        <v>18</v>
      </c>
      <c r="C649" t="s">
        <v>3272</v>
      </c>
      <c r="D649" t="s">
        <v>3273</v>
      </c>
      <c r="E649" t="s">
        <v>3274</v>
      </c>
      <c r="F649" t="s">
        <v>534</v>
      </c>
      <c r="G649" s="2">
        <v>43756</v>
      </c>
      <c r="H649" t="s">
        <v>34</v>
      </c>
      <c r="I649">
        <v>2019</v>
      </c>
      <c r="J649" t="s">
        <v>35</v>
      </c>
      <c r="K649" t="s">
        <v>470</v>
      </c>
      <c r="L649">
        <v>100</v>
      </c>
      <c r="M649">
        <v>0</v>
      </c>
      <c r="N649" t="s">
        <v>61</v>
      </c>
      <c r="O649" t="s">
        <v>3275</v>
      </c>
      <c r="P649" t="s">
        <v>39</v>
      </c>
      <c r="Q649">
        <v>1</v>
      </c>
      <c r="R649">
        <f t="shared" si="40"/>
        <v>2019</v>
      </c>
      <c r="S649" t="str">
        <f t="shared" si="41"/>
        <v>October</v>
      </c>
      <c r="T649" t="str">
        <f t="shared" si="42"/>
        <v>Modern</v>
      </c>
      <c r="U649" t="str">
        <f t="shared" si="43"/>
        <v>Medium</v>
      </c>
    </row>
    <row r="650" spans="1:21" x14ac:dyDescent="0.25">
      <c r="A650" t="s">
        <v>3276</v>
      </c>
      <c r="B650" t="s">
        <v>18</v>
      </c>
      <c r="C650" t="s">
        <v>3277</v>
      </c>
      <c r="D650" t="s">
        <v>3278</v>
      </c>
      <c r="E650" t="s">
        <v>3279</v>
      </c>
      <c r="F650" t="s">
        <v>1118</v>
      </c>
      <c r="G650" s="2">
        <v>44404</v>
      </c>
      <c r="H650" t="s">
        <v>34</v>
      </c>
      <c r="I650">
        <v>2021</v>
      </c>
      <c r="J650" t="s">
        <v>136</v>
      </c>
      <c r="K650" t="s">
        <v>226</v>
      </c>
      <c r="L650">
        <v>86</v>
      </c>
      <c r="M650">
        <v>0</v>
      </c>
      <c r="N650" t="s">
        <v>2791</v>
      </c>
      <c r="O650" t="s">
        <v>3280</v>
      </c>
      <c r="P650" t="s">
        <v>39</v>
      </c>
      <c r="Q650">
        <v>1</v>
      </c>
      <c r="R650">
        <f t="shared" si="40"/>
        <v>2021</v>
      </c>
      <c r="S650" t="str">
        <f t="shared" si="41"/>
        <v>July</v>
      </c>
      <c r="T650" t="str">
        <f t="shared" si="42"/>
        <v>Recent</v>
      </c>
      <c r="U650" t="str">
        <f t="shared" si="43"/>
        <v>Short</v>
      </c>
    </row>
    <row r="651" spans="1:21" x14ac:dyDescent="0.25">
      <c r="A651" t="s">
        <v>3281</v>
      </c>
      <c r="B651" t="s">
        <v>18</v>
      </c>
      <c r="C651" t="s">
        <v>3282</v>
      </c>
      <c r="D651" t="s">
        <v>3283</v>
      </c>
      <c r="E651" t="s">
        <v>3284</v>
      </c>
      <c r="F651" t="s">
        <v>22</v>
      </c>
      <c r="G651" s="2"/>
      <c r="H651" t="s">
        <v>22</v>
      </c>
      <c r="I651">
        <v>2010</v>
      </c>
      <c r="J651" t="s">
        <v>59</v>
      </c>
      <c r="K651" t="s">
        <v>226</v>
      </c>
      <c r="L651">
        <v>86</v>
      </c>
      <c r="M651">
        <v>0</v>
      </c>
      <c r="N651" t="s">
        <v>61</v>
      </c>
      <c r="O651" t="s">
        <v>3285</v>
      </c>
      <c r="P651" t="s">
        <v>27</v>
      </c>
      <c r="Q651">
        <v>2</v>
      </c>
      <c r="R651" t="str">
        <f t="shared" si="40"/>
        <v/>
      </c>
      <c r="S651" t="str">
        <f t="shared" si="41"/>
        <v/>
      </c>
      <c r="T651" t="str">
        <f t="shared" si="42"/>
        <v>Modern</v>
      </c>
      <c r="U651" t="str">
        <f t="shared" si="43"/>
        <v>Short</v>
      </c>
    </row>
    <row r="652" spans="1:21" x14ac:dyDescent="0.25">
      <c r="A652" t="s">
        <v>3286</v>
      </c>
      <c r="B652" t="s">
        <v>18</v>
      </c>
      <c r="C652" t="s">
        <v>3287</v>
      </c>
      <c r="D652" t="s">
        <v>3288</v>
      </c>
      <c r="E652" t="s">
        <v>3289</v>
      </c>
      <c r="F652" t="s">
        <v>22</v>
      </c>
      <c r="G652" s="2"/>
      <c r="H652" t="s">
        <v>22</v>
      </c>
      <c r="I652">
        <v>2020</v>
      </c>
      <c r="J652" t="s">
        <v>198</v>
      </c>
      <c r="K652" t="s">
        <v>3290</v>
      </c>
      <c r="L652">
        <v>46</v>
      </c>
      <c r="M652">
        <v>0</v>
      </c>
      <c r="N652" t="s">
        <v>155</v>
      </c>
      <c r="O652" t="s">
        <v>3291</v>
      </c>
      <c r="P652" t="s">
        <v>27</v>
      </c>
      <c r="Q652">
        <v>2</v>
      </c>
      <c r="R652" t="str">
        <f t="shared" si="40"/>
        <v/>
      </c>
      <c r="S652" t="str">
        <f t="shared" si="41"/>
        <v/>
      </c>
      <c r="T652" t="str">
        <f t="shared" si="42"/>
        <v>Recent</v>
      </c>
      <c r="U652" t="str">
        <f t="shared" si="43"/>
        <v>Short</v>
      </c>
    </row>
    <row r="653" spans="1:21" x14ac:dyDescent="0.25">
      <c r="A653" t="s">
        <v>3292</v>
      </c>
      <c r="B653" t="s">
        <v>18</v>
      </c>
      <c r="C653" t="s">
        <v>3293</v>
      </c>
      <c r="D653" t="s">
        <v>1914</v>
      </c>
      <c r="E653" t="s">
        <v>3294</v>
      </c>
      <c r="F653" t="s">
        <v>3295</v>
      </c>
      <c r="G653" s="2">
        <v>43894</v>
      </c>
      <c r="H653" t="s">
        <v>34</v>
      </c>
      <c r="I653">
        <v>2010</v>
      </c>
      <c r="J653" t="s">
        <v>35</v>
      </c>
      <c r="K653" t="s">
        <v>3296</v>
      </c>
      <c r="L653">
        <v>186</v>
      </c>
      <c r="M653">
        <v>0</v>
      </c>
      <c r="N653" t="s">
        <v>119</v>
      </c>
      <c r="O653" t="s">
        <v>3297</v>
      </c>
      <c r="P653" t="s">
        <v>39</v>
      </c>
      <c r="Q653">
        <v>1</v>
      </c>
      <c r="R653">
        <f t="shared" si="40"/>
        <v>2020</v>
      </c>
      <c r="S653" t="str">
        <f t="shared" si="41"/>
        <v>March</v>
      </c>
      <c r="T653" t="str">
        <f t="shared" si="42"/>
        <v>Modern</v>
      </c>
      <c r="U653" t="str">
        <f t="shared" si="43"/>
        <v>Long</v>
      </c>
    </row>
    <row r="654" spans="1:21" x14ac:dyDescent="0.25">
      <c r="A654" t="s">
        <v>3298</v>
      </c>
      <c r="B654" t="s">
        <v>29</v>
      </c>
      <c r="C654" t="s">
        <v>3299</v>
      </c>
      <c r="D654" t="s">
        <v>22</v>
      </c>
      <c r="E654" t="s">
        <v>22</v>
      </c>
      <c r="F654" t="s">
        <v>22</v>
      </c>
      <c r="G654" s="2"/>
      <c r="H654" t="s">
        <v>22</v>
      </c>
      <c r="I654">
        <v>2017</v>
      </c>
      <c r="J654" t="s">
        <v>631</v>
      </c>
      <c r="K654" t="s">
        <v>71</v>
      </c>
      <c r="L654">
        <v>0</v>
      </c>
      <c r="M654">
        <v>1</v>
      </c>
      <c r="N654" t="s">
        <v>357</v>
      </c>
      <c r="O654" t="s">
        <v>3300</v>
      </c>
      <c r="P654" t="s">
        <v>27</v>
      </c>
      <c r="Q654">
        <v>2</v>
      </c>
      <c r="R654" t="str">
        <f t="shared" si="40"/>
        <v/>
      </c>
      <c r="S654" t="str">
        <f t="shared" si="41"/>
        <v/>
      </c>
      <c r="T654" t="str">
        <f t="shared" si="42"/>
        <v>Modern</v>
      </c>
      <c r="U654" t="str">
        <f t="shared" si="43"/>
        <v>Not Applicable</v>
      </c>
    </row>
    <row r="655" spans="1:21" x14ac:dyDescent="0.25">
      <c r="A655" t="s">
        <v>3301</v>
      </c>
      <c r="B655" t="s">
        <v>18</v>
      </c>
      <c r="C655" t="s">
        <v>3302</v>
      </c>
      <c r="D655" t="s">
        <v>3303</v>
      </c>
      <c r="E655" t="s">
        <v>3304</v>
      </c>
      <c r="F655" t="s">
        <v>22</v>
      </c>
      <c r="G655" s="2"/>
      <c r="H655" t="s">
        <v>22</v>
      </c>
      <c r="I655">
        <v>2003</v>
      </c>
      <c r="J655" t="s">
        <v>92</v>
      </c>
      <c r="K655" t="s">
        <v>1087</v>
      </c>
      <c r="L655">
        <v>125</v>
      </c>
      <c r="M655">
        <v>0</v>
      </c>
      <c r="N655" t="s">
        <v>119</v>
      </c>
      <c r="O655" t="s">
        <v>3305</v>
      </c>
      <c r="P655" t="s">
        <v>27</v>
      </c>
      <c r="Q655">
        <v>2</v>
      </c>
      <c r="R655" t="str">
        <f t="shared" si="40"/>
        <v/>
      </c>
      <c r="S655" t="str">
        <f t="shared" si="41"/>
        <v/>
      </c>
      <c r="T655" t="str">
        <f t="shared" si="42"/>
        <v>Older</v>
      </c>
      <c r="U655" t="str">
        <f t="shared" si="43"/>
        <v>Long</v>
      </c>
    </row>
    <row r="656" spans="1:21" x14ac:dyDescent="0.25">
      <c r="A656" t="s">
        <v>3306</v>
      </c>
      <c r="B656" t="s">
        <v>29</v>
      </c>
      <c r="C656" t="s">
        <v>3307</v>
      </c>
      <c r="D656" t="s">
        <v>22</v>
      </c>
      <c r="E656" t="s">
        <v>22</v>
      </c>
      <c r="F656" t="s">
        <v>22</v>
      </c>
      <c r="G656" s="2"/>
      <c r="H656" t="s">
        <v>22</v>
      </c>
      <c r="I656">
        <v>2015</v>
      </c>
      <c r="J656" t="s">
        <v>77</v>
      </c>
      <c r="K656" t="s">
        <v>71</v>
      </c>
      <c r="L656">
        <v>0</v>
      </c>
      <c r="M656">
        <v>1</v>
      </c>
      <c r="N656" t="s">
        <v>357</v>
      </c>
      <c r="O656" t="s">
        <v>3308</v>
      </c>
      <c r="P656" t="s">
        <v>27</v>
      </c>
      <c r="Q656">
        <v>2</v>
      </c>
      <c r="R656" t="str">
        <f t="shared" si="40"/>
        <v/>
      </c>
      <c r="S656" t="str">
        <f t="shared" si="41"/>
        <v/>
      </c>
      <c r="T656" t="str">
        <f t="shared" si="42"/>
        <v>Modern</v>
      </c>
      <c r="U656" t="str">
        <f t="shared" si="43"/>
        <v>Not Applicable</v>
      </c>
    </row>
    <row r="657" spans="1:21" x14ac:dyDescent="0.25">
      <c r="A657" t="s">
        <v>3309</v>
      </c>
      <c r="B657" t="s">
        <v>18</v>
      </c>
      <c r="C657" t="s">
        <v>3310</v>
      </c>
      <c r="D657" t="s">
        <v>3311</v>
      </c>
      <c r="E657" t="s">
        <v>3312</v>
      </c>
      <c r="F657" t="s">
        <v>22</v>
      </c>
      <c r="G657" s="2"/>
      <c r="H657" t="s">
        <v>22</v>
      </c>
      <c r="I657">
        <v>1993</v>
      </c>
      <c r="J657" t="s">
        <v>153</v>
      </c>
      <c r="K657" t="s">
        <v>570</v>
      </c>
      <c r="L657">
        <v>94</v>
      </c>
      <c r="M657">
        <v>0</v>
      </c>
      <c r="N657" t="s">
        <v>61</v>
      </c>
      <c r="O657" t="s">
        <v>3313</v>
      </c>
      <c r="P657" t="s">
        <v>27</v>
      </c>
      <c r="Q657">
        <v>2</v>
      </c>
      <c r="R657" t="str">
        <f t="shared" si="40"/>
        <v/>
      </c>
      <c r="S657" t="str">
        <f t="shared" si="41"/>
        <v/>
      </c>
      <c r="T657" t="str">
        <f t="shared" si="42"/>
        <v>Older</v>
      </c>
      <c r="U657" t="str">
        <f t="shared" si="43"/>
        <v>Medium</v>
      </c>
    </row>
    <row r="658" spans="1:21" x14ac:dyDescent="0.25">
      <c r="A658" t="s">
        <v>3314</v>
      </c>
      <c r="B658" t="s">
        <v>29</v>
      </c>
      <c r="C658" t="s">
        <v>3315</v>
      </c>
      <c r="D658" t="s">
        <v>22</v>
      </c>
      <c r="E658" t="s">
        <v>3316</v>
      </c>
      <c r="F658" t="s">
        <v>508</v>
      </c>
      <c r="G658" s="2">
        <v>43939</v>
      </c>
      <c r="H658" t="s">
        <v>34</v>
      </c>
      <c r="I658">
        <v>2020</v>
      </c>
      <c r="J658" t="s">
        <v>136</v>
      </c>
      <c r="K658" t="s">
        <v>71</v>
      </c>
      <c r="L658">
        <v>0</v>
      </c>
      <c r="M658">
        <v>1</v>
      </c>
      <c r="N658" t="s">
        <v>183</v>
      </c>
      <c r="O658" t="s">
        <v>3317</v>
      </c>
      <c r="P658" t="s">
        <v>39</v>
      </c>
      <c r="Q658">
        <v>1</v>
      </c>
      <c r="R658">
        <f t="shared" si="40"/>
        <v>2020</v>
      </c>
      <c r="S658" t="str">
        <f t="shared" si="41"/>
        <v>April</v>
      </c>
      <c r="T658" t="str">
        <f t="shared" si="42"/>
        <v>Recent</v>
      </c>
      <c r="U658" t="str">
        <f t="shared" si="43"/>
        <v>Not Applicable</v>
      </c>
    </row>
    <row r="659" spans="1:21" x14ac:dyDescent="0.25">
      <c r="A659" t="s">
        <v>3318</v>
      </c>
      <c r="B659" t="s">
        <v>18</v>
      </c>
      <c r="C659" t="s">
        <v>3319</v>
      </c>
      <c r="D659" t="s">
        <v>3320</v>
      </c>
      <c r="E659" t="s">
        <v>3321</v>
      </c>
      <c r="F659" t="s">
        <v>175</v>
      </c>
      <c r="G659" s="2"/>
      <c r="H659" t="s">
        <v>22</v>
      </c>
      <c r="I659">
        <v>1989</v>
      </c>
      <c r="J659" t="s">
        <v>23</v>
      </c>
      <c r="K659" t="s">
        <v>111</v>
      </c>
      <c r="L659">
        <v>95</v>
      </c>
      <c r="M659">
        <v>0</v>
      </c>
      <c r="N659" t="s">
        <v>45</v>
      </c>
      <c r="O659" t="s">
        <v>3322</v>
      </c>
      <c r="P659" t="s">
        <v>27</v>
      </c>
      <c r="Q659">
        <v>2</v>
      </c>
      <c r="R659" t="str">
        <f t="shared" si="40"/>
        <v/>
      </c>
      <c r="S659" t="str">
        <f t="shared" si="41"/>
        <v/>
      </c>
      <c r="T659" t="str">
        <f t="shared" si="42"/>
        <v>Older</v>
      </c>
      <c r="U659" t="str">
        <f t="shared" si="43"/>
        <v>Medium</v>
      </c>
    </row>
    <row r="660" spans="1:21" x14ac:dyDescent="0.25">
      <c r="A660" t="s">
        <v>3323</v>
      </c>
      <c r="B660" t="s">
        <v>18</v>
      </c>
      <c r="C660" t="s">
        <v>3324</v>
      </c>
      <c r="D660" t="s">
        <v>3325</v>
      </c>
      <c r="E660" t="s">
        <v>3326</v>
      </c>
      <c r="F660" t="s">
        <v>175</v>
      </c>
      <c r="G660" s="2">
        <v>43521</v>
      </c>
      <c r="H660" t="s">
        <v>34</v>
      </c>
      <c r="I660">
        <v>2014</v>
      </c>
      <c r="J660" t="s">
        <v>153</v>
      </c>
      <c r="K660" t="s">
        <v>1231</v>
      </c>
      <c r="L660">
        <v>107</v>
      </c>
      <c r="M660">
        <v>0</v>
      </c>
      <c r="N660" t="s">
        <v>162</v>
      </c>
      <c r="O660" t="s">
        <v>3327</v>
      </c>
      <c r="P660" t="s">
        <v>39</v>
      </c>
      <c r="Q660">
        <v>1</v>
      </c>
      <c r="R660">
        <f t="shared" si="40"/>
        <v>2019</v>
      </c>
      <c r="S660" t="str">
        <f t="shared" si="41"/>
        <v>February</v>
      </c>
      <c r="T660" t="str">
        <f t="shared" si="42"/>
        <v>Modern</v>
      </c>
      <c r="U660" t="str">
        <f t="shared" si="43"/>
        <v>Medium</v>
      </c>
    </row>
    <row r="661" spans="1:21" x14ac:dyDescent="0.25">
      <c r="A661" t="s">
        <v>3328</v>
      </c>
      <c r="B661" t="s">
        <v>29</v>
      </c>
      <c r="C661" t="s">
        <v>3329</v>
      </c>
      <c r="D661" t="s">
        <v>22</v>
      </c>
      <c r="E661" t="s">
        <v>3330</v>
      </c>
      <c r="F661" t="s">
        <v>22</v>
      </c>
      <c r="G661" s="2"/>
      <c r="H661" t="s">
        <v>22</v>
      </c>
      <c r="I661">
        <v>2019</v>
      </c>
      <c r="J661" t="s">
        <v>238</v>
      </c>
      <c r="K661" t="s">
        <v>71</v>
      </c>
      <c r="L661">
        <v>0</v>
      </c>
      <c r="M661">
        <v>1</v>
      </c>
      <c r="N661" t="s">
        <v>357</v>
      </c>
      <c r="O661" t="s">
        <v>3331</v>
      </c>
      <c r="P661" t="s">
        <v>27</v>
      </c>
      <c r="Q661">
        <v>2</v>
      </c>
      <c r="R661" t="str">
        <f t="shared" si="40"/>
        <v/>
      </c>
      <c r="S661" t="str">
        <f t="shared" si="41"/>
        <v/>
      </c>
      <c r="T661" t="str">
        <f t="shared" si="42"/>
        <v>Modern</v>
      </c>
      <c r="U661" t="str">
        <f t="shared" si="43"/>
        <v>Not Applicable</v>
      </c>
    </row>
    <row r="662" spans="1:21" x14ac:dyDescent="0.25">
      <c r="A662" t="s">
        <v>3332</v>
      </c>
      <c r="B662" t="s">
        <v>18</v>
      </c>
      <c r="C662" t="s">
        <v>3333</v>
      </c>
      <c r="D662" t="s">
        <v>3334</v>
      </c>
      <c r="E662" t="s">
        <v>3334</v>
      </c>
      <c r="F662" t="s">
        <v>175</v>
      </c>
      <c r="G662" s="2">
        <v>42069</v>
      </c>
      <c r="H662" t="s">
        <v>34</v>
      </c>
      <c r="I662">
        <v>2015</v>
      </c>
      <c r="J662" t="s">
        <v>35</v>
      </c>
      <c r="K662" t="s">
        <v>654</v>
      </c>
      <c r="L662">
        <v>82</v>
      </c>
      <c r="M662">
        <v>0</v>
      </c>
      <c r="N662" t="s">
        <v>45</v>
      </c>
      <c r="O662" t="s">
        <v>3335</v>
      </c>
      <c r="P662" t="s">
        <v>39</v>
      </c>
      <c r="Q662">
        <v>1</v>
      </c>
      <c r="R662">
        <f t="shared" si="40"/>
        <v>2015</v>
      </c>
      <c r="S662" t="str">
        <f t="shared" si="41"/>
        <v>March</v>
      </c>
      <c r="T662" t="str">
        <f t="shared" si="42"/>
        <v>Modern</v>
      </c>
      <c r="U662" t="str">
        <f t="shared" si="43"/>
        <v>Short</v>
      </c>
    </row>
    <row r="663" spans="1:21" x14ac:dyDescent="0.25">
      <c r="A663" t="s">
        <v>3336</v>
      </c>
      <c r="B663" t="s">
        <v>29</v>
      </c>
      <c r="C663" t="s">
        <v>3337</v>
      </c>
      <c r="D663" t="s">
        <v>22</v>
      </c>
      <c r="E663" t="s">
        <v>22</v>
      </c>
      <c r="F663" t="s">
        <v>22</v>
      </c>
      <c r="G663" s="2"/>
      <c r="H663" t="s">
        <v>22</v>
      </c>
      <c r="I663">
        <v>2012</v>
      </c>
      <c r="J663" t="s">
        <v>70</v>
      </c>
      <c r="K663" t="s">
        <v>3028</v>
      </c>
      <c r="L663">
        <v>0</v>
      </c>
      <c r="M663">
        <v>6</v>
      </c>
      <c r="N663" t="s">
        <v>79</v>
      </c>
      <c r="O663" t="s">
        <v>3338</v>
      </c>
      <c r="P663" t="s">
        <v>27</v>
      </c>
      <c r="Q663">
        <v>2</v>
      </c>
      <c r="R663" t="str">
        <f t="shared" si="40"/>
        <v/>
      </c>
      <c r="S663" t="str">
        <f t="shared" si="41"/>
        <v/>
      </c>
      <c r="T663" t="str">
        <f t="shared" si="42"/>
        <v>Modern</v>
      </c>
      <c r="U663" t="str">
        <f t="shared" si="43"/>
        <v>Not Applicable</v>
      </c>
    </row>
    <row r="664" spans="1:21" x14ac:dyDescent="0.25">
      <c r="A664" t="s">
        <v>3339</v>
      </c>
      <c r="B664" t="s">
        <v>18</v>
      </c>
      <c r="C664" t="s">
        <v>3340</v>
      </c>
      <c r="D664" t="s">
        <v>3341</v>
      </c>
      <c r="E664" t="s">
        <v>3342</v>
      </c>
      <c r="F664" t="s">
        <v>175</v>
      </c>
      <c r="G664" s="2"/>
      <c r="H664" t="s">
        <v>22</v>
      </c>
      <c r="I664">
        <v>1999</v>
      </c>
      <c r="J664" t="s">
        <v>244</v>
      </c>
      <c r="K664" t="s">
        <v>551</v>
      </c>
      <c r="L664">
        <v>97</v>
      </c>
      <c r="M664">
        <v>0</v>
      </c>
      <c r="N664" t="s">
        <v>61</v>
      </c>
      <c r="O664" t="s">
        <v>3343</v>
      </c>
      <c r="P664" t="s">
        <v>27</v>
      </c>
      <c r="Q664">
        <v>2</v>
      </c>
      <c r="R664" t="str">
        <f t="shared" si="40"/>
        <v/>
      </c>
      <c r="S664" t="str">
        <f t="shared" si="41"/>
        <v/>
      </c>
      <c r="T664" t="str">
        <f t="shared" si="42"/>
        <v>Older</v>
      </c>
      <c r="U664" t="str">
        <f t="shared" si="43"/>
        <v>Medium</v>
      </c>
    </row>
    <row r="665" spans="1:21" x14ac:dyDescent="0.25">
      <c r="A665" t="s">
        <v>3344</v>
      </c>
      <c r="B665" t="s">
        <v>18</v>
      </c>
      <c r="C665" t="s">
        <v>3345</v>
      </c>
      <c r="D665" t="s">
        <v>3346</v>
      </c>
      <c r="E665" t="s">
        <v>3347</v>
      </c>
      <c r="F665" t="s">
        <v>175</v>
      </c>
      <c r="G665" s="2">
        <v>44056</v>
      </c>
      <c r="H665" t="s">
        <v>34</v>
      </c>
      <c r="I665">
        <v>2018</v>
      </c>
      <c r="J665" t="s">
        <v>35</v>
      </c>
      <c r="K665" t="s">
        <v>363</v>
      </c>
      <c r="L665">
        <v>91</v>
      </c>
      <c r="M665">
        <v>0</v>
      </c>
      <c r="N665" t="s">
        <v>61</v>
      </c>
      <c r="O665" t="s">
        <v>3348</v>
      </c>
      <c r="P665" t="s">
        <v>39</v>
      </c>
      <c r="Q665">
        <v>1</v>
      </c>
      <c r="R665">
        <f t="shared" si="40"/>
        <v>2020</v>
      </c>
      <c r="S665" t="str">
        <f t="shared" si="41"/>
        <v>August</v>
      </c>
      <c r="T665" t="str">
        <f t="shared" si="42"/>
        <v>Modern</v>
      </c>
      <c r="U665" t="str">
        <f t="shared" si="43"/>
        <v>Medium</v>
      </c>
    </row>
    <row r="666" spans="1:21" x14ac:dyDescent="0.25">
      <c r="A666" t="s">
        <v>3349</v>
      </c>
      <c r="B666" t="s">
        <v>18</v>
      </c>
      <c r="C666" t="s">
        <v>3350</v>
      </c>
      <c r="D666" t="s">
        <v>3351</v>
      </c>
      <c r="E666" t="s">
        <v>3352</v>
      </c>
      <c r="F666" t="s">
        <v>3061</v>
      </c>
      <c r="G666" s="2">
        <v>43296</v>
      </c>
      <c r="H666" t="s">
        <v>34</v>
      </c>
      <c r="I666">
        <v>2016</v>
      </c>
      <c r="J666" t="s">
        <v>51</v>
      </c>
      <c r="K666" t="s">
        <v>306</v>
      </c>
      <c r="L666">
        <v>98</v>
      </c>
      <c r="M666">
        <v>0</v>
      </c>
      <c r="N666" t="s">
        <v>45</v>
      </c>
      <c r="O666" t="s">
        <v>3353</v>
      </c>
      <c r="P666" t="s">
        <v>39</v>
      </c>
      <c r="Q666">
        <v>1</v>
      </c>
      <c r="R666">
        <f t="shared" si="40"/>
        <v>2018</v>
      </c>
      <c r="S666" t="str">
        <f t="shared" si="41"/>
        <v>July</v>
      </c>
      <c r="T666" t="str">
        <f t="shared" si="42"/>
        <v>Modern</v>
      </c>
      <c r="U666" t="str">
        <f t="shared" si="43"/>
        <v>Medium</v>
      </c>
    </row>
    <row r="667" spans="1:21" x14ac:dyDescent="0.25">
      <c r="A667" t="s">
        <v>3354</v>
      </c>
      <c r="B667" t="s">
        <v>18</v>
      </c>
      <c r="C667" t="s">
        <v>3355</v>
      </c>
      <c r="D667" t="s">
        <v>3356</v>
      </c>
      <c r="E667" t="s">
        <v>3357</v>
      </c>
      <c r="F667" t="s">
        <v>22</v>
      </c>
      <c r="G667" s="2"/>
      <c r="H667" t="s">
        <v>22</v>
      </c>
      <c r="I667">
        <v>2016</v>
      </c>
      <c r="J667" t="s">
        <v>59</v>
      </c>
      <c r="K667" t="s">
        <v>263</v>
      </c>
      <c r="L667">
        <v>88</v>
      </c>
      <c r="M667">
        <v>0</v>
      </c>
      <c r="N667" t="s">
        <v>119</v>
      </c>
      <c r="O667" t="s">
        <v>3358</v>
      </c>
      <c r="P667" t="s">
        <v>27</v>
      </c>
      <c r="Q667">
        <v>2</v>
      </c>
      <c r="R667" t="str">
        <f t="shared" si="40"/>
        <v/>
      </c>
      <c r="S667" t="str">
        <f t="shared" si="41"/>
        <v/>
      </c>
      <c r="T667" t="str">
        <f t="shared" si="42"/>
        <v>Modern</v>
      </c>
      <c r="U667" t="str">
        <f t="shared" si="43"/>
        <v>Short</v>
      </c>
    </row>
    <row r="668" spans="1:21" x14ac:dyDescent="0.25">
      <c r="A668" t="s">
        <v>3359</v>
      </c>
      <c r="B668" t="s">
        <v>18</v>
      </c>
      <c r="C668" t="s">
        <v>3360</v>
      </c>
      <c r="D668" t="s">
        <v>3361</v>
      </c>
      <c r="E668" t="s">
        <v>3362</v>
      </c>
      <c r="F668" t="s">
        <v>3363</v>
      </c>
      <c r="G668" s="2"/>
      <c r="H668" t="s">
        <v>22</v>
      </c>
      <c r="I668">
        <v>2009</v>
      </c>
      <c r="J668" t="s">
        <v>244</v>
      </c>
      <c r="K668" t="s">
        <v>665</v>
      </c>
      <c r="L668">
        <v>108</v>
      </c>
      <c r="M668">
        <v>0</v>
      </c>
      <c r="N668" t="s">
        <v>61</v>
      </c>
      <c r="O668" t="s">
        <v>3364</v>
      </c>
      <c r="P668" t="s">
        <v>27</v>
      </c>
      <c r="Q668">
        <v>2</v>
      </c>
      <c r="R668" t="str">
        <f t="shared" si="40"/>
        <v/>
      </c>
      <c r="S668" t="str">
        <f t="shared" si="41"/>
        <v/>
      </c>
      <c r="T668" t="str">
        <f t="shared" si="42"/>
        <v>Older</v>
      </c>
      <c r="U668" t="str">
        <f t="shared" si="43"/>
        <v>Medium</v>
      </c>
    </row>
    <row r="669" spans="1:21" x14ac:dyDescent="0.25">
      <c r="A669" t="s">
        <v>3365</v>
      </c>
      <c r="B669" t="s">
        <v>18</v>
      </c>
      <c r="C669" t="s">
        <v>3366</v>
      </c>
      <c r="D669" t="s">
        <v>3367</v>
      </c>
      <c r="E669" t="s">
        <v>3368</v>
      </c>
      <c r="F669" t="s">
        <v>3369</v>
      </c>
      <c r="G669" s="2">
        <v>44411</v>
      </c>
      <c r="H669" t="s">
        <v>34</v>
      </c>
      <c r="I669">
        <v>2010</v>
      </c>
      <c r="J669" t="s">
        <v>35</v>
      </c>
      <c r="K669" t="s">
        <v>940</v>
      </c>
      <c r="L669">
        <v>106</v>
      </c>
      <c r="M669">
        <v>0</v>
      </c>
      <c r="N669" t="s">
        <v>119</v>
      </c>
      <c r="O669" t="s">
        <v>3370</v>
      </c>
      <c r="P669" t="s">
        <v>39</v>
      </c>
      <c r="Q669">
        <v>1</v>
      </c>
      <c r="R669">
        <f t="shared" si="40"/>
        <v>2021</v>
      </c>
      <c r="S669" t="str">
        <f t="shared" si="41"/>
        <v>August</v>
      </c>
      <c r="T669" t="str">
        <f t="shared" si="42"/>
        <v>Modern</v>
      </c>
      <c r="U669" t="str">
        <f t="shared" si="43"/>
        <v>Medium</v>
      </c>
    </row>
    <row r="670" spans="1:21" x14ac:dyDescent="0.25">
      <c r="A670" t="s">
        <v>3371</v>
      </c>
      <c r="B670" t="s">
        <v>18</v>
      </c>
      <c r="C670" t="s">
        <v>3372</v>
      </c>
      <c r="D670" t="s">
        <v>3373</v>
      </c>
      <c r="E670" t="s">
        <v>3374</v>
      </c>
      <c r="F670" t="s">
        <v>22</v>
      </c>
      <c r="G670" s="2"/>
      <c r="H670" t="s">
        <v>22</v>
      </c>
      <c r="I670">
        <v>2013</v>
      </c>
      <c r="J670" t="s">
        <v>59</v>
      </c>
      <c r="K670" t="s">
        <v>924</v>
      </c>
      <c r="L670">
        <v>71</v>
      </c>
      <c r="M670">
        <v>0</v>
      </c>
      <c r="N670" t="s">
        <v>61</v>
      </c>
      <c r="O670" t="s">
        <v>3375</v>
      </c>
      <c r="P670" t="s">
        <v>27</v>
      </c>
      <c r="Q670">
        <v>2</v>
      </c>
      <c r="R670" t="str">
        <f t="shared" si="40"/>
        <v/>
      </c>
      <c r="S670" t="str">
        <f t="shared" si="41"/>
        <v/>
      </c>
      <c r="T670" t="str">
        <f t="shared" si="42"/>
        <v>Modern</v>
      </c>
      <c r="U670" t="str">
        <f t="shared" si="43"/>
        <v>Short</v>
      </c>
    </row>
    <row r="671" spans="1:21" x14ac:dyDescent="0.25">
      <c r="A671" t="s">
        <v>3376</v>
      </c>
      <c r="B671" t="s">
        <v>18</v>
      </c>
      <c r="C671" t="s">
        <v>3377</v>
      </c>
      <c r="D671" t="s">
        <v>3378</v>
      </c>
      <c r="E671" t="s">
        <v>3379</v>
      </c>
      <c r="F671" t="s">
        <v>22</v>
      </c>
      <c r="G671" s="2"/>
      <c r="H671" t="s">
        <v>22</v>
      </c>
      <c r="I671">
        <v>2014</v>
      </c>
      <c r="J671" t="s">
        <v>23</v>
      </c>
      <c r="K671" t="s">
        <v>111</v>
      </c>
      <c r="L671">
        <v>95</v>
      </c>
      <c r="M671">
        <v>0</v>
      </c>
      <c r="N671" t="s">
        <v>883</v>
      </c>
      <c r="O671" t="s">
        <v>3380</v>
      </c>
      <c r="P671" t="s">
        <v>27</v>
      </c>
      <c r="Q671">
        <v>2</v>
      </c>
      <c r="R671" t="str">
        <f t="shared" si="40"/>
        <v/>
      </c>
      <c r="S671" t="str">
        <f t="shared" si="41"/>
        <v/>
      </c>
      <c r="T671" t="str">
        <f t="shared" si="42"/>
        <v>Modern</v>
      </c>
      <c r="U671" t="str">
        <f t="shared" si="43"/>
        <v>Medium</v>
      </c>
    </row>
    <row r="672" spans="1:21" x14ac:dyDescent="0.25">
      <c r="A672" t="s">
        <v>3381</v>
      </c>
      <c r="B672" t="s">
        <v>18</v>
      </c>
      <c r="C672" t="s">
        <v>3382</v>
      </c>
      <c r="D672" t="s">
        <v>3383</v>
      </c>
      <c r="E672" t="s">
        <v>3384</v>
      </c>
      <c r="F672" t="s">
        <v>22</v>
      </c>
      <c r="G672" s="2"/>
      <c r="H672" t="s">
        <v>22</v>
      </c>
      <c r="I672">
        <v>2004</v>
      </c>
      <c r="J672" t="s">
        <v>198</v>
      </c>
      <c r="K672" t="s">
        <v>519</v>
      </c>
      <c r="L672">
        <v>141</v>
      </c>
      <c r="M672">
        <v>0</v>
      </c>
      <c r="N672" t="s">
        <v>25</v>
      </c>
      <c r="O672" t="s">
        <v>3385</v>
      </c>
      <c r="P672" t="s">
        <v>27</v>
      </c>
      <c r="Q672">
        <v>2</v>
      </c>
      <c r="R672" t="str">
        <f t="shared" si="40"/>
        <v/>
      </c>
      <c r="S672" t="str">
        <f t="shared" si="41"/>
        <v/>
      </c>
      <c r="T672" t="str">
        <f t="shared" si="42"/>
        <v>Older</v>
      </c>
      <c r="U672" t="str">
        <f t="shared" si="43"/>
        <v>Long</v>
      </c>
    </row>
    <row r="673" spans="1:21" x14ac:dyDescent="0.25">
      <c r="A673" t="s">
        <v>3386</v>
      </c>
      <c r="B673" t="s">
        <v>18</v>
      </c>
      <c r="C673" t="s">
        <v>3387</v>
      </c>
      <c r="D673" t="s">
        <v>3388</v>
      </c>
      <c r="E673" t="s">
        <v>3389</v>
      </c>
      <c r="F673" t="s">
        <v>22</v>
      </c>
      <c r="G673" s="2"/>
      <c r="H673" t="s">
        <v>22</v>
      </c>
      <c r="I673">
        <v>2009</v>
      </c>
      <c r="J673" t="s">
        <v>92</v>
      </c>
      <c r="K673" t="s">
        <v>363</v>
      </c>
      <c r="L673">
        <v>91</v>
      </c>
      <c r="M673">
        <v>0</v>
      </c>
      <c r="N673" t="s">
        <v>264</v>
      </c>
      <c r="O673" t="s">
        <v>3390</v>
      </c>
      <c r="P673" t="s">
        <v>27</v>
      </c>
      <c r="Q673">
        <v>2</v>
      </c>
      <c r="R673" t="str">
        <f t="shared" si="40"/>
        <v/>
      </c>
      <c r="S673" t="str">
        <f t="shared" si="41"/>
        <v/>
      </c>
      <c r="T673" t="str">
        <f t="shared" si="42"/>
        <v>Older</v>
      </c>
      <c r="U673" t="str">
        <f t="shared" si="43"/>
        <v>Medium</v>
      </c>
    </row>
    <row r="674" spans="1:21" x14ac:dyDescent="0.25">
      <c r="A674" t="s">
        <v>3391</v>
      </c>
      <c r="B674" t="s">
        <v>18</v>
      </c>
      <c r="C674" t="s">
        <v>3392</v>
      </c>
      <c r="D674" t="s">
        <v>3393</v>
      </c>
      <c r="E674" t="s">
        <v>3394</v>
      </c>
      <c r="F674" t="s">
        <v>643</v>
      </c>
      <c r="G674" s="2">
        <v>43667</v>
      </c>
      <c r="H674" t="s">
        <v>34</v>
      </c>
      <c r="I674">
        <v>2008</v>
      </c>
      <c r="J674" t="s">
        <v>136</v>
      </c>
      <c r="K674" t="s">
        <v>233</v>
      </c>
      <c r="L674">
        <v>110</v>
      </c>
      <c r="M674">
        <v>0</v>
      </c>
      <c r="N674" t="s">
        <v>112</v>
      </c>
      <c r="O674" t="s">
        <v>3395</v>
      </c>
      <c r="P674" t="s">
        <v>39</v>
      </c>
      <c r="Q674">
        <v>1</v>
      </c>
      <c r="R674">
        <f t="shared" si="40"/>
        <v>2019</v>
      </c>
      <c r="S674" t="str">
        <f t="shared" si="41"/>
        <v>July</v>
      </c>
      <c r="T674" t="str">
        <f t="shared" si="42"/>
        <v>Older</v>
      </c>
      <c r="U674" t="str">
        <f t="shared" si="43"/>
        <v>Medium</v>
      </c>
    </row>
    <row r="675" spans="1:21" x14ac:dyDescent="0.25">
      <c r="A675" t="s">
        <v>3396</v>
      </c>
      <c r="B675" t="s">
        <v>18</v>
      </c>
      <c r="C675" t="s">
        <v>3397</v>
      </c>
      <c r="D675" t="s">
        <v>3398</v>
      </c>
      <c r="E675" t="s">
        <v>3399</v>
      </c>
      <c r="F675" t="s">
        <v>175</v>
      </c>
      <c r="G675" s="2"/>
      <c r="H675" t="s">
        <v>22</v>
      </c>
      <c r="I675">
        <v>2016</v>
      </c>
      <c r="J675" t="s">
        <v>77</v>
      </c>
      <c r="K675" t="s">
        <v>289</v>
      </c>
      <c r="L675">
        <v>93</v>
      </c>
      <c r="M675">
        <v>0</v>
      </c>
      <c r="N675" t="s">
        <v>1394</v>
      </c>
      <c r="O675" t="s">
        <v>3400</v>
      </c>
      <c r="P675" t="s">
        <v>27</v>
      </c>
      <c r="Q675">
        <v>2</v>
      </c>
      <c r="R675" t="str">
        <f t="shared" si="40"/>
        <v/>
      </c>
      <c r="S675" t="str">
        <f t="shared" si="41"/>
        <v/>
      </c>
      <c r="T675" t="str">
        <f t="shared" si="42"/>
        <v>Modern</v>
      </c>
      <c r="U675" t="str">
        <f t="shared" si="43"/>
        <v>Medium</v>
      </c>
    </row>
    <row r="676" spans="1:21" x14ac:dyDescent="0.25">
      <c r="A676" t="s">
        <v>3401</v>
      </c>
      <c r="B676" t="s">
        <v>18</v>
      </c>
      <c r="C676" t="s">
        <v>3402</v>
      </c>
      <c r="D676" t="s">
        <v>3403</v>
      </c>
      <c r="E676" t="s">
        <v>3404</v>
      </c>
      <c r="F676" t="s">
        <v>22</v>
      </c>
      <c r="G676" s="2">
        <v>44387</v>
      </c>
      <c r="H676" t="s">
        <v>34</v>
      </c>
      <c r="I676">
        <v>2016</v>
      </c>
      <c r="J676" t="s">
        <v>35</v>
      </c>
      <c r="K676" t="s">
        <v>289</v>
      </c>
      <c r="L676">
        <v>93</v>
      </c>
      <c r="M676">
        <v>0</v>
      </c>
      <c r="N676" t="s">
        <v>61</v>
      </c>
      <c r="O676" t="s">
        <v>3405</v>
      </c>
      <c r="P676" t="s">
        <v>39</v>
      </c>
      <c r="Q676">
        <v>1</v>
      </c>
      <c r="R676">
        <f t="shared" si="40"/>
        <v>2021</v>
      </c>
      <c r="S676" t="str">
        <f t="shared" si="41"/>
        <v>July</v>
      </c>
      <c r="T676" t="str">
        <f t="shared" si="42"/>
        <v>Modern</v>
      </c>
      <c r="U676" t="str">
        <f t="shared" si="43"/>
        <v>Medium</v>
      </c>
    </row>
    <row r="677" spans="1:21" x14ac:dyDescent="0.25">
      <c r="A677" t="s">
        <v>3406</v>
      </c>
      <c r="B677" t="s">
        <v>18</v>
      </c>
      <c r="C677" t="s">
        <v>3407</v>
      </c>
      <c r="D677" t="s">
        <v>3408</v>
      </c>
      <c r="E677" t="s">
        <v>3409</v>
      </c>
      <c r="F677" t="s">
        <v>22</v>
      </c>
      <c r="G677" s="2"/>
      <c r="H677" t="s">
        <v>22</v>
      </c>
      <c r="I677">
        <v>1964</v>
      </c>
      <c r="J677" t="s">
        <v>238</v>
      </c>
      <c r="K677" t="s">
        <v>1525</v>
      </c>
      <c r="L677">
        <v>120</v>
      </c>
      <c r="M677">
        <v>0</v>
      </c>
      <c r="N677" t="s">
        <v>25</v>
      </c>
      <c r="O677" t="s">
        <v>3410</v>
      </c>
      <c r="P677" t="s">
        <v>27</v>
      </c>
      <c r="Q677">
        <v>2</v>
      </c>
      <c r="R677" t="str">
        <f t="shared" si="40"/>
        <v/>
      </c>
      <c r="S677" t="str">
        <f t="shared" si="41"/>
        <v/>
      </c>
      <c r="T677" t="str">
        <f t="shared" si="42"/>
        <v>Older</v>
      </c>
      <c r="U677" t="str">
        <f t="shared" si="43"/>
        <v>Medium</v>
      </c>
    </row>
    <row r="678" spans="1:21" x14ac:dyDescent="0.25">
      <c r="A678" t="s">
        <v>3411</v>
      </c>
      <c r="B678" t="s">
        <v>29</v>
      </c>
      <c r="C678" t="s">
        <v>3412</v>
      </c>
      <c r="D678" t="s">
        <v>3413</v>
      </c>
      <c r="E678" t="s">
        <v>22</v>
      </c>
      <c r="F678" t="s">
        <v>175</v>
      </c>
      <c r="G678" s="2">
        <v>42846</v>
      </c>
      <c r="H678" t="s">
        <v>34</v>
      </c>
      <c r="I678">
        <v>2017</v>
      </c>
      <c r="J678" t="s">
        <v>35</v>
      </c>
      <c r="K678" t="s">
        <v>71</v>
      </c>
      <c r="L678">
        <v>0</v>
      </c>
      <c r="M678">
        <v>1</v>
      </c>
      <c r="N678" t="s">
        <v>72</v>
      </c>
      <c r="O678" t="s">
        <v>3414</v>
      </c>
      <c r="P678" t="s">
        <v>39</v>
      </c>
      <c r="Q678">
        <v>1</v>
      </c>
      <c r="R678">
        <f t="shared" si="40"/>
        <v>2017</v>
      </c>
      <c r="S678" t="str">
        <f t="shared" si="41"/>
        <v>April</v>
      </c>
      <c r="T678" t="str">
        <f t="shared" si="42"/>
        <v>Modern</v>
      </c>
      <c r="U678" t="str">
        <f t="shared" si="43"/>
        <v>Not Applicable</v>
      </c>
    </row>
    <row r="679" spans="1:21" x14ac:dyDescent="0.25">
      <c r="A679" t="s">
        <v>3415</v>
      </c>
      <c r="B679" t="s">
        <v>18</v>
      </c>
      <c r="C679" t="s">
        <v>3416</v>
      </c>
      <c r="D679" t="s">
        <v>3417</v>
      </c>
      <c r="E679" t="s">
        <v>2780</v>
      </c>
      <c r="F679" t="s">
        <v>175</v>
      </c>
      <c r="G679" s="2">
        <v>43518</v>
      </c>
      <c r="H679" t="s">
        <v>34</v>
      </c>
      <c r="I679">
        <v>2016</v>
      </c>
      <c r="J679" t="s">
        <v>35</v>
      </c>
      <c r="K679" t="s">
        <v>836</v>
      </c>
      <c r="L679">
        <v>70</v>
      </c>
      <c r="M679">
        <v>0</v>
      </c>
      <c r="N679" t="s">
        <v>210</v>
      </c>
      <c r="O679" t="s">
        <v>3418</v>
      </c>
      <c r="P679" t="s">
        <v>39</v>
      </c>
      <c r="Q679">
        <v>1</v>
      </c>
      <c r="R679">
        <f t="shared" si="40"/>
        <v>2019</v>
      </c>
      <c r="S679" t="str">
        <f t="shared" si="41"/>
        <v>February</v>
      </c>
      <c r="T679" t="str">
        <f t="shared" si="42"/>
        <v>Modern</v>
      </c>
      <c r="U679" t="str">
        <f t="shared" si="43"/>
        <v>Short</v>
      </c>
    </row>
    <row r="680" spans="1:21" x14ac:dyDescent="0.25">
      <c r="A680" t="s">
        <v>3419</v>
      </c>
      <c r="B680" t="s">
        <v>18</v>
      </c>
      <c r="C680" t="s">
        <v>3420</v>
      </c>
      <c r="D680" t="s">
        <v>2201</v>
      </c>
      <c r="E680" t="s">
        <v>3421</v>
      </c>
      <c r="F680" t="s">
        <v>22</v>
      </c>
      <c r="G680" s="2"/>
      <c r="H680" t="s">
        <v>22</v>
      </c>
      <c r="I680">
        <v>2014</v>
      </c>
      <c r="J680" t="s">
        <v>77</v>
      </c>
      <c r="K680" t="s">
        <v>2724</v>
      </c>
      <c r="L680">
        <v>10</v>
      </c>
      <c r="M680">
        <v>0</v>
      </c>
      <c r="N680" t="s">
        <v>1394</v>
      </c>
      <c r="O680" t="s">
        <v>3422</v>
      </c>
      <c r="P680" t="s">
        <v>27</v>
      </c>
      <c r="Q680">
        <v>2</v>
      </c>
      <c r="R680" t="str">
        <f t="shared" si="40"/>
        <v/>
      </c>
      <c r="S680" t="str">
        <f t="shared" si="41"/>
        <v/>
      </c>
      <c r="T680" t="str">
        <f t="shared" si="42"/>
        <v>Modern</v>
      </c>
      <c r="U680" t="str">
        <f t="shared" si="43"/>
        <v>Short</v>
      </c>
    </row>
    <row r="681" spans="1:21" x14ac:dyDescent="0.25">
      <c r="A681" t="s">
        <v>3423</v>
      </c>
      <c r="B681" t="s">
        <v>29</v>
      </c>
      <c r="C681" t="s">
        <v>3424</v>
      </c>
      <c r="D681" t="s">
        <v>3425</v>
      </c>
      <c r="E681" t="s">
        <v>3426</v>
      </c>
      <c r="F681" t="s">
        <v>22</v>
      </c>
      <c r="G681" s="2">
        <v>44386</v>
      </c>
      <c r="H681" t="s">
        <v>34</v>
      </c>
      <c r="I681">
        <v>2021</v>
      </c>
      <c r="J681" t="s">
        <v>35</v>
      </c>
      <c r="K681" t="s">
        <v>71</v>
      </c>
      <c r="L681">
        <v>0</v>
      </c>
      <c r="M681">
        <v>1</v>
      </c>
      <c r="N681" t="s">
        <v>72</v>
      </c>
      <c r="O681" t="s">
        <v>3427</v>
      </c>
      <c r="P681" t="s">
        <v>39</v>
      </c>
      <c r="Q681">
        <v>1</v>
      </c>
      <c r="R681">
        <f t="shared" si="40"/>
        <v>2021</v>
      </c>
      <c r="S681" t="str">
        <f t="shared" si="41"/>
        <v>July</v>
      </c>
      <c r="T681" t="str">
        <f t="shared" si="42"/>
        <v>Recent</v>
      </c>
      <c r="U681" t="str">
        <f t="shared" si="43"/>
        <v>Not Applicable</v>
      </c>
    </row>
    <row r="682" spans="1:21" x14ac:dyDescent="0.25">
      <c r="A682" t="s">
        <v>3428</v>
      </c>
      <c r="B682" t="s">
        <v>18</v>
      </c>
      <c r="C682" t="s">
        <v>3429</v>
      </c>
      <c r="D682" t="s">
        <v>3430</v>
      </c>
      <c r="E682" t="s">
        <v>3431</v>
      </c>
      <c r="F682" t="s">
        <v>22</v>
      </c>
      <c r="G682" s="2"/>
      <c r="H682" t="s">
        <v>22</v>
      </c>
      <c r="I682">
        <v>2003</v>
      </c>
      <c r="J682" t="s">
        <v>238</v>
      </c>
      <c r="K682" t="s">
        <v>570</v>
      </c>
      <c r="L682">
        <v>94</v>
      </c>
      <c r="M682">
        <v>0</v>
      </c>
      <c r="N682" t="s">
        <v>119</v>
      </c>
      <c r="O682" t="s">
        <v>3432</v>
      </c>
      <c r="P682" t="s">
        <v>27</v>
      </c>
      <c r="Q682">
        <v>2</v>
      </c>
      <c r="R682" t="str">
        <f t="shared" si="40"/>
        <v/>
      </c>
      <c r="S682" t="str">
        <f t="shared" si="41"/>
        <v/>
      </c>
      <c r="T682" t="str">
        <f t="shared" si="42"/>
        <v>Older</v>
      </c>
      <c r="U682" t="str">
        <f t="shared" si="43"/>
        <v>Medium</v>
      </c>
    </row>
    <row r="683" spans="1:21" x14ac:dyDescent="0.25">
      <c r="A683" t="s">
        <v>3433</v>
      </c>
      <c r="B683" t="s">
        <v>18</v>
      </c>
      <c r="C683" t="s">
        <v>3434</v>
      </c>
      <c r="D683" t="s">
        <v>3435</v>
      </c>
      <c r="E683" t="s">
        <v>3436</v>
      </c>
      <c r="F683" t="s">
        <v>22</v>
      </c>
      <c r="G683" s="2"/>
      <c r="H683" t="s">
        <v>22</v>
      </c>
      <c r="I683">
        <v>2015</v>
      </c>
      <c r="J683" t="s">
        <v>198</v>
      </c>
      <c r="K683" t="s">
        <v>551</v>
      </c>
      <c r="L683">
        <v>97</v>
      </c>
      <c r="M683">
        <v>0</v>
      </c>
      <c r="N683" t="s">
        <v>61</v>
      </c>
      <c r="O683" t="s">
        <v>3437</v>
      </c>
      <c r="P683" t="s">
        <v>27</v>
      </c>
      <c r="Q683">
        <v>2</v>
      </c>
      <c r="R683" t="str">
        <f t="shared" si="40"/>
        <v/>
      </c>
      <c r="S683" t="str">
        <f t="shared" si="41"/>
        <v/>
      </c>
      <c r="T683" t="str">
        <f t="shared" si="42"/>
        <v>Modern</v>
      </c>
      <c r="U683" t="str">
        <f t="shared" si="43"/>
        <v>Medium</v>
      </c>
    </row>
    <row r="684" spans="1:21" x14ac:dyDescent="0.25">
      <c r="A684" t="s">
        <v>3438</v>
      </c>
      <c r="B684" t="s">
        <v>29</v>
      </c>
      <c r="C684" t="s">
        <v>3439</v>
      </c>
      <c r="D684" t="s">
        <v>22</v>
      </c>
      <c r="E684" t="s">
        <v>3440</v>
      </c>
      <c r="F684" t="s">
        <v>22</v>
      </c>
      <c r="G684" s="2"/>
      <c r="H684" t="s">
        <v>22</v>
      </c>
      <c r="I684">
        <v>2020</v>
      </c>
      <c r="J684" t="s">
        <v>198</v>
      </c>
      <c r="K684" t="s">
        <v>71</v>
      </c>
      <c r="L684">
        <v>0</v>
      </c>
      <c r="M684">
        <v>1</v>
      </c>
      <c r="N684" t="s">
        <v>119</v>
      </c>
      <c r="O684" t="s">
        <v>3441</v>
      </c>
      <c r="P684" t="s">
        <v>27</v>
      </c>
      <c r="Q684">
        <v>2</v>
      </c>
      <c r="R684" t="str">
        <f t="shared" si="40"/>
        <v/>
      </c>
      <c r="S684" t="str">
        <f t="shared" si="41"/>
        <v/>
      </c>
      <c r="T684" t="str">
        <f t="shared" si="42"/>
        <v>Recent</v>
      </c>
      <c r="U684" t="str">
        <f t="shared" si="43"/>
        <v>Not Applicable</v>
      </c>
    </row>
    <row r="685" spans="1:21" x14ac:dyDescent="0.25">
      <c r="A685" t="s">
        <v>3442</v>
      </c>
      <c r="B685" t="s">
        <v>29</v>
      </c>
      <c r="C685" t="s">
        <v>3443</v>
      </c>
      <c r="D685" t="s">
        <v>3444</v>
      </c>
      <c r="E685" t="s">
        <v>3445</v>
      </c>
      <c r="F685" t="s">
        <v>1719</v>
      </c>
      <c r="G685" s="2">
        <v>43692</v>
      </c>
      <c r="H685" t="s">
        <v>34</v>
      </c>
      <c r="I685">
        <v>2019</v>
      </c>
      <c r="J685" t="s">
        <v>35</v>
      </c>
      <c r="K685" t="s">
        <v>36</v>
      </c>
      <c r="L685">
        <v>0</v>
      </c>
      <c r="M685">
        <v>2</v>
      </c>
      <c r="N685" t="s">
        <v>220</v>
      </c>
      <c r="O685" t="s">
        <v>3446</v>
      </c>
      <c r="P685" t="s">
        <v>39</v>
      </c>
      <c r="Q685">
        <v>1</v>
      </c>
      <c r="R685">
        <f t="shared" si="40"/>
        <v>2019</v>
      </c>
      <c r="S685" t="str">
        <f t="shared" si="41"/>
        <v>August</v>
      </c>
      <c r="T685" t="str">
        <f t="shared" si="42"/>
        <v>Modern</v>
      </c>
      <c r="U685" t="str">
        <f t="shared" si="43"/>
        <v>Not Applicable</v>
      </c>
    </row>
    <row r="686" spans="1:21" x14ac:dyDescent="0.25">
      <c r="A686" t="s">
        <v>3447</v>
      </c>
      <c r="B686" t="s">
        <v>18</v>
      </c>
      <c r="C686" t="s">
        <v>3448</v>
      </c>
      <c r="D686" t="s">
        <v>3449</v>
      </c>
      <c r="E686" t="s">
        <v>3450</v>
      </c>
      <c r="F686" t="s">
        <v>1092</v>
      </c>
      <c r="G686" s="2">
        <v>42695</v>
      </c>
      <c r="H686" t="s">
        <v>34</v>
      </c>
      <c r="I686">
        <v>2016</v>
      </c>
      <c r="J686" t="s">
        <v>35</v>
      </c>
      <c r="K686" t="s">
        <v>1775</v>
      </c>
      <c r="L686">
        <v>67</v>
      </c>
      <c r="M686">
        <v>0</v>
      </c>
      <c r="N686" t="s">
        <v>210</v>
      </c>
      <c r="O686" t="s">
        <v>3451</v>
      </c>
      <c r="P686" t="s">
        <v>39</v>
      </c>
      <c r="Q686">
        <v>1</v>
      </c>
      <c r="R686">
        <f t="shared" si="40"/>
        <v>2016</v>
      </c>
      <c r="S686" t="str">
        <f t="shared" si="41"/>
        <v>November</v>
      </c>
      <c r="T686" t="str">
        <f t="shared" si="42"/>
        <v>Modern</v>
      </c>
      <c r="U686" t="str">
        <f t="shared" si="43"/>
        <v>Short</v>
      </c>
    </row>
    <row r="687" spans="1:21" x14ac:dyDescent="0.25">
      <c r="A687" t="s">
        <v>3452</v>
      </c>
      <c r="B687" t="s">
        <v>18</v>
      </c>
      <c r="C687" t="s">
        <v>3453</v>
      </c>
      <c r="D687" t="s">
        <v>3454</v>
      </c>
      <c r="E687" t="s">
        <v>3455</v>
      </c>
      <c r="F687" t="s">
        <v>22</v>
      </c>
      <c r="G687" s="2"/>
      <c r="H687" t="s">
        <v>22</v>
      </c>
      <c r="I687">
        <v>2016</v>
      </c>
      <c r="J687" t="s">
        <v>23</v>
      </c>
      <c r="K687" t="s">
        <v>967</v>
      </c>
      <c r="L687">
        <v>90</v>
      </c>
      <c r="M687">
        <v>0</v>
      </c>
      <c r="N687" t="s">
        <v>25</v>
      </c>
      <c r="O687" t="s">
        <v>3456</v>
      </c>
      <c r="P687" t="s">
        <v>27</v>
      </c>
      <c r="Q687">
        <v>2</v>
      </c>
      <c r="R687" t="str">
        <f t="shared" si="40"/>
        <v/>
      </c>
      <c r="S687" t="str">
        <f t="shared" si="41"/>
        <v/>
      </c>
      <c r="T687" t="str">
        <f t="shared" si="42"/>
        <v>Modern</v>
      </c>
      <c r="U687" t="str">
        <f t="shared" si="43"/>
        <v>Medium</v>
      </c>
    </row>
    <row r="688" spans="1:21" x14ac:dyDescent="0.25">
      <c r="A688" t="s">
        <v>3457</v>
      </c>
      <c r="B688" t="s">
        <v>29</v>
      </c>
      <c r="C688" t="s">
        <v>3458</v>
      </c>
      <c r="D688" t="s">
        <v>3459</v>
      </c>
      <c r="E688" t="s">
        <v>3460</v>
      </c>
      <c r="F688" t="s">
        <v>22</v>
      </c>
      <c r="G688" s="2">
        <v>44378</v>
      </c>
      <c r="H688" t="s">
        <v>34</v>
      </c>
      <c r="I688">
        <v>2020</v>
      </c>
      <c r="J688" t="s">
        <v>35</v>
      </c>
      <c r="K688" t="s">
        <v>71</v>
      </c>
      <c r="L688">
        <v>0</v>
      </c>
      <c r="M688">
        <v>1</v>
      </c>
      <c r="N688" t="s">
        <v>119</v>
      </c>
      <c r="O688" t="s">
        <v>3461</v>
      </c>
      <c r="P688" t="s">
        <v>39</v>
      </c>
      <c r="Q688">
        <v>1</v>
      </c>
      <c r="R688">
        <f t="shared" si="40"/>
        <v>2021</v>
      </c>
      <c r="S688" t="str">
        <f t="shared" si="41"/>
        <v>July</v>
      </c>
      <c r="T688" t="str">
        <f t="shared" si="42"/>
        <v>Recent</v>
      </c>
      <c r="U688" t="str">
        <f t="shared" si="43"/>
        <v>Not Applicable</v>
      </c>
    </row>
    <row r="689" spans="1:21" x14ac:dyDescent="0.25">
      <c r="A689" t="s">
        <v>3462</v>
      </c>
      <c r="B689" t="s">
        <v>18</v>
      </c>
      <c r="C689" t="s">
        <v>3463</v>
      </c>
      <c r="D689" t="s">
        <v>2769</v>
      </c>
      <c r="E689" t="s">
        <v>22</v>
      </c>
      <c r="F689" t="s">
        <v>22</v>
      </c>
      <c r="G689" s="2"/>
      <c r="H689" t="s">
        <v>22</v>
      </c>
      <c r="I689">
        <v>2019</v>
      </c>
      <c r="J689" t="s">
        <v>77</v>
      </c>
      <c r="K689" t="s">
        <v>3464</v>
      </c>
      <c r="L689">
        <v>28</v>
      </c>
      <c r="M689">
        <v>0</v>
      </c>
      <c r="N689" t="s">
        <v>357</v>
      </c>
      <c r="O689" t="s">
        <v>3465</v>
      </c>
      <c r="P689" t="s">
        <v>27</v>
      </c>
      <c r="Q689">
        <v>2</v>
      </c>
      <c r="R689" t="str">
        <f t="shared" si="40"/>
        <v/>
      </c>
      <c r="S689" t="str">
        <f t="shared" si="41"/>
        <v/>
      </c>
      <c r="T689" t="str">
        <f t="shared" si="42"/>
        <v>Modern</v>
      </c>
      <c r="U689" t="str">
        <f t="shared" si="43"/>
        <v>Short</v>
      </c>
    </row>
    <row r="690" spans="1:21" x14ac:dyDescent="0.25">
      <c r="A690" t="s">
        <v>3466</v>
      </c>
      <c r="B690" t="s">
        <v>18</v>
      </c>
      <c r="C690" t="s">
        <v>3467</v>
      </c>
      <c r="D690" t="s">
        <v>3468</v>
      </c>
      <c r="E690" t="s">
        <v>3469</v>
      </c>
      <c r="F690" t="s">
        <v>22</v>
      </c>
      <c r="G690" s="2"/>
      <c r="H690" t="s">
        <v>22</v>
      </c>
      <c r="I690">
        <v>2020</v>
      </c>
      <c r="J690" t="s">
        <v>59</v>
      </c>
      <c r="K690" t="s">
        <v>176</v>
      </c>
      <c r="L690">
        <v>102</v>
      </c>
      <c r="M690">
        <v>0</v>
      </c>
      <c r="N690" t="s">
        <v>119</v>
      </c>
      <c r="O690" t="s">
        <v>3470</v>
      </c>
      <c r="P690" t="s">
        <v>27</v>
      </c>
      <c r="Q690">
        <v>2</v>
      </c>
      <c r="R690" t="str">
        <f t="shared" si="40"/>
        <v/>
      </c>
      <c r="S690" t="str">
        <f t="shared" si="41"/>
        <v/>
      </c>
      <c r="T690" t="str">
        <f t="shared" si="42"/>
        <v>Recent</v>
      </c>
      <c r="U690" t="str">
        <f t="shared" si="43"/>
        <v>Medium</v>
      </c>
    </row>
    <row r="691" spans="1:21" x14ac:dyDescent="0.25">
      <c r="A691" t="s">
        <v>3471</v>
      </c>
      <c r="B691" t="s">
        <v>29</v>
      </c>
      <c r="C691" t="s">
        <v>3472</v>
      </c>
      <c r="D691" t="s">
        <v>22</v>
      </c>
      <c r="E691" t="s">
        <v>3473</v>
      </c>
      <c r="F691" t="s">
        <v>168</v>
      </c>
      <c r="G691" s="2">
        <v>43763</v>
      </c>
      <c r="H691" t="s">
        <v>34</v>
      </c>
      <c r="I691">
        <v>2019</v>
      </c>
      <c r="J691" t="s">
        <v>136</v>
      </c>
      <c r="K691" t="s">
        <v>71</v>
      </c>
      <c r="L691">
        <v>0</v>
      </c>
      <c r="M691">
        <v>1</v>
      </c>
      <c r="N691" t="s">
        <v>137</v>
      </c>
      <c r="O691" t="s">
        <v>3474</v>
      </c>
      <c r="P691" t="s">
        <v>39</v>
      </c>
      <c r="Q691">
        <v>1</v>
      </c>
      <c r="R691">
        <f t="shared" si="40"/>
        <v>2019</v>
      </c>
      <c r="S691" t="str">
        <f t="shared" si="41"/>
        <v>October</v>
      </c>
      <c r="T691" t="str">
        <f t="shared" si="42"/>
        <v>Modern</v>
      </c>
      <c r="U691" t="str">
        <f t="shared" si="43"/>
        <v>Not Applicable</v>
      </c>
    </row>
    <row r="692" spans="1:21" x14ac:dyDescent="0.25">
      <c r="A692" t="s">
        <v>3475</v>
      </c>
      <c r="B692" t="s">
        <v>18</v>
      </c>
      <c r="C692" t="s">
        <v>3476</v>
      </c>
      <c r="D692" t="s">
        <v>3477</v>
      </c>
      <c r="E692" t="s">
        <v>3478</v>
      </c>
      <c r="F692" t="s">
        <v>22</v>
      </c>
      <c r="G692" s="2"/>
      <c r="H692" t="s">
        <v>22</v>
      </c>
      <c r="I692">
        <v>2016</v>
      </c>
      <c r="J692" t="s">
        <v>198</v>
      </c>
      <c r="K692" t="s">
        <v>271</v>
      </c>
      <c r="L692">
        <v>87</v>
      </c>
      <c r="M692">
        <v>0</v>
      </c>
      <c r="N692" t="s">
        <v>25</v>
      </c>
      <c r="O692" t="s">
        <v>3479</v>
      </c>
      <c r="P692" t="s">
        <v>27</v>
      </c>
      <c r="Q692">
        <v>2</v>
      </c>
      <c r="R692" t="str">
        <f t="shared" si="40"/>
        <v/>
      </c>
      <c r="S692" t="str">
        <f t="shared" si="41"/>
        <v/>
      </c>
      <c r="T692" t="str">
        <f t="shared" si="42"/>
        <v>Modern</v>
      </c>
      <c r="U692" t="str">
        <f t="shared" si="43"/>
        <v>Short</v>
      </c>
    </row>
    <row r="693" spans="1:21" x14ac:dyDescent="0.25">
      <c r="A693" t="s">
        <v>3480</v>
      </c>
      <c r="B693" t="s">
        <v>18</v>
      </c>
      <c r="C693" t="s">
        <v>3481</v>
      </c>
      <c r="D693" t="s">
        <v>3482</v>
      </c>
      <c r="E693" t="s">
        <v>3483</v>
      </c>
      <c r="F693" t="s">
        <v>22</v>
      </c>
      <c r="G693" s="2"/>
      <c r="H693" t="s">
        <v>22</v>
      </c>
      <c r="I693">
        <v>2017</v>
      </c>
      <c r="J693" t="s">
        <v>23</v>
      </c>
      <c r="K693" t="s">
        <v>318</v>
      </c>
      <c r="L693">
        <v>80</v>
      </c>
      <c r="M693">
        <v>0</v>
      </c>
      <c r="N693" t="s">
        <v>119</v>
      </c>
      <c r="O693" t="s">
        <v>3484</v>
      </c>
      <c r="P693" t="s">
        <v>27</v>
      </c>
      <c r="Q693">
        <v>2</v>
      </c>
      <c r="R693" t="str">
        <f t="shared" si="40"/>
        <v/>
      </c>
      <c r="S693" t="str">
        <f t="shared" si="41"/>
        <v/>
      </c>
      <c r="T693" t="str">
        <f t="shared" si="42"/>
        <v>Modern</v>
      </c>
      <c r="U693" t="str">
        <f t="shared" si="43"/>
        <v>Short</v>
      </c>
    </row>
    <row r="694" spans="1:21" x14ac:dyDescent="0.25">
      <c r="A694" t="s">
        <v>3485</v>
      </c>
      <c r="B694" t="s">
        <v>29</v>
      </c>
      <c r="C694" t="s">
        <v>3486</v>
      </c>
      <c r="D694" t="s">
        <v>22</v>
      </c>
      <c r="E694" t="s">
        <v>3487</v>
      </c>
      <c r="F694" t="s">
        <v>219</v>
      </c>
      <c r="G694" s="2">
        <v>43686</v>
      </c>
      <c r="H694" t="s">
        <v>34</v>
      </c>
      <c r="I694">
        <v>2019</v>
      </c>
      <c r="J694" t="s">
        <v>35</v>
      </c>
      <c r="K694" t="s">
        <v>71</v>
      </c>
      <c r="L694">
        <v>0</v>
      </c>
      <c r="M694">
        <v>1</v>
      </c>
      <c r="N694" t="s">
        <v>220</v>
      </c>
      <c r="O694" t="s">
        <v>3488</v>
      </c>
      <c r="P694" t="s">
        <v>39</v>
      </c>
      <c r="Q694">
        <v>1</v>
      </c>
      <c r="R694">
        <f t="shared" si="40"/>
        <v>2019</v>
      </c>
      <c r="S694" t="str">
        <f t="shared" si="41"/>
        <v>August</v>
      </c>
      <c r="T694" t="str">
        <f t="shared" si="42"/>
        <v>Modern</v>
      </c>
      <c r="U694" t="str">
        <f t="shared" si="43"/>
        <v>Not Applicable</v>
      </c>
    </row>
    <row r="695" spans="1:21" x14ac:dyDescent="0.25">
      <c r="A695" t="s">
        <v>3489</v>
      </c>
      <c r="B695" t="s">
        <v>18</v>
      </c>
      <c r="C695" t="s">
        <v>3490</v>
      </c>
      <c r="D695" t="s">
        <v>3491</v>
      </c>
      <c r="E695" t="s">
        <v>3492</v>
      </c>
      <c r="F695" t="s">
        <v>22</v>
      </c>
      <c r="G695" s="2"/>
      <c r="H695" t="s">
        <v>22</v>
      </c>
      <c r="I695">
        <v>2008</v>
      </c>
      <c r="J695" t="s">
        <v>198</v>
      </c>
      <c r="K695" t="s">
        <v>779</v>
      </c>
      <c r="L695">
        <v>58</v>
      </c>
      <c r="M695">
        <v>0</v>
      </c>
      <c r="N695" t="s">
        <v>155</v>
      </c>
      <c r="O695" t="s">
        <v>3493</v>
      </c>
      <c r="P695" t="s">
        <v>27</v>
      </c>
      <c r="Q695">
        <v>2</v>
      </c>
      <c r="R695" t="str">
        <f t="shared" si="40"/>
        <v/>
      </c>
      <c r="S695" t="str">
        <f t="shared" si="41"/>
        <v/>
      </c>
      <c r="T695" t="str">
        <f t="shared" si="42"/>
        <v>Older</v>
      </c>
      <c r="U695" t="str">
        <f t="shared" si="43"/>
        <v>Short</v>
      </c>
    </row>
    <row r="696" spans="1:21" x14ac:dyDescent="0.25">
      <c r="A696" t="s">
        <v>3494</v>
      </c>
      <c r="B696" t="s">
        <v>29</v>
      </c>
      <c r="C696" t="s">
        <v>3495</v>
      </c>
      <c r="D696" t="s">
        <v>22</v>
      </c>
      <c r="E696" t="s">
        <v>3496</v>
      </c>
      <c r="F696" t="s">
        <v>22</v>
      </c>
      <c r="G696" s="2"/>
      <c r="H696" t="s">
        <v>22</v>
      </c>
      <c r="I696">
        <v>2019</v>
      </c>
      <c r="J696" t="s">
        <v>35</v>
      </c>
      <c r="K696" t="s">
        <v>71</v>
      </c>
      <c r="L696">
        <v>0</v>
      </c>
      <c r="M696">
        <v>1</v>
      </c>
      <c r="N696" t="s">
        <v>119</v>
      </c>
      <c r="O696" t="s">
        <v>3497</v>
      </c>
      <c r="P696" t="s">
        <v>27</v>
      </c>
      <c r="Q696">
        <v>2</v>
      </c>
      <c r="R696" t="str">
        <f t="shared" si="40"/>
        <v/>
      </c>
      <c r="S696" t="str">
        <f t="shared" si="41"/>
        <v/>
      </c>
      <c r="T696" t="str">
        <f t="shared" si="42"/>
        <v>Modern</v>
      </c>
      <c r="U696" t="str">
        <f t="shared" si="43"/>
        <v>Not Applicable</v>
      </c>
    </row>
    <row r="697" spans="1:21" x14ac:dyDescent="0.25">
      <c r="A697" t="s">
        <v>3498</v>
      </c>
      <c r="B697" t="s">
        <v>18</v>
      </c>
      <c r="C697" t="s">
        <v>3499</v>
      </c>
      <c r="D697" t="s">
        <v>3500</v>
      </c>
      <c r="E697" t="s">
        <v>3501</v>
      </c>
      <c r="F697" t="s">
        <v>22</v>
      </c>
      <c r="G697" s="2"/>
      <c r="H697" t="s">
        <v>22</v>
      </c>
      <c r="I697">
        <v>1953</v>
      </c>
      <c r="J697" t="s">
        <v>59</v>
      </c>
      <c r="K697" t="s">
        <v>1336</v>
      </c>
      <c r="L697">
        <v>75</v>
      </c>
      <c r="M697">
        <v>0</v>
      </c>
      <c r="N697" t="s">
        <v>119</v>
      </c>
      <c r="O697" t="s">
        <v>3502</v>
      </c>
      <c r="P697" t="s">
        <v>27</v>
      </c>
      <c r="Q697">
        <v>2</v>
      </c>
      <c r="R697" t="str">
        <f t="shared" si="40"/>
        <v/>
      </c>
      <c r="S697" t="str">
        <f t="shared" si="41"/>
        <v/>
      </c>
      <c r="T697" t="str">
        <f t="shared" si="42"/>
        <v>Older</v>
      </c>
      <c r="U697" t="str">
        <f t="shared" si="43"/>
        <v>Short</v>
      </c>
    </row>
    <row r="698" spans="1:21" x14ac:dyDescent="0.25">
      <c r="A698" t="s">
        <v>3503</v>
      </c>
      <c r="B698" t="s">
        <v>18</v>
      </c>
      <c r="C698" t="s">
        <v>3504</v>
      </c>
      <c r="D698" t="s">
        <v>3505</v>
      </c>
      <c r="E698" t="s">
        <v>3506</v>
      </c>
      <c r="F698" t="s">
        <v>22</v>
      </c>
      <c r="G698" s="2"/>
      <c r="H698" t="s">
        <v>22</v>
      </c>
      <c r="I698">
        <v>2020</v>
      </c>
      <c r="J698" t="s">
        <v>23</v>
      </c>
      <c r="K698" t="s">
        <v>93</v>
      </c>
      <c r="L698">
        <v>99</v>
      </c>
      <c r="M698">
        <v>0</v>
      </c>
      <c r="N698" t="s">
        <v>264</v>
      </c>
      <c r="O698" t="s">
        <v>3507</v>
      </c>
      <c r="P698" t="s">
        <v>27</v>
      </c>
      <c r="Q698">
        <v>2</v>
      </c>
      <c r="R698" t="str">
        <f t="shared" si="40"/>
        <v/>
      </c>
      <c r="S698" t="str">
        <f t="shared" si="41"/>
        <v/>
      </c>
      <c r="T698" t="str">
        <f t="shared" si="42"/>
        <v>Recent</v>
      </c>
      <c r="U698" t="str">
        <f t="shared" si="43"/>
        <v>Medium</v>
      </c>
    </row>
    <row r="699" spans="1:21" x14ac:dyDescent="0.25">
      <c r="A699" t="s">
        <v>3508</v>
      </c>
      <c r="B699" t="s">
        <v>18</v>
      </c>
      <c r="C699" t="s">
        <v>3509</v>
      </c>
      <c r="D699" t="s">
        <v>3510</v>
      </c>
      <c r="E699" t="s">
        <v>22</v>
      </c>
      <c r="F699" t="s">
        <v>22</v>
      </c>
      <c r="G699" s="2"/>
      <c r="H699" t="s">
        <v>22</v>
      </c>
      <c r="I699">
        <v>2018</v>
      </c>
      <c r="J699" t="s">
        <v>77</v>
      </c>
      <c r="K699" t="s">
        <v>3095</v>
      </c>
      <c r="L699">
        <v>30</v>
      </c>
      <c r="M699">
        <v>0</v>
      </c>
      <c r="N699" t="s">
        <v>45</v>
      </c>
      <c r="O699" t="s">
        <v>3511</v>
      </c>
      <c r="P699" t="s">
        <v>27</v>
      </c>
      <c r="Q699">
        <v>2</v>
      </c>
      <c r="R699" t="str">
        <f t="shared" si="40"/>
        <v/>
      </c>
      <c r="S699" t="str">
        <f t="shared" si="41"/>
        <v/>
      </c>
      <c r="T699" t="str">
        <f t="shared" si="42"/>
        <v>Modern</v>
      </c>
      <c r="U699" t="str">
        <f t="shared" si="43"/>
        <v>Short</v>
      </c>
    </row>
    <row r="700" spans="1:21" x14ac:dyDescent="0.25">
      <c r="A700" t="s">
        <v>3512</v>
      </c>
      <c r="B700" t="s">
        <v>18</v>
      </c>
      <c r="C700" t="s">
        <v>3513</v>
      </c>
      <c r="D700" t="s">
        <v>3514</v>
      </c>
      <c r="E700" t="s">
        <v>3515</v>
      </c>
      <c r="F700" t="s">
        <v>175</v>
      </c>
      <c r="G700" s="2"/>
      <c r="H700" t="s">
        <v>22</v>
      </c>
      <c r="I700">
        <v>1974</v>
      </c>
      <c r="J700" t="s">
        <v>92</v>
      </c>
      <c r="K700" t="s">
        <v>176</v>
      </c>
      <c r="L700">
        <v>102</v>
      </c>
      <c r="M700">
        <v>0</v>
      </c>
      <c r="N700" t="s">
        <v>119</v>
      </c>
      <c r="O700" t="s">
        <v>3516</v>
      </c>
      <c r="P700" t="s">
        <v>27</v>
      </c>
      <c r="Q700">
        <v>2</v>
      </c>
      <c r="R700" t="str">
        <f t="shared" si="40"/>
        <v/>
      </c>
      <c r="S700" t="str">
        <f t="shared" si="41"/>
        <v/>
      </c>
      <c r="T700" t="str">
        <f t="shared" si="42"/>
        <v>Older</v>
      </c>
      <c r="U700" t="str">
        <f t="shared" si="43"/>
        <v>Medium</v>
      </c>
    </row>
    <row r="701" spans="1:21" x14ac:dyDescent="0.25">
      <c r="A701" t="s">
        <v>3517</v>
      </c>
      <c r="B701" t="s">
        <v>29</v>
      </c>
      <c r="C701" t="s">
        <v>3518</v>
      </c>
      <c r="D701" t="s">
        <v>22</v>
      </c>
      <c r="E701" t="s">
        <v>3519</v>
      </c>
      <c r="F701" t="s">
        <v>85</v>
      </c>
      <c r="G701" s="2">
        <v>44169</v>
      </c>
      <c r="H701" t="s">
        <v>34</v>
      </c>
      <c r="I701">
        <v>2020</v>
      </c>
      <c r="J701" t="s">
        <v>35</v>
      </c>
      <c r="K701" t="s">
        <v>71</v>
      </c>
      <c r="L701">
        <v>0</v>
      </c>
      <c r="M701">
        <v>1</v>
      </c>
      <c r="N701" t="s">
        <v>61</v>
      </c>
      <c r="O701" t="s">
        <v>3520</v>
      </c>
      <c r="P701" t="s">
        <v>39</v>
      </c>
      <c r="Q701">
        <v>1</v>
      </c>
      <c r="R701">
        <f t="shared" si="40"/>
        <v>2020</v>
      </c>
      <c r="S701" t="str">
        <f t="shared" si="41"/>
        <v>December</v>
      </c>
      <c r="T701" t="str">
        <f t="shared" si="42"/>
        <v>Recent</v>
      </c>
      <c r="U701" t="str">
        <f t="shared" si="43"/>
        <v>Not Applicable</v>
      </c>
    </row>
    <row r="702" spans="1:21" x14ac:dyDescent="0.25">
      <c r="A702" t="s">
        <v>3521</v>
      </c>
      <c r="B702" t="s">
        <v>18</v>
      </c>
      <c r="C702" t="s">
        <v>3522</v>
      </c>
      <c r="D702" t="s">
        <v>3523</v>
      </c>
      <c r="E702" t="s">
        <v>3524</v>
      </c>
      <c r="F702" t="s">
        <v>288</v>
      </c>
      <c r="G702" s="2">
        <v>43551</v>
      </c>
      <c r="H702" t="s">
        <v>34</v>
      </c>
      <c r="I702">
        <v>2008</v>
      </c>
      <c r="J702" t="s">
        <v>51</v>
      </c>
      <c r="K702" t="s">
        <v>1537</v>
      </c>
      <c r="L702">
        <v>126</v>
      </c>
      <c r="M702">
        <v>0</v>
      </c>
      <c r="N702" t="s">
        <v>119</v>
      </c>
      <c r="O702" t="s">
        <v>3525</v>
      </c>
      <c r="P702" t="s">
        <v>39</v>
      </c>
      <c r="Q702">
        <v>1</v>
      </c>
      <c r="R702">
        <f t="shared" si="40"/>
        <v>2019</v>
      </c>
      <c r="S702" t="str">
        <f t="shared" si="41"/>
        <v>March</v>
      </c>
      <c r="T702" t="str">
        <f t="shared" si="42"/>
        <v>Older</v>
      </c>
      <c r="U702" t="str">
        <f t="shared" si="43"/>
        <v>Long</v>
      </c>
    </row>
    <row r="703" spans="1:21" x14ac:dyDescent="0.25">
      <c r="A703" t="s">
        <v>3526</v>
      </c>
      <c r="B703" t="s">
        <v>18</v>
      </c>
      <c r="C703" t="s">
        <v>3527</v>
      </c>
      <c r="D703" t="s">
        <v>3528</v>
      </c>
      <c r="E703" t="s">
        <v>3529</v>
      </c>
      <c r="F703" t="s">
        <v>22</v>
      </c>
      <c r="G703" s="2"/>
      <c r="H703" t="s">
        <v>22</v>
      </c>
      <c r="I703">
        <v>2021</v>
      </c>
      <c r="J703" t="s">
        <v>23</v>
      </c>
      <c r="K703" t="s">
        <v>52</v>
      </c>
      <c r="L703">
        <v>139</v>
      </c>
      <c r="M703">
        <v>0</v>
      </c>
      <c r="N703" t="s">
        <v>61</v>
      </c>
      <c r="O703" t="s">
        <v>3530</v>
      </c>
      <c r="P703" t="s">
        <v>27</v>
      </c>
      <c r="Q703">
        <v>2</v>
      </c>
      <c r="R703" t="str">
        <f t="shared" si="40"/>
        <v/>
      </c>
      <c r="S703" t="str">
        <f t="shared" si="41"/>
        <v/>
      </c>
      <c r="T703" t="str">
        <f t="shared" si="42"/>
        <v>Recent</v>
      </c>
      <c r="U703" t="str">
        <f t="shared" si="43"/>
        <v>Long</v>
      </c>
    </row>
    <row r="704" spans="1:21" x14ac:dyDescent="0.25">
      <c r="A704" t="s">
        <v>3531</v>
      </c>
      <c r="B704" t="s">
        <v>18</v>
      </c>
      <c r="C704" t="s">
        <v>3532</v>
      </c>
      <c r="D704" t="s">
        <v>3533</v>
      </c>
      <c r="E704" t="s">
        <v>3534</v>
      </c>
      <c r="F704" t="s">
        <v>534</v>
      </c>
      <c r="G704" s="2">
        <v>44090</v>
      </c>
      <c r="H704" t="s">
        <v>34</v>
      </c>
      <c r="I704">
        <v>2020</v>
      </c>
      <c r="J704" t="s">
        <v>35</v>
      </c>
      <c r="K704" t="s">
        <v>570</v>
      </c>
      <c r="L704">
        <v>94</v>
      </c>
      <c r="M704">
        <v>0</v>
      </c>
      <c r="N704" t="s">
        <v>119</v>
      </c>
      <c r="O704" t="s">
        <v>3535</v>
      </c>
      <c r="P704" t="s">
        <v>39</v>
      </c>
      <c r="Q704">
        <v>1</v>
      </c>
      <c r="R704">
        <f t="shared" si="40"/>
        <v>2020</v>
      </c>
      <c r="S704" t="str">
        <f t="shared" si="41"/>
        <v>September</v>
      </c>
      <c r="T704" t="str">
        <f t="shared" si="42"/>
        <v>Recent</v>
      </c>
      <c r="U704" t="str">
        <f t="shared" si="43"/>
        <v>Medium</v>
      </c>
    </row>
    <row r="705" spans="1:21" x14ac:dyDescent="0.25">
      <c r="A705" t="s">
        <v>3536</v>
      </c>
      <c r="B705" t="s">
        <v>18</v>
      </c>
      <c r="C705" t="s">
        <v>3537</v>
      </c>
      <c r="D705" t="s">
        <v>3538</v>
      </c>
      <c r="E705" t="s">
        <v>3539</v>
      </c>
      <c r="F705" t="s">
        <v>175</v>
      </c>
      <c r="G705" s="2"/>
      <c r="H705" t="s">
        <v>22</v>
      </c>
      <c r="I705">
        <v>2019</v>
      </c>
      <c r="J705" t="s">
        <v>92</v>
      </c>
      <c r="K705" t="s">
        <v>1525</v>
      </c>
      <c r="L705">
        <v>120</v>
      </c>
      <c r="M705">
        <v>0</v>
      </c>
      <c r="N705" t="s">
        <v>811</v>
      </c>
      <c r="O705" t="s">
        <v>3540</v>
      </c>
      <c r="P705" t="s">
        <v>27</v>
      </c>
      <c r="Q705">
        <v>2</v>
      </c>
      <c r="R705" t="str">
        <f t="shared" si="40"/>
        <v/>
      </c>
      <c r="S705" t="str">
        <f t="shared" si="41"/>
        <v/>
      </c>
      <c r="T705" t="str">
        <f t="shared" si="42"/>
        <v>Modern</v>
      </c>
      <c r="U705" t="str">
        <f t="shared" si="43"/>
        <v>Medium</v>
      </c>
    </row>
    <row r="706" spans="1:21" x14ac:dyDescent="0.25">
      <c r="A706" t="s">
        <v>3541</v>
      </c>
      <c r="B706" t="s">
        <v>18</v>
      </c>
      <c r="C706" t="s">
        <v>3542</v>
      </c>
      <c r="D706" t="s">
        <v>2327</v>
      </c>
      <c r="E706" t="s">
        <v>3543</v>
      </c>
      <c r="F706" t="s">
        <v>175</v>
      </c>
      <c r="G706" s="2">
        <v>43767</v>
      </c>
      <c r="H706" t="s">
        <v>34</v>
      </c>
      <c r="I706">
        <v>2019</v>
      </c>
      <c r="J706" t="s">
        <v>35</v>
      </c>
      <c r="K706" t="s">
        <v>3544</v>
      </c>
      <c r="L706">
        <v>63</v>
      </c>
      <c r="M706">
        <v>0</v>
      </c>
      <c r="N706" t="s">
        <v>210</v>
      </c>
      <c r="O706" t="s">
        <v>3545</v>
      </c>
      <c r="P706" t="s">
        <v>39</v>
      </c>
      <c r="Q706">
        <v>1</v>
      </c>
      <c r="R706">
        <f t="shared" si="40"/>
        <v>2019</v>
      </c>
      <c r="S706" t="str">
        <f t="shared" si="41"/>
        <v>October</v>
      </c>
      <c r="T706" t="str">
        <f t="shared" si="42"/>
        <v>Modern</v>
      </c>
      <c r="U706" t="str">
        <f t="shared" si="43"/>
        <v>Short</v>
      </c>
    </row>
    <row r="707" spans="1:21" x14ac:dyDescent="0.25">
      <c r="A707" t="s">
        <v>3546</v>
      </c>
      <c r="B707" t="s">
        <v>18</v>
      </c>
      <c r="C707" t="s">
        <v>3547</v>
      </c>
      <c r="D707" t="s">
        <v>2201</v>
      </c>
      <c r="E707" t="s">
        <v>22</v>
      </c>
      <c r="F707" t="s">
        <v>22</v>
      </c>
      <c r="G707" s="2"/>
      <c r="H707" t="s">
        <v>22</v>
      </c>
      <c r="I707">
        <v>2012</v>
      </c>
      <c r="J707" t="s">
        <v>77</v>
      </c>
      <c r="K707" t="s">
        <v>3095</v>
      </c>
      <c r="L707">
        <v>30</v>
      </c>
      <c r="M707">
        <v>0</v>
      </c>
      <c r="N707" t="s">
        <v>1394</v>
      </c>
      <c r="O707" t="s">
        <v>3548</v>
      </c>
      <c r="P707" t="s">
        <v>27</v>
      </c>
      <c r="Q707">
        <v>2</v>
      </c>
      <c r="R707" t="str">
        <f t="shared" ref="R707:R770" si="44">IF(G707="","",YEAR(G707))</f>
        <v/>
      </c>
      <c r="S707" t="str">
        <f t="shared" ref="S707:S770" si="45">IF(G707="","",TEXT(G707,"mmmm"))</f>
        <v/>
      </c>
      <c r="T707" t="str">
        <f t="shared" ref="T707:T770" si="46">IF(I707&gt;=2020,"Recent",IF(I707&gt;=2010,"Modern","Older"))</f>
        <v>Modern</v>
      </c>
      <c r="U707" t="str">
        <f t="shared" ref="U707:U770" si="47">IF(L707=0,"Not Applicable",IF(L707&lt; 90,"Short",IF(L707&lt;=120,"Medium","Long")))</f>
        <v>Short</v>
      </c>
    </row>
    <row r="708" spans="1:21" x14ac:dyDescent="0.25">
      <c r="A708" t="s">
        <v>3549</v>
      </c>
      <c r="B708" t="s">
        <v>18</v>
      </c>
      <c r="C708" t="s">
        <v>3550</v>
      </c>
      <c r="D708" t="s">
        <v>3551</v>
      </c>
      <c r="E708" t="s">
        <v>3552</v>
      </c>
      <c r="F708" t="s">
        <v>3553</v>
      </c>
      <c r="G708" s="2">
        <v>44166</v>
      </c>
      <c r="H708" t="s">
        <v>34</v>
      </c>
      <c r="I708">
        <v>2006</v>
      </c>
      <c r="J708" t="s">
        <v>244</v>
      </c>
      <c r="K708" t="s">
        <v>3554</v>
      </c>
      <c r="L708">
        <v>149</v>
      </c>
      <c r="M708">
        <v>0</v>
      </c>
      <c r="N708" t="s">
        <v>2791</v>
      </c>
      <c r="O708" t="s">
        <v>3555</v>
      </c>
      <c r="P708" t="s">
        <v>39</v>
      </c>
      <c r="Q708">
        <v>1</v>
      </c>
      <c r="R708">
        <f t="shared" si="44"/>
        <v>2020</v>
      </c>
      <c r="S708" t="str">
        <f t="shared" si="45"/>
        <v>December</v>
      </c>
      <c r="T708" t="str">
        <f t="shared" si="46"/>
        <v>Older</v>
      </c>
      <c r="U708" t="str">
        <f t="shared" si="47"/>
        <v>Long</v>
      </c>
    </row>
    <row r="709" spans="1:21" x14ac:dyDescent="0.25">
      <c r="A709" t="s">
        <v>3556</v>
      </c>
      <c r="B709" t="s">
        <v>18</v>
      </c>
      <c r="C709" t="s">
        <v>3557</v>
      </c>
      <c r="D709" t="s">
        <v>3558</v>
      </c>
      <c r="E709" t="s">
        <v>3559</v>
      </c>
      <c r="F709" t="s">
        <v>3560</v>
      </c>
      <c r="G709" s="2">
        <v>42901</v>
      </c>
      <c r="H709" t="s">
        <v>34</v>
      </c>
      <c r="I709">
        <v>2015</v>
      </c>
      <c r="J709" t="s">
        <v>136</v>
      </c>
      <c r="K709" t="s">
        <v>176</v>
      </c>
      <c r="L709">
        <v>102</v>
      </c>
      <c r="M709">
        <v>0</v>
      </c>
      <c r="N709" t="s">
        <v>45</v>
      </c>
      <c r="O709" t="s">
        <v>3561</v>
      </c>
      <c r="P709" t="s">
        <v>39</v>
      </c>
      <c r="Q709">
        <v>1</v>
      </c>
      <c r="R709">
        <f t="shared" si="44"/>
        <v>2017</v>
      </c>
      <c r="S709" t="str">
        <f t="shared" si="45"/>
        <v>June</v>
      </c>
      <c r="T709" t="str">
        <f t="shared" si="46"/>
        <v>Modern</v>
      </c>
      <c r="U709" t="str">
        <f t="shared" si="47"/>
        <v>Medium</v>
      </c>
    </row>
    <row r="710" spans="1:21" x14ac:dyDescent="0.25">
      <c r="A710" t="s">
        <v>3562</v>
      </c>
      <c r="B710" t="s">
        <v>18</v>
      </c>
      <c r="C710" t="s">
        <v>3563</v>
      </c>
      <c r="D710" t="s">
        <v>3564</v>
      </c>
      <c r="E710" t="s">
        <v>3565</v>
      </c>
      <c r="F710" t="s">
        <v>175</v>
      </c>
      <c r="G710" s="2">
        <v>43739</v>
      </c>
      <c r="H710" t="s">
        <v>34</v>
      </c>
      <c r="I710">
        <v>2002</v>
      </c>
      <c r="J710" t="s">
        <v>244</v>
      </c>
      <c r="K710" t="s">
        <v>263</v>
      </c>
      <c r="L710">
        <v>88</v>
      </c>
      <c r="M710">
        <v>0</v>
      </c>
      <c r="N710" t="s">
        <v>112</v>
      </c>
      <c r="O710" t="s">
        <v>3566</v>
      </c>
      <c r="P710" t="s">
        <v>39</v>
      </c>
      <c r="Q710">
        <v>1</v>
      </c>
      <c r="R710">
        <f t="shared" si="44"/>
        <v>2019</v>
      </c>
      <c r="S710" t="str">
        <f t="shared" si="45"/>
        <v>October</v>
      </c>
      <c r="T710" t="str">
        <f t="shared" si="46"/>
        <v>Older</v>
      </c>
      <c r="U710" t="str">
        <f t="shared" si="47"/>
        <v>Short</v>
      </c>
    </row>
    <row r="711" spans="1:21" x14ac:dyDescent="0.25">
      <c r="A711" t="s">
        <v>3567</v>
      </c>
      <c r="B711" t="s">
        <v>18</v>
      </c>
      <c r="C711" t="s">
        <v>3568</v>
      </c>
      <c r="D711" t="s">
        <v>2230</v>
      </c>
      <c r="E711" t="s">
        <v>3569</v>
      </c>
      <c r="F711" t="s">
        <v>22</v>
      </c>
      <c r="G711" s="2"/>
      <c r="H711" t="s">
        <v>22</v>
      </c>
      <c r="I711">
        <v>2006</v>
      </c>
      <c r="J711" t="s">
        <v>198</v>
      </c>
      <c r="K711" t="s">
        <v>263</v>
      </c>
      <c r="L711">
        <v>88</v>
      </c>
      <c r="M711">
        <v>0</v>
      </c>
      <c r="N711" t="s">
        <v>264</v>
      </c>
      <c r="O711" t="s">
        <v>3570</v>
      </c>
      <c r="P711" t="s">
        <v>27</v>
      </c>
      <c r="Q711">
        <v>2</v>
      </c>
      <c r="R711" t="str">
        <f t="shared" si="44"/>
        <v/>
      </c>
      <c r="S711" t="str">
        <f t="shared" si="45"/>
        <v/>
      </c>
      <c r="T711" t="str">
        <f t="shared" si="46"/>
        <v>Older</v>
      </c>
      <c r="U711" t="str">
        <f t="shared" si="47"/>
        <v>Short</v>
      </c>
    </row>
    <row r="712" spans="1:21" x14ac:dyDescent="0.25">
      <c r="A712" t="s">
        <v>3571</v>
      </c>
      <c r="B712" t="s">
        <v>18</v>
      </c>
      <c r="C712" t="s">
        <v>3572</v>
      </c>
      <c r="D712" t="s">
        <v>3573</v>
      </c>
      <c r="E712" t="s">
        <v>3574</v>
      </c>
      <c r="F712" t="s">
        <v>175</v>
      </c>
      <c r="G712" s="2"/>
      <c r="H712" t="s">
        <v>22</v>
      </c>
      <c r="I712">
        <v>2018</v>
      </c>
      <c r="J712" t="s">
        <v>77</v>
      </c>
      <c r="K712" t="s">
        <v>176</v>
      </c>
      <c r="L712">
        <v>102</v>
      </c>
      <c r="M712">
        <v>0</v>
      </c>
      <c r="N712" t="s">
        <v>61</v>
      </c>
      <c r="O712" t="s">
        <v>3575</v>
      </c>
      <c r="P712" t="s">
        <v>27</v>
      </c>
      <c r="Q712">
        <v>2</v>
      </c>
      <c r="R712" t="str">
        <f t="shared" si="44"/>
        <v/>
      </c>
      <c r="S712" t="str">
        <f t="shared" si="45"/>
        <v/>
      </c>
      <c r="T712" t="str">
        <f t="shared" si="46"/>
        <v>Modern</v>
      </c>
      <c r="U712" t="str">
        <f t="shared" si="47"/>
        <v>Medium</v>
      </c>
    </row>
    <row r="713" spans="1:21" x14ac:dyDescent="0.25">
      <c r="A713" t="s">
        <v>3576</v>
      </c>
      <c r="B713" t="s">
        <v>29</v>
      </c>
      <c r="C713" t="s">
        <v>3577</v>
      </c>
      <c r="D713" t="s">
        <v>22</v>
      </c>
      <c r="E713" t="s">
        <v>3578</v>
      </c>
      <c r="F713" t="s">
        <v>175</v>
      </c>
      <c r="G713" s="2">
        <v>42948</v>
      </c>
      <c r="H713" t="s">
        <v>34</v>
      </c>
      <c r="I713">
        <v>2016</v>
      </c>
      <c r="J713" t="s">
        <v>349</v>
      </c>
      <c r="K713" t="s">
        <v>71</v>
      </c>
      <c r="L713">
        <v>0</v>
      </c>
      <c r="M713">
        <v>1</v>
      </c>
      <c r="N713" t="s">
        <v>716</v>
      </c>
      <c r="O713" t="s">
        <v>3579</v>
      </c>
      <c r="P713" t="s">
        <v>39</v>
      </c>
      <c r="Q713">
        <v>1</v>
      </c>
      <c r="R713">
        <f t="shared" si="44"/>
        <v>2017</v>
      </c>
      <c r="S713" t="str">
        <f t="shared" si="45"/>
        <v>August</v>
      </c>
      <c r="T713" t="str">
        <f t="shared" si="46"/>
        <v>Modern</v>
      </c>
      <c r="U713" t="str">
        <f t="shared" si="47"/>
        <v>Not Applicable</v>
      </c>
    </row>
    <row r="714" spans="1:21" x14ac:dyDescent="0.25">
      <c r="A714" t="s">
        <v>3580</v>
      </c>
      <c r="B714" t="s">
        <v>18</v>
      </c>
      <c r="C714" t="s">
        <v>3581</v>
      </c>
      <c r="D714" t="s">
        <v>3582</v>
      </c>
      <c r="E714" t="s">
        <v>3583</v>
      </c>
      <c r="F714" t="s">
        <v>33</v>
      </c>
      <c r="G714" s="2">
        <v>42948</v>
      </c>
      <c r="H714" t="s">
        <v>34</v>
      </c>
      <c r="I714">
        <v>2016</v>
      </c>
      <c r="J714" t="s">
        <v>136</v>
      </c>
      <c r="K714" t="s">
        <v>779</v>
      </c>
      <c r="L714">
        <v>58</v>
      </c>
      <c r="M714">
        <v>0</v>
      </c>
      <c r="N714" t="s">
        <v>45</v>
      </c>
      <c r="O714" t="s">
        <v>3584</v>
      </c>
      <c r="P714" t="s">
        <v>39</v>
      </c>
      <c r="Q714">
        <v>1</v>
      </c>
      <c r="R714">
        <f t="shared" si="44"/>
        <v>2017</v>
      </c>
      <c r="S714" t="str">
        <f t="shared" si="45"/>
        <v>August</v>
      </c>
      <c r="T714" t="str">
        <f t="shared" si="46"/>
        <v>Modern</v>
      </c>
      <c r="U714" t="str">
        <f t="shared" si="47"/>
        <v>Short</v>
      </c>
    </row>
    <row r="715" spans="1:21" x14ac:dyDescent="0.25">
      <c r="A715" t="s">
        <v>3585</v>
      </c>
      <c r="B715" t="s">
        <v>29</v>
      </c>
      <c r="C715" t="s">
        <v>3586</v>
      </c>
      <c r="D715" t="s">
        <v>22</v>
      </c>
      <c r="E715" t="s">
        <v>22</v>
      </c>
      <c r="F715" t="s">
        <v>715</v>
      </c>
      <c r="G715" s="2">
        <v>42522</v>
      </c>
      <c r="H715" t="s">
        <v>34</v>
      </c>
      <c r="I715">
        <v>2016</v>
      </c>
      <c r="J715" t="s">
        <v>51</v>
      </c>
      <c r="K715" t="s">
        <v>71</v>
      </c>
      <c r="L715">
        <v>0</v>
      </c>
      <c r="M715">
        <v>1</v>
      </c>
      <c r="N715" t="s">
        <v>72</v>
      </c>
      <c r="O715" t="s">
        <v>3587</v>
      </c>
      <c r="P715" t="s">
        <v>39</v>
      </c>
      <c r="Q715">
        <v>1</v>
      </c>
      <c r="R715">
        <f t="shared" si="44"/>
        <v>2016</v>
      </c>
      <c r="S715" t="str">
        <f t="shared" si="45"/>
        <v>June</v>
      </c>
      <c r="T715" t="str">
        <f t="shared" si="46"/>
        <v>Modern</v>
      </c>
      <c r="U715" t="str">
        <f t="shared" si="47"/>
        <v>Not Applicable</v>
      </c>
    </row>
    <row r="716" spans="1:21" x14ac:dyDescent="0.25">
      <c r="A716" t="s">
        <v>3588</v>
      </c>
      <c r="B716" t="s">
        <v>18</v>
      </c>
      <c r="C716" t="s">
        <v>3589</v>
      </c>
      <c r="D716" t="s">
        <v>3590</v>
      </c>
      <c r="E716" t="s">
        <v>3591</v>
      </c>
      <c r="F716" t="s">
        <v>22</v>
      </c>
      <c r="G716" s="2"/>
      <c r="H716" t="s">
        <v>22</v>
      </c>
      <c r="I716">
        <v>2014</v>
      </c>
      <c r="J716" t="s">
        <v>300</v>
      </c>
      <c r="K716" t="s">
        <v>256</v>
      </c>
      <c r="L716">
        <v>92</v>
      </c>
      <c r="M716">
        <v>0</v>
      </c>
      <c r="N716" t="s">
        <v>25</v>
      </c>
      <c r="O716" t="s">
        <v>3592</v>
      </c>
      <c r="P716" t="s">
        <v>27</v>
      </c>
      <c r="Q716">
        <v>2</v>
      </c>
      <c r="R716" t="str">
        <f t="shared" si="44"/>
        <v/>
      </c>
      <c r="S716" t="str">
        <f t="shared" si="45"/>
        <v/>
      </c>
      <c r="T716" t="str">
        <f t="shared" si="46"/>
        <v>Modern</v>
      </c>
      <c r="U716" t="str">
        <f t="shared" si="47"/>
        <v>Medium</v>
      </c>
    </row>
    <row r="717" spans="1:21" x14ac:dyDescent="0.25">
      <c r="A717" t="s">
        <v>3593</v>
      </c>
      <c r="B717" t="s">
        <v>29</v>
      </c>
      <c r="C717" t="s">
        <v>3594</v>
      </c>
      <c r="D717" t="s">
        <v>22</v>
      </c>
      <c r="E717" t="s">
        <v>3595</v>
      </c>
      <c r="F717" t="s">
        <v>33</v>
      </c>
      <c r="G717" s="2">
        <v>43497</v>
      </c>
      <c r="H717" t="s">
        <v>34</v>
      </c>
      <c r="I717">
        <v>2011</v>
      </c>
      <c r="J717" t="s">
        <v>136</v>
      </c>
      <c r="K717" t="s">
        <v>71</v>
      </c>
      <c r="L717">
        <v>0</v>
      </c>
      <c r="M717">
        <v>1</v>
      </c>
      <c r="N717" t="s">
        <v>37</v>
      </c>
      <c r="O717" t="s">
        <v>3596</v>
      </c>
      <c r="P717" t="s">
        <v>39</v>
      </c>
      <c r="Q717">
        <v>1</v>
      </c>
      <c r="R717">
        <f t="shared" si="44"/>
        <v>2019</v>
      </c>
      <c r="S717" t="str">
        <f t="shared" si="45"/>
        <v>February</v>
      </c>
      <c r="T717" t="str">
        <f t="shared" si="46"/>
        <v>Modern</v>
      </c>
      <c r="U717" t="str">
        <f t="shared" si="47"/>
        <v>Not Applicable</v>
      </c>
    </row>
    <row r="718" spans="1:21" x14ac:dyDescent="0.25">
      <c r="A718" t="s">
        <v>3597</v>
      </c>
      <c r="B718" t="s">
        <v>18</v>
      </c>
      <c r="C718" t="s">
        <v>3598</v>
      </c>
      <c r="D718" t="s">
        <v>3599</v>
      </c>
      <c r="E718" t="s">
        <v>3600</v>
      </c>
      <c r="F718" t="s">
        <v>22</v>
      </c>
      <c r="G718" s="2"/>
      <c r="H718" t="s">
        <v>22</v>
      </c>
      <c r="I718">
        <v>2019</v>
      </c>
      <c r="J718" t="s">
        <v>23</v>
      </c>
      <c r="K718" t="s">
        <v>143</v>
      </c>
      <c r="L718">
        <v>133</v>
      </c>
      <c r="M718">
        <v>0</v>
      </c>
      <c r="N718" t="s">
        <v>1176</v>
      </c>
      <c r="O718" t="s">
        <v>3601</v>
      </c>
      <c r="P718" t="s">
        <v>27</v>
      </c>
      <c r="Q718">
        <v>2</v>
      </c>
      <c r="R718" t="str">
        <f t="shared" si="44"/>
        <v/>
      </c>
      <c r="S718" t="str">
        <f t="shared" si="45"/>
        <v/>
      </c>
      <c r="T718" t="str">
        <f t="shared" si="46"/>
        <v>Modern</v>
      </c>
      <c r="U718" t="str">
        <f t="shared" si="47"/>
        <v>Long</v>
      </c>
    </row>
    <row r="719" spans="1:21" x14ac:dyDescent="0.25">
      <c r="A719" t="s">
        <v>3602</v>
      </c>
      <c r="B719" t="s">
        <v>18</v>
      </c>
      <c r="C719" t="s">
        <v>3603</v>
      </c>
      <c r="D719" t="s">
        <v>3604</v>
      </c>
      <c r="E719" t="s">
        <v>3605</v>
      </c>
      <c r="F719" t="s">
        <v>175</v>
      </c>
      <c r="G719" s="2">
        <v>43028</v>
      </c>
      <c r="H719" t="s">
        <v>34</v>
      </c>
      <c r="I719">
        <v>2017</v>
      </c>
      <c r="J719" t="s">
        <v>35</v>
      </c>
      <c r="K719" t="s">
        <v>654</v>
      </c>
      <c r="L719">
        <v>82</v>
      </c>
      <c r="M719">
        <v>0</v>
      </c>
      <c r="N719" t="s">
        <v>112</v>
      </c>
      <c r="O719" t="s">
        <v>3606</v>
      </c>
      <c r="P719" t="s">
        <v>39</v>
      </c>
      <c r="Q719">
        <v>1</v>
      </c>
      <c r="R719">
        <f t="shared" si="44"/>
        <v>2017</v>
      </c>
      <c r="S719" t="str">
        <f t="shared" si="45"/>
        <v>October</v>
      </c>
      <c r="T719" t="str">
        <f t="shared" si="46"/>
        <v>Modern</v>
      </c>
      <c r="U719" t="str">
        <f t="shared" si="47"/>
        <v>Short</v>
      </c>
    </row>
    <row r="720" spans="1:21" x14ac:dyDescent="0.25">
      <c r="A720" t="s">
        <v>3607</v>
      </c>
      <c r="B720" t="s">
        <v>18</v>
      </c>
      <c r="C720" t="s">
        <v>3608</v>
      </c>
      <c r="D720" t="s">
        <v>3609</v>
      </c>
      <c r="E720" t="s">
        <v>3610</v>
      </c>
      <c r="F720" t="s">
        <v>175</v>
      </c>
      <c r="G720" s="2">
        <v>44197</v>
      </c>
      <c r="H720" t="s">
        <v>34</v>
      </c>
      <c r="I720">
        <v>2008</v>
      </c>
      <c r="J720" t="s">
        <v>92</v>
      </c>
      <c r="K720" t="s">
        <v>497</v>
      </c>
      <c r="L720">
        <v>145</v>
      </c>
      <c r="M720">
        <v>0</v>
      </c>
      <c r="N720" t="s">
        <v>61</v>
      </c>
      <c r="O720" t="s">
        <v>3611</v>
      </c>
      <c r="P720" t="s">
        <v>39</v>
      </c>
      <c r="Q720">
        <v>1</v>
      </c>
      <c r="R720">
        <f t="shared" si="44"/>
        <v>2021</v>
      </c>
      <c r="S720" t="str">
        <f t="shared" si="45"/>
        <v>January</v>
      </c>
      <c r="T720" t="str">
        <f t="shared" si="46"/>
        <v>Older</v>
      </c>
      <c r="U720" t="str">
        <f t="shared" si="47"/>
        <v>Long</v>
      </c>
    </row>
    <row r="721" spans="1:21" x14ac:dyDescent="0.25">
      <c r="A721" t="s">
        <v>3612</v>
      </c>
      <c r="B721" t="s">
        <v>29</v>
      </c>
      <c r="C721" t="s">
        <v>3613</v>
      </c>
      <c r="D721" t="s">
        <v>22</v>
      </c>
      <c r="E721" t="s">
        <v>3614</v>
      </c>
      <c r="F721" t="s">
        <v>175</v>
      </c>
      <c r="G721" s="2">
        <v>43385</v>
      </c>
      <c r="H721" t="s">
        <v>34</v>
      </c>
      <c r="I721">
        <v>2018</v>
      </c>
      <c r="J721" t="s">
        <v>51</v>
      </c>
      <c r="K721" t="s">
        <v>71</v>
      </c>
      <c r="L721">
        <v>0</v>
      </c>
      <c r="M721">
        <v>1</v>
      </c>
      <c r="N721" t="s">
        <v>61</v>
      </c>
      <c r="O721" t="s">
        <v>3615</v>
      </c>
      <c r="P721" t="s">
        <v>39</v>
      </c>
      <c r="Q721">
        <v>1</v>
      </c>
      <c r="R721">
        <f t="shared" si="44"/>
        <v>2018</v>
      </c>
      <c r="S721" t="str">
        <f t="shared" si="45"/>
        <v>October</v>
      </c>
      <c r="T721" t="str">
        <f t="shared" si="46"/>
        <v>Modern</v>
      </c>
      <c r="U721" t="str">
        <f t="shared" si="47"/>
        <v>Not Applicable</v>
      </c>
    </row>
    <row r="722" spans="1:21" x14ac:dyDescent="0.25">
      <c r="A722" t="s">
        <v>3616</v>
      </c>
      <c r="B722" t="s">
        <v>29</v>
      </c>
      <c r="C722" t="s">
        <v>3617</v>
      </c>
      <c r="D722" t="s">
        <v>22</v>
      </c>
      <c r="E722" t="s">
        <v>3618</v>
      </c>
      <c r="F722" t="s">
        <v>22</v>
      </c>
      <c r="G722" s="2">
        <v>43868</v>
      </c>
      <c r="H722" t="s">
        <v>34</v>
      </c>
      <c r="I722">
        <v>2020</v>
      </c>
      <c r="J722" t="s">
        <v>136</v>
      </c>
      <c r="K722" t="s">
        <v>71</v>
      </c>
      <c r="L722">
        <v>0</v>
      </c>
      <c r="M722">
        <v>1</v>
      </c>
      <c r="N722" t="s">
        <v>137</v>
      </c>
      <c r="O722" t="s">
        <v>3619</v>
      </c>
      <c r="P722" t="s">
        <v>39</v>
      </c>
      <c r="Q722">
        <v>1</v>
      </c>
      <c r="R722">
        <f t="shared" si="44"/>
        <v>2020</v>
      </c>
      <c r="S722" t="str">
        <f t="shared" si="45"/>
        <v>February</v>
      </c>
      <c r="T722" t="str">
        <f t="shared" si="46"/>
        <v>Recent</v>
      </c>
      <c r="U722" t="str">
        <f t="shared" si="47"/>
        <v>Not Applicable</v>
      </c>
    </row>
    <row r="723" spans="1:21" x14ac:dyDescent="0.25">
      <c r="A723" t="s">
        <v>3620</v>
      </c>
      <c r="B723" t="s">
        <v>18</v>
      </c>
      <c r="C723" t="s">
        <v>3621</v>
      </c>
      <c r="D723" t="s">
        <v>3622</v>
      </c>
      <c r="E723" t="s">
        <v>3623</v>
      </c>
      <c r="F723" t="s">
        <v>22</v>
      </c>
      <c r="G723" s="2"/>
      <c r="H723" t="s">
        <v>22</v>
      </c>
      <c r="I723">
        <v>1980</v>
      </c>
      <c r="J723" t="s">
        <v>59</v>
      </c>
      <c r="K723" t="s">
        <v>256</v>
      </c>
      <c r="L723">
        <v>92</v>
      </c>
      <c r="M723">
        <v>0</v>
      </c>
      <c r="N723" t="s">
        <v>998</v>
      </c>
      <c r="O723" t="s">
        <v>3624</v>
      </c>
      <c r="P723" t="s">
        <v>27</v>
      </c>
      <c r="Q723">
        <v>2</v>
      </c>
      <c r="R723" t="str">
        <f t="shared" si="44"/>
        <v/>
      </c>
      <c r="S723" t="str">
        <f t="shared" si="45"/>
        <v/>
      </c>
      <c r="T723" t="str">
        <f t="shared" si="46"/>
        <v>Older</v>
      </c>
      <c r="U723" t="str">
        <f t="shared" si="47"/>
        <v>Medium</v>
      </c>
    </row>
    <row r="724" spans="1:21" x14ac:dyDescent="0.25">
      <c r="A724" t="s">
        <v>3625</v>
      </c>
      <c r="B724" t="s">
        <v>18</v>
      </c>
      <c r="C724" t="s">
        <v>3626</v>
      </c>
      <c r="D724" t="s">
        <v>3627</v>
      </c>
      <c r="E724" t="s">
        <v>22</v>
      </c>
      <c r="F724" t="s">
        <v>22</v>
      </c>
      <c r="G724" s="2"/>
      <c r="H724" t="s">
        <v>22</v>
      </c>
      <c r="I724">
        <v>2017</v>
      </c>
      <c r="J724" t="s">
        <v>238</v>
      </c>
      <c r="K724" t="s">
        <v>1202</v>
      </c>
      <c r="L724">
        <v>52</v>
      </c>
      <c r="M724">
        <v>0</v>
      </c>
      <c r="N724" t="s">
        <v>45</v>
      </c>
      <c r="O724" t="s">
        <v>3628</v>
      </c>
      <c r="P724" t="s">
        <v>27</v>
      </c>
      <c r="Q724">
        <v>2</v>
      </c>
      <c r="R724" t="str">
        <f t="shared" si="44"/>
        <v/>
      </c>
      <c r="S724" t="str">
        <f t="shared" si="45"/>
        <v/>
      </c>
      <c r="T724" t="str">
        <f t="shared" si="46"/>
        <v>Modern</v>
      </c>
      <c r="U724" t="str">
        <f t="shared" si="47"/>
        <v>Short</v>
      </c>
    </row>
    <row r="725" spans="1:21" x14ac:dyDescent="0.25">
      <c r="A725" t="s">
        <v>3629</v>
      </c>
      <c r="B725" t="s">
        <v>18</v>
      </c>
      <c r="C725" t="s">
        <v>3630</v>
      </c>
      <c r="D725" t="s">
        <v>3631</v>
      </c>
      <c r="E725" t="s">
        <v>3632</v>
      </c>
      <c r="F725" t="s">
        <v>175</v>
      </c>
      <c r="G725" s="2">
        <v>43171</v>
      </c>
      <c r="H725" t="s">
        <v>34</v>
      </c>
      <c r="I725">
        <v>2017</v>
      </c>
      <c r="J725" t="s">
        <v>35</v>
      </c>
      <c r="K725" t="s">
        <v>1202</v>
      </c>
      <c r="L725">
        <v>52</v>
      </c>
      <c r="M725">
        <v>0</v>
      </c>
      <c r="N725" t="s">
        <v>272</v>
      </c>
      <c r="O725" t="s">
        <v>3633</v>
      </c>
      <c r="P725" t="s">
        <v>39</v>
      </c>
      <c r="Q725">
        <v>1</v>
      </c>
      <c r="R725">
        <f t="shared" si="44"/>
        <v>2018</v>
      </c>
      <c r="S725" t="str">
        <f t="shared" si="45"/>
        <v>March</v>
      </c>
      <c r="T725" t="str">
        <f t="shared" si="46"/>
        <v>Modern</v>
      </c>
      <c r="U725" t="str">
        <f t="shared" si="47"/>
        <v>Short</v>
      </c>
    </row>
    <row r="726" spans="1:21" x14ac:dyDescent="0.25">
      <c r="A726" t="s">
        <v>3634</v>
      </c>
      <c r="B726" t="s">
        <v>29</v>
      </c>
      <c r="C726" t="s">
        <v>3635</v>
      </c>
      <c r="D726" t="s">
        <v>22</v>
      </c>
      <c r="E726" t="s">
        <v>3636</v>
      </c>
      <c r="F726" t="s">
        <v>22</v>
      </c>
      <c r="G726" s="2">
        <v>43830</v>
      </c>
      <c r="H726" t="s">
        <v>34</v>
      </c>
      <c r="I726">
        <v>2018</v>
      </c>
      <c r="J726" t="s">
        <v>631</v>
      </c>
      <c r="K726" t="s">
        <v>71</v>
      </c>
      <c r="L726">
        <v>0</v>
      </c>
      <c r="M726">
        <v>1</v>
      </c>
      <c r="N726" t="s">
        <v>716</v>
      </c>
      <c r="O726" t="s">
        <v>3637</v>
      </c>
      <c r="P726" t="s">
        <v>39</v>
      </c>
      <c r="Q726">
        <v>1</v>
      </c>
      <c r="R726">
        <f t="shared" si="44"/>
        <v>2019</v>
      </c>
      <c r="S726" t="str">
        <f t="shared" si="45"/>
        <v>December</v>
      </c>
      <c r="T726" t="str">
        <f t="shared" si="46"/>
        <v>Modern</v>
      </c>
      <c r="U726" t="str">
        <f t="shared" si="47"/>
        <v>Not Applicable</v>
      </c>
    </row>
    <row r="727" spans="1:21" x14ac:dyDescent="0.25">
      <c r="A727" t="s">
        <v>3638</v>
      </c>
      <c r="B727" t="s">
        <v>18</v>
      </c>
      <c r="C727" t="s">
        <v>3639</v>
      </c>
      <c r="D727" t="s">
        <v>3640</v>
      </c>
      <c r="E727" t="s">
        <v>3641</v>
      </c>
      <c r="F727" t="s">
        <v>22</v>
      </c>
      <c r="G727" s="2"/>
      <c r="H727" t="s">
        <v>22</v>
      </c>
      <c r="I727">
        <v>2006</v>
      </c>
      <c r="J727" t="s">
        <v>59</v>
      </c>
      <c r="K727" t="s">
        <v>363</v>
      </c>
      <c r="L727">
        <v>91</v>
      </c>
      <c r="M727">
        <v>0</v>
      </c>
      <c r="N727" t="s">
        <v>119</v>
      </c>
      <c r="O727" t="s">
        <v>3642</v>
      </c>
      <c r="P727" t="s">
        <v>27</v>
      </c>
      <c r="Q727">
        <v>2</v>
      </c>
      <c r="R727" t="str">
        <f t="shared" si="44"/>
        <v/>
      </c>
      <c r="S727" t="str">
        <f t="shared" si="45"/>
        <v/>
      </c>
      <c r="T727" t="str">
        <f t="shared" si="46"/>
        <v>Older</v>
      </c>
      <c r="U727" t="str">
        <f t="shared" si="47"/>
        <v>Medium</v>
      </c>
    </row>
    <row r="728" spans="1:21" x14ac:dyDescent="0.25">
      <c r="A728" t="s">
        <v>3643</v>
      </c>
      <c r="B728" t="s">
        <v>18</v>
      </c>
      <c r="C728" t="s">
        <v>3644</v>
      </c>
      <c r="D728" t="s">
        <v>3645</v>
      </c>
      <c r="E728" t="s">
        <v>22</v>
      </c>
      <c r="F728" t="s">
        <v>175</v>
      </c>
      <c r="G728" s="2">
        <v>43101</v>
      </c>
      <c r="H728" t="s">
        <v>34</v>
      </c>
      <c r="I728">
        <v>2017</v>
      </c>
      <c r="J728" t="s">
        <v>136</v>
      </c>
      <c r="K728" t="s">
        <v>1791</v>
      </c>
      <c r="L728">
        <v>50</v>
      </c>
      <c r="M728">
        <v>0</v>
      </c>
      <c r="N728" t="s">
        <v>45</v>
      </c>
      <c r="O728" t="s">
        <v>3646</v>
      </c>
      <c r="P728" t="s">
        <v>39</v>
      </c>
      <c r="Q728">
        <v>1</v>
      </c>
      <c r="R728">
        <f t="shared" si="44"/>
        <v>2018</v>
      </c>
      <c r="S728" t="str">
        <f t="shared" si="45"/>
        <v>January</v>
      </c>
      <c r="T728" t="str">
        <f t="shared" si="46"/>
        <v>Modern</v>
      </c>
      <c r="U728" t="str">
        <f t="shared" si="47"/>
        <v>Short</v>
      </c>
    </row>
    <row r="729" spans="1:21" x14ac:dyDescent="0.25">
      <c r="A729" t="s">
        <v>3647</v>
      </c>
      <c r="B729" t="s">
        <v>18</v>
      </c>
      <c r="C729" t="s">
        <v>3648</v>
      </c>
      <c r="D729" t="s">
        <v>3649</v>
      </c>
      <c r="E729" t="s">
        <v>3650</v>
      </c>
      <c r="F729" t="s">
        <v>22</v>
      </c>
      <c r="G729" s="2"/>
      <c r="H729" t="s">
        <v>22</v>
      </c>
      <c r="I729">
        <v>1950</v>
      </c>
      <c r="J729" t="s">
        <v>59</v>
      </c>
      <c r="K729" t="s">
        <v>924</v>
      </c>
      <c r="L729">
        <v>71</v>
      </c>
      <c r="M729">
        <v>0</v>
      </c>
      <c r="N729" t="s">
        <v>1394</v>
      </c>
      <c r="O729" t="s">
        <v>3651</v>
      </c>
      <c r="P729" t="s">
        <v>27</v>
      </c>
      <c r="Q729">
        <v>2</v>
      </c>
      <c r="R729" t="str">
        <f t="shared" si="44"/>
        <v/>
      </c>
      <c r="S729" t="str">
        <f t="shared" si="45"/>
        <v/>
      </c>
      <c r="T729" t="str">
        <f t="shared" si="46"/>
        <v>Older</v>
      </c>
      <c r="U729" t="str">
        <f t="shared" si="47"/>
        <v>Short</v>
      </c>
    </row>
    <row r="730" spans="1:21" x14ac:dyDescent="0.25">
      <c r="A730" t="s">
        <v>3652</v>
      </c>
      <c r="B730" t="s">
        <v>18</v>
      </c>
      <c r="C730" t="s">
        <v>3653</v>
      </c>
      <c r="D730" t="s">
        <v>3654</v>
      </c>
      <c r="E730" t="s">
        <v>3655</v>
      </c>
      <c r="F730" t="s">
        <v>22</v>
      </c>
      <c r="G730" s="2"/>
      <c r="H730" t="s">
        <v>22</v>
      </c>
      <c r="I730">
        <v>2018</v>
      </c>
      <c r="J730" t="s">
        <v>59</v>
      </c>
      <c r="K730" t="s">
        <v>169</v>
      </c>
      <c r="L730">
        <v>103</v>
      </c>
      <c r="M730">
        <v>0</v>
      </c>
      <c r="N730" t="s">
        <v>61</v>
      </c>
      <c r="O730" t="s">
        <v>3656</v>
      </c>
      <c r="P730" t="s">
        <v>27</v>
      </c>
      <c r="Q730">
        <v>2</v>
      </c>
      <c r="R730" t="str">
        <f t="shared" si="44"/>
        <v/>
      </c>
      <c r="S730" t="str">
        <f t="shared" si="45"/>
        <v/>
      </c>
      <c r="T730" t="str">
        <f t="shared" si="46"/>
        <v>Modern</v>
      </c>
      <c r="U730" t="str">
        <f t="shared" si="47"/>
        <v>Medium</v>
      </c>
    </row>
    <row r="731" spans="1:21" x14ac:dyDescent="0.25">
      <c r="A731" t="s">
        <v>3657</v>
      </c>
      <c r="B731" t="s">
        <v>18</v>
      </c>
      <c r="C731" t="s">
        <v>3658</v>
      </c>
      <c r="D731" t="s">
        <v>3659</v>
      </c>
      <c r="E731" t="s">
        <v>3660</v>
      </c>
      <c r="F731" t="s">
        <v>33</v>
      </c>
      <c r="G731" s="2">
        <v>44160</v>
      </c>
      <c r="H731" t="s">
        <v>34</v>
      </c>
      <c r="I731">
        <v>2020</v>
      </c>
      <c r="J731" t="s">
        <v>92</v>
      </c>
      <c r="K731" t="s">
        <v>111</v>
      </c>
      <c r="L731">
        <v>95</v>
      </c>
      <c r="M731">
        <v>0</v>
      </c>
      <c r="N731" t="s">
        <v>264</v>
      </c>
      <c r="O731" t="s">
        <v>3661</v>
      </c>
      <c r="P731" t="s">
        <v>39</v>
      </c>
      <c r="Q731">
        <v>1</v>
      </c>
      <c r="R731">
        <f t="shared" si="44"/>
        <v>2020</v>
      </c>
      <c r="S731" t="str">
        <f t="shared" si="45"/>
        <v>November</v>
      </c>
      <c r="T731" t="str">
        <f t="shared" si="46"/>
        <v>Recent</v>
      </c>
      <c r="U731" t="str">
        <f t="shared" si="47"/>
        <v>Medium</v>
      </c>
    </row>
    <row r="732" spans="1:21" x14ac:dyDescent="0.25">
      <c r="A732" t="s">
        <v>3662</v>
      </c>
      <c r="B732" t="s">
        <v>29</v>
      </c>
      <c r="C732" t="s">
        <v>3663</v>
      </c>
      <c r="D732" t="s">
        <v>22</v>
      </c>
      <c r="E732" t="s">
        <v>3664</v>
      </c>
      <c r="F732" t="s">
        <v>22</v>
      </c>
      <c r="G732" s="2"/>
      <c r="H732" t="s">
        <v>22</v>
      </c>
      <c r="I732">
        <v>1989</v>
      </c>
      <c r="J732" t="s">
        <v>70</v>
      </c>
      <c r="K732" t="s">
        <v>71</v>
      </c>
      <c r="L732">
        <v>0</v>
      </c>
      <c r="M732">
        <v>1</v>
      </c>
      <c r="N732" t="s">
        <v>2524</v>
      </c>
      <c r="O732" t="s">
        <v>3665</v>
      </c>
      <c r="P732" t="s">
        <v>27</v>
      </c>
      <c r="Q732">
        <v>2</v>
      </c>
      <c r="R732" t="str">
        <f t="shared" si="44"/>
        <v/>
      </c>
      <c r="S732" t="str">
        <f t="shared" si="45"/>
        <v/>
      </c>
      <c r="T732" t="str">
        <f t="shared" si="46"/>
        <v>Older</v>
      </c>
      <c r="U732" t="str">
        <f t="shared" si="47"/>
        <v>Not Applicable</v>
      </c>
    </row>
    <row r="733" spans="1:21" x14ac:dyDescent="0.25">
      <c r="A733" t="s">
        <v>3666</v>
      </c>
      <c r="B733" t="s">
        <v>18</v>
      </c>
      <c r="C733" t="s">
        <v>3667</v>
      </c>
      <c r="D733" t="s">
        <v>3492</v>
      </c>
      <c r="E733" t="s">
        <v>3492</v>
      </c>
      <c r="F733" t="s">
        <v>22</v>
      </c>
      <c r="G733" s="2"/>
      <c r="H733" t="s">
        <v>22</v>
      </c>
      <c r="I733">
        <v>2015</v>
      </c>
      <c r="J733" t="s">
        <v>300</v>
      </c>
      <c r="K733" t="s">
        <v>779</v>
      </c>
      <c r="L733">
        <v>58</v>
      </c>
      <c r="M733">
        <v>0</v>
      </c>
      <c r="N733" t="s">
        <v>155</v>
      </c>
      <c r="O733" t="s">
        <v>3668</v>
      </c>
      <c r="P733" t="s">
        <v>27</v>
      </c>
      <c r="Q733">
        <v>2</v>
      </c>
      <c r="R733" t="str">
        <f t="shared" si="44"/>
        <v/>
      </c>
      <c r="S733" t="str">
        <f t="shared" si="45"/>
        <v/>
      </c>
      <c r="T733" t="str">
        <f t="shared" si="46"/>
        <v>Modern</v>
      </c>
      <c r="U733" t="str">
        <f t="shared" si="47"/>
        <v>Short</v>
      </c>
    </row>
    <row r="734" spans="1:21" x14ac:dyDescent="0.25">
      <c r="A734" t="s">
        <v>3669</v>
      </c>
      <c r="B734" t="s">
        <v>18</v>
      </c>
      <c r="C734" t="s">
        <v>3670</v>
      </c>
      <c r="D734" t="s">
        <v>3671</v>
      </c>
      <c r="E734" t="s">
        <v>3672</v>
      </c>
      <c r="F734" t="s">
        <v>721</v>
      </c>
      <c r="G734" s="2">
        <v>44316</v>
      </c>
      <c r="H734" t="s">
        <v>34</v>
      </c>
      <c r="I734">
        <v>2018</v>
      </c>
      <c r="J734" t="s">
        <v>92</v>
      </c>
      <c r="K734" t="s">
        <v>99</v>
      </c>
      <c r="L734">
        <v>85</v>
      </c>
      <c r="M734">
        <v>0</v>
      </c>
      <c r="N734" t="s">
        <v>264</v>
      </c>
      <c r="O734" t="s">
        <v>3673</v>
      </c>
      <c r="P734" t="s">
        <v>39</v>
      </c>
      <c r="Q734">
        <v>1</v>
      </c>
      <c r="R734">
        <f t="shared" si="44"/>
        <v>2021</v>
      </c>
      <c r="S734" t="str">
        <f t="shared" si="45"/>
        <v>April</v>
      </c>
      <c r="T734" t="str">
        <f t="shared" si="46"/>
        <v>Modern</v>
      </c>
      <c r="U734" t="str">
        <f t="shared" si="47"/>
        <v>Short</v>
      </c>
    </row>
    <row r="735" spans="1:21" x14ac:dyDescent="0.25">
      <c r="A735" t="s">
        <v>3674</v>
      </c>
      <c r="B735" t="s">
        <v>29</v>
      </c>
      <c r="C735" t="s">
        <v>3675</v>
      </c>
      <c r="D735" t="s">
        <v>22</v>
      </c>
      <c r="E735" t="s">
        <v>3676</v>
      </c>
      <c r="F735" t="s">
        <v>22</v>
      </c>
      <c r="G735" s="2"/>
      <c r="H735" t="s">
        <v>22</v>
      </c>
      <c r="I735">
        <v>2021</v>
      </c>
      <c r="J735" t="s">
        <v>59</v>
      </c>
      <c r="K735" t="s">
        <v>71</v>
      </c>
      <c r="L735">
        <v>0</v>
      </c>
      <c r="M735">
        <v>1</v>
      </c>
      <c r="N735" t="s">
        <v>61</v>
      </c>
      <c r="O735" t="s">
        <v>3677</v>
      </c>
      <c r="P735" t="s">
        <v>27</v>
      </c>
      <c r="Q735">
        <v>2</v>
      </c>
      <c r="R735" t="str">
        <f t="shared" si="44"/>
        <v/>
      </c>
      <c r="S735" t="str">
        <f t="shared" si="45"/>
        <v/>
      </c>
      <c r="T735" t="str">
        <f t="shared" si="46"/>
        <v>Recent</v>
      </c>
      <c r="U735" t="str">
        <f t="shared" si="47"/>
        <v>Not Applicable</v>
      </c>
    </row>
    <row r="736" spans="1:21" x14ac:dyDescent="0.25">
      <c r="A736" t="s">
        <v>3678</v>
      </c>
      <c r="B736" t="s">
        <v>29</v>
      </c>
      <c r="C736" t="s">
        <v>3679</v>
      </c>
      <c r="D736" t="s">
        <v>22</v>
      </c>
      <c r="E736" t="s">
        <v>3680</v>
      </c>
      <c r="F736" t="s">
        <v>1380</v>
      </c>
      <c r="G736" s="2">
        <v>43281</v>
      </c>
      <c r="H736" t="s">
        <v>34</v>
      </c>
      <c r="I736">
        <v>2015</v>
      </c>
      <c r="J736" t="s">
        <v>35</v>
      </c>
      <c r="K736" t="s">
        <v>1440</v>
      </c>
      <c r="L736">
        <v>0</v>
      </c>
      <c r="M736">
        <v>3</v>
      </c>
      <c r="N736" t="s">
        <v>137</v>
      </c>
      <c r="O736" t="s">
        <v>3681</v>
      </c>
      <c r="P736" t="s">
        <v>39</v>
      </c>
      <c r="Q736">
        <v>1</v>
      </c>
      <c r="R736">
        <f t="shared" si="44"/>
        <v>2018</v>
      </c>
      <c r="S736" t="str">
        <f t="shared" si="45"/>
        <v>June</v>
      </c>
      <c r="T736" t="str">
        <f t="shared" si="46"/>
        <v>Modern</v>
      </c>
      <c r="U736" t="str">
        <f t="shared" si="47"/>
        <v>Not Applicable</v>
      </c>
    </row>
    <row r="737" spans="1:21" x14ac:dyDescent="0.25">
      <c r="A737" t="s">
        <v>3682</v>
      </c>
      <c r="B737" t="s">
        <v>29</v>
      </c>
      <c r="C737" t="s">
        <v>3683</v>
      </c>
      <c r="D737" t="s">
        <v>22</v>
      </c>
      <c r="E737" t="s">
        <v>3684</v>
      </c>
      <c r="F737" t="s">
        <v>22</v>
      </c>
      <c r="G737" s="2"/>
      <c r="H737" t="s">
        <v>22</v>
      </c>
      <c r="I737">
        <v>2020</v>
      </c>
      <c r="J737" t="s">
        <v>198</v>
      </c>
      <c r="K737" t="s">
        <v>71</v>
      </c>
      <c r="L737">
        <v>0</v>
      </c>
      <c r="M737">
        <v>1</v>
      </c>
      <c r="N737" t="s">
        <v>155</v>
      </c>
      <c r="O737" t="s">
        <v>3685</v>
      </c>
      <c r="P737" t="s">
        <v>27</v>
      </c>
      <c r="Q737">
        <v>2</v>
      </c>
      <c r="R737" t="str">
        <f t="shared" si="44"/>
        <v/>
      </c>
      <c r="S737" t="str">
        <f t="shared" si="45"/>
        <v/>
      </c>
      <c r="T737" t="str">
        <f t="shared" si="46"/>
        <v>Recent</v>
      </c>
      <c r="U737" t="str">
        <f t="shared" si="47"/>
        <v>Not Applicable</v>
      </c>
    </row>
    <row r="738" spans="1:21" x14ac:dyDescent="0.25">
      <c r="A738" t="s">
        <v>3686</v>
      </c>
      <c r="B738" t="s">
        <v>18</v>
      </c>
      <c r="C738" t="s">
        <v>3687</v>
      </c>
      <c r="D738" t="s">
        <v>3688</v>
      </c>
      <c r="E738" t="s">
        <v>3689</v>
      </c>
      <c r="F738" t="s">
        <v>616</v>
      </c>
      <c r="G738" s="2">
        <v>43895</v>
      </c>
      <c r="H738" t="s">
        <v>34</v>
      </c>
      <c r="I738">
        <v>2016</v>
      </c>
      <c r="J738" t="s">
        <v>51</v>
      </c>
      <c r="K738" t="s">
        <v>295</v>
      </c>
      <c r="L738">
        <v>121</v>
      </c>
      <c r="M738">
        <v>0</v>
      </c>
      <c r="N738" t="s">
        <v>119</v>
      </c>
      <c r="O738" t="s">
        <v>3690</v>
      </c>
      <c r="P738" t="s">
        <v>39</v>
      </c>
      <c r="Q738">
        <v>1</v>
      </c>
      <c r="R738">
        <f t="shared" si="44"/>
        <v>2020</v>
      </c>
      <c r="S738" t="str">
        <f t="shared" si="45"/>
        <v>March</v>
      </c>
      <c r="T738" t="str">
        <f t="shared" si="46"/>
        <v>Modern</v>
      </c>
      <c r="U738" t="str">
        <f t="shared" si="47"/>
        <v>Long</v>
      </c>
    </row>
    <row r="739" spans="1:21" x14ac:dyDescent="0.25">
      <c r="A739" t="s">
        <v>3691</v>
      </c>
      <c r="B739" t="s">
        <v>18</v>
      </c>
      <c r="C739" t="s">
        <v>3692</v>
      </c>
      <c r="D739" t="s">
        <v>3693</v>
      </c>
      <c r="E739" t="s">
        <v>3694</v>
      </c>
      <c r="F739" t="s">
        <v>175</v>
      </c>
      <c r="G739" s="2">
        <v>43361</v>
      </c>
      <c r="H739" t="s">
        <v>34</v>
      </c>
      <c r="I739">
        <v>2018</v>
      </c>
      <c r="J739" t="s">
        <v>35</v>
      </c>
      <c r="K739" t="s">
        <v>169</v>
      </c>
      <c r="L739">
        <v>103</v>
      </c>
      <c r="M739">
        <v>0</v>
      </c>
      <c r="N739" t="s">
        <v>61</v>
      </c>
      <c r="O739" t="s">
        <v>3695</v>
      </c>
      <c r="P739" t="s">
        <v>39</v>
      </c>
      <c r="Q739">
        <v>1</v>
      </c>
      <c r="R739">
        <f t="shared" si="44"/>
        <v>2018</v>
      </c>
      <c r="S739" t="str">
        <f t="shared" si="45"/>
        <v>September</v>
      </c>
      <c r="T739" t="str">
        <f t="shared" si="46"/>
        <v>Modern</v>
      </c>
      <c r="U739" t="str">
        <f t="shared" si="47"/>
        <v>Medium</v>
      </c>
    </row>
    <row r="740" spans="1:21" x14ac:dyDescent="0.25">
      <c r="A740" t="s">
        <v>3696</v>
      </c>
      <c r="B740" t="s">
        <v>29</v>
      </c>
      <c r="C740" t="s">
        <v>3697</v>
      </c>
      <c r="D740" t="s">
        <v>22</v>
      </c>
      <c r="E740" t="s">
        <v>3698</v>
      </c>
      <c r="F740" t="s">
        <v>22</v>
      </c>
      <c r="G740" s="2">
        <v>42370</v>
      </c>
      <c r="H740" t="s">
        <v>34</v>
      </c>
      <c r="I740">
        <v>2014</v>
      </c>
      <c r="J740" t="s">
        <v>631</v>
      </c>
      <c r="K740" t="s">
        <v>71</v>
      </c>
      <c r="L740">
        <v>0</v>
      </c>
      <c r="M740">
        <v>1</v>
      </c>
      <c r="N740" t="s">
        <v>716</v>
      </c>
      <c r="O740" t="s">
        <v>3699</v>
      </c>
      <c r="P740" t="s">
        <v>39</v>
      </c>
      <c r="Q740">
        <v>1</v>
      </c>
      <c r="R740">
        <f t="shared" si="44"/>
        <v>2016</v>
      </c>
      <c r="S740" t="str">
        <f t="shared" si="45"/>
        <v>January</v>
      </c>
      <c r="T740" t="str">
        <f t="shared" si="46"/>
        <v>Modern</v>
      </c>
      <c r="U740" t="str">
        <f t="shared" si="47"/>
        <v>Not Applicable</v>
      </c>
    </row>
    <row r="741" spans="1:21" x14ac:dyDescent="0.25">
      <c r="A741" t="s">
        <v>3700</v>
      </c>
      <c r="B741" t="s">
        <v>29</v>
      </c>
      <c r="C741" t="s">
        <v>3701</v>
      </c>
      <c r="D741" t="s">
        <v>22</v>
      </c>
      <c r="E741" t="s">
        <v>3702</v>
      </c>
      <c r="F741" t="s">
        <v>534</v>
      </c>
      <c r="G741" s="2"/>
      <c r="H741" t="s">
        <v>22</v>
      </c>
      <c r="I741">
        <v>2017</v>
      </c>
      <c r="J741" t="s">
        <v>51</v>
      </c>
      <c r="K741" t="s">
        <v>71</v>
      </c>
      <c r="L741">
        <v>0</v>
      </c>
      <c r="M741">
        <v>1</v>
      </c>
      <c r="N741" t="s">
        <v>805</v>
      </c>
      <c r="O741" t="s">
        <v>3703</v>
      </c>
      <c r="P741" t="s">
        <v>27</v>
      </c>
      <c r="Q741">
        <v>2</v>
      </c>
      <c r="R741" t="str">
        <f t="shared" si="44"/>
        <v/>
      </c>
      <c r="S741" t="str">
        <f t="shared" si="45"/>
        <v/>
      </c>
      <c r="T741" t="str">
        <f t="shared" si="46"/>
        <v>Modern</v>
      </c>
      <c r="U741" t="str">
        <f t="shared" si="47"/>
        <v>Not Applicable</v>
      </c>
    </row>
    <row r="742" spans="1:21" x14ac:dyDescent="0.25">
      <c r="A742" t="s">
        <v>3704</v>
      </c>
      <c r="B742" t="s">
        <v>18</v>
      </c>
      <c r="C742" t="s">
        <v>3705</v>
      </c>
      <c r="D742" t="s">
        <v>3706</v>
      </c>
      <c r="E742" t="s">
        <v>3707</v>
      </c>
      <c r="F742" t="s">
        <v>175</v>
      </c>
      <c r="G742" s="2">
        <v>44150</v>
      </c>
      <c r="H742" t="s">
        <v>34</v>
      </c>
      <c r="I742">
        <v>1954</v>
      </c>
      <c r="J742" t="s">
        <v>70</v>
      </c>
      <c r="K742" t="s">
        <v>1525</v>
      </c>
      <c r="L742">
        <v>120</v>
      </c>
      <c r="M742">
        <v>0</v>
      </c>
      <c r="N742" t="s">
        <v>162</v>
      </c>
      <c r="O742" t="s">
        <v>3708</v>
      </c>
      <c r="P742" t="s">
        <v>39</v>
      </c>
      <c r="Q742">
        <v>1</v>
      </c>
      <c r="R742">
        <f t="shared" si="44"/>
        <v>2020</v>
      </c>
      <c r="S742" t="str">
        <f t="shared" si="45"/>
        <v>November</v>
      </c>
      <c r="T742" t="str">
        <f t="shared" si="46"/>
        <v>Older</v>
      </c>
      <c r="U742" t="str">
        <f t="shared" si="47"/>
        <v>Medium</v>
      </c>
    </row>
    <row r="743" spans="1:21" x14ac:dyDescent="0.25">
      <c r="A743" t="s">
        <v>3709</v>
      </c>
      <c r="B743" t="s">
        <v>29</v>
      </c>
      <c r="C743" t="s">
        <v>3710</v>
      </c>
      <c r="D743" t="s">
        <v>22</v>
      </c>
      <c r="E743" t="s">
        <v>3711</v>
      </c>
      <c r="F743" t="s">
        <v>175</v>
      </c>
      <c r="G743" s="2">
        <v>43814</v>
      </c>
      <c r="H743" t="s">
        <v>34</v>
      </c>
      <c r="I743">
        <v>2012</v>
      </c>
      <c r="J743" t="s">
        <v>631</v>
      </c>
      <c r="K743" t="s">
        <v>36</v>
      </c>
      <c r="L743">
        <v>0</v>
      </c>
      <c r="M743">
        <v>2</v>
      </c>
      <c r="N743" t="s">
        <v>716</v>
      </c>
      <c r="O743" t="s">
        <v>3712</v>
      </c>
      <c r="P743" t="s">
        <v>39</v>
      </c>
      <c r="Q743">
        <v>1</v>
      </c>
      <c r="R743">
        <f t="shared" si="44"/>
        <v>2019</v>
      </c>
      <c r="S743" t="str">
        <f t="shared" si="45"/>
        <v>December</v>
      </c>
      <c r="T743" t="str">
        <f t="shared" si="46"/>
        <v>Modern</v>
      </c>
      <c r="U743" t="str">
        <f t="shared" si="47"/>
        <v>Not Applicable</v>
      </c>
    </row>
    <row r="744" spans="1:21" x14ac:dyDescent="0.25">
      <c r="A744" t="s">
        <v>3713</v>
      </c>
      <c r="B744" t="s">
        <v>18</v>
      </c>
      <c r="C744" t="s">
        <v>3714</v>
      </c>
      <c r="D744" t="s">
        <v>3715</v>
      </c>
      <c r="E744" t="s">
        <v>3716</v>
      </c>
      <c r="F744" t="s">
        <v>175</v>
      </c>
      <c r="G744" s="2">
        <v>43368</v>
      </c>
      <c r="H744" t="s">
        <v>34</v>
      </c>
      <c r="I744">
        <v>2018</v>
      </c>
      <c r="J744" t="s">
        <v>153</v>
      </c>
      <c r="K744" t="s">
        <v>233</v>
      </c>
      <c r="L744">
        <v>110</v>
      </c>
      <c r="M744">
        <v>0</v>
      </c>
      <c r="N744" t="s">
        <v>162</v>
      </c>
      <c r="O744" t="s">
        <v>3717</v>
      </c>
      <c r="P744" t="s">
        <v>39</v>
      </c>
      <c r="Q744">
        <v>1</v>
      </c>
      <c r="R744">
        <f t="shared" si="44"/>
        <v>2018</v>
      </c>
      <c r="S744" t="str">
        <f t="shared" si="45"/>
        <v>September</v>
      </c>
      <c r="T744" t="str">
        <f t="shared" si="46"/>
        <v>Modern</v>
      </c>
      <c r="U744" t="str">
        <f t="shared" si="47"/>
        <v>Medium</v>
      </c>
    </row>
    <row r="745" spans="1:21" x14ac:dyDescent="0.25">
      <c r="A745" t="s">
        <v>3718</v>
      </c>
      <c r="B745" t="s">
        <v>18</v>
      </c>
      <c r="C745" t="s">
        <v>3719</v>
      </c>
      <c r="D745" t="s">
        <v>3720</v>
      </c>
      <c r="E745" t="s">
        <v>3721</v>
      </c>
      <c r="F745" t="s">
        <v>22</v>
      </c>
      <c r="G745" s="2"/>
      <c r="H745" t="s">
        <v>22</v>
      </c>
      <c r="I745">
        <v>2017</v>
      </c>
      <c r="J745" t="s">
        <v>198</v>
      </c>
      <c r="K745" t="s">
        <v>161</v>
      </c>
      <c r="L745">
        <v>101</v>
      </c>
      <c r="M745">
        <v>0</v>
      </c>
      <c r="N745" t="s">
        <v>264</v>
      </c>
      <c r="O745" t="s">
        <v>3722</v>
      </c>
      <c r="P745" t="s">
        <v>27</v>
      </c>
      <c r="Q745">
        <v>2</v>
      </c>
      <c r="R745" t="str">
        <f t="shared" si="44"/>
        <v/>
      </c>
      <c r="S745" t="str">
        <f t="shared" si="45"/>
        <v/>
      </c>
      <c r="T745" t="str">
        <f t="shared" si="46"/>
        <v>Modern</v>
      </c>
      <c r="U745" t="str">
        <f t="shared" si="47"/>
        <v>Medium</v>
      </c>
    </row>
    <row r="746" spans="1:21" x14ac:dyDescent="0.25">
      <c r="A746" t="s">
        <v>3723</v>
      </c>
      <c r="B746" t="s">
        <v>29</v>
      </c>
      <c r="C746" t="s">
        <v>3724</v>
      </c>
      <c r="D746" t="s">
        <v>22</v>
      </c>
      <c r="E746" t="s">
        <v>22</v>
      </c>
      <c r="F746" t="s">
        <v>22</v>
      </c>
      <c r="G746" s="2"/>
      <c r="H746" t="s">
        <v>22</v>
      </c>
      <c r="I746">
        <v>2018</v>
      </c>
      <c r="J746" t="s">
        <v>77</v>
      </c>
      <c r="K746" t="s">
        <v>36</v>
      </c>
      <c r="L746">
        <v>0</v>
      </c>
      <c r="M746">
        <v>2</v>
      </c>
      <c r="N746" t="s">
        <v>25</v>
      </c>
      <c r="O746" t="s">
        <v>3725</v>
      </c>
      <c r="P746" t="s">
        <v>27</v>
      </c>
      <c r="Q746">
        <v>2</v>
      </c>
      <c r="R746" t="str">
        <f t="shared" si="44"/>
        <v/>
      </c>
      <c r="S746" t="str">
        <f t="shared" si="45"/>
        <v/>
      </c>
      <c r="T746" t="str">
        <f t="shared" si="46"/>
        <v>Modern</v>
      </c>
      <c r="U746" t="str">
        <f t="shared" si="47"/>
        <v>Not Applicable</v>
      </c>
    </row>
    <row r="747" spans="1:21" x14ac:dyDescent="0.25">
      <c r="A747" t="s">
        <v>3726</v>
      </c>
      <c r="B747" t="s">
        <v>18</v>
      </c>
      <c r="C747" t="s">
        <v>3727</v>
      </c>
      <c r="D747" t="s">
        <v>2800</v>
      </c>
      <c r="E747" t="s">
        <v>3728</v>
      </c>
      <c r="F747" t="s">
        <v>175</v>
      </c>
      <c r="G747" s="2">
        <v>43313</v>
      </c>
      <c r="H747" t="s">
        <v>34</v>
      </c>
      <c r="I747">
        <v>2018</v>
      </c>
      <c r="J747" t="s">
        <v>51</v>
      </c>
      <c r="K747" t="s">
        <v>836</v>
      </c>
      <c r="L747">
        <v>70</v>
      </c>
      <c r="M747">
        <v>0</v>
      </c>
      <c r="N747" t="s">
        <v>45</v>
      </c>
      <c r="O747" t="s">
        <v>3729</v>
      </c>
      <c r="P747" t="s">
        <v>39</v>
      </c>
      <c r="Q747">
        <v>1</v>
      </c>
      <c r="R747">
        <f t="shared" si="44"/>
        <v>2018</v>
      </c>
      <c r="S747" t="str">
        <f t="shared" si="45"/>
        <v>August</v>
      </c>
      <c r="T747" t="str">
        <f t="shared" si="46"/>
        <v>Modern</v>
      </c>
      <c r="U747" t="str">
        <f t="shared" si="47"/>
        <v>Short</v>
      </c>
    </row>
    <row r="748" spans="1:21" x14ac:dyDescent="0.25">
      <c r="A748" t="s">
        <v>3730</v>
      </c>
      <c r="B748" t="s">
        <v>18</v>
      </c>
      <c r="C748" t="s">
        <v>3731</v>
      </c>
      <c r="D748" t="s">
        <v>3732</v>
      </c>
      <c r="E748" t="s">
        <v>3733</v>
      </c>
      <c r="F748" t="s">
        <v>22</v>
      </c>
      <c r="G748" s="2"/>
      <c r="H748" t="s">
        <v>22</v>
      </c>
      <c r="I748">
        <v>2014</v>
      </c>
      <c r="J748" t="s">
        <v>23</v>
      </c>
      <c r="K748" t="s">
        <v>967</v>
      </c>
      <c r="L748">
        <v>90</v>
      </c>
      <c r="M748">
        <v>0</v>
      </c>
      <c r="N748" t="s">
        <v>61</v>
      </c>
      <c r="O748" t="s">
        <v>3734</v>
      </c>
      <c r="P748" t="s">
        <v>27</v>
      </c>
      <c r="Q748">
        <v>2</v>
      </c>
      <c r="R748" t="str">
        <f t="shared" si="44"/>
        <v/>
      </c>
      <c r="S748" t="str">
        <f t="shared" si="45"/>
        <v/>
      </c>
      <c r="T748" t="str">
        <f t="shared" si="46"/>
        <v>Modern</v>
      </c>
      <c r="U748" t="str">
        <f t="shared" si="47"/>
        <v>Medium</v>
      </c>
    </row>
    <row r="749" spans="1:21" x14ac:dyDescent="0.25">
      <c r="A749" t="s">
        <v>3735</v>
      </c>
      <c r="B749" t="s">
        <v>29</v>
      </c>
      <c r="C749" t="s">
        <v>3736</v>
      </c>
      <c r="D749" t="s">
        <v>22</v>
      </c>
      <c r="E749" t="s">
        <v>3737</v>
      </c>
      <c r="F749" t="s">
        <v>175</v>
      </c>
      <c r="G749" s="2"/>
      <c r="H749" t="s">
        <v>22</v>
      </c>
      <c r="I749">
        <v>2018</v>
      </c>
      <c r="J749" t="s">
        <v>136</v>
      </c>
      <c r="K749" t="s">
        <v>71</v>
      </c>
      <c r="L749">
        <v>0</v>
      </c>
      <c r="M749">
        <v>1</v>
      </c>
      <c r="N749" t="s">
        <v>805</v>
      </c>
      <c r="O749" t="s">
        <v>3738</v>
      </c>
      <c r="P749" t="s">
        <v>27</v>
      </c>
      <c r="Q749">
        <v>2</v>
      </c>
      <c r="R749" t="str">
        <f t="shared" si="44"/>
        <v/>
      </c>
      <c r="S749" t="str">
        <f t="shared" si="45"/>
        <v/>
      </c>
      <c r="T749" t="str">
        <f t="shared" si="46"/>
        <v>Modern</v>
      </c>
      <c r="U749" t="str">
        <f t="shared" si="47"/>
        <v>Not Applicable</v>
      </c>
    </row>
    <row r="750" spans="1:21" x14ac:dyDescent="0.25">
      <c r="A750" t="s">
        <v>3739</v>
      </c>
      <c r="B750" t="s">
        <v>18</v>
      </c>
      <c r="C750" t="s">
        <v>3740</v>
      </c>
      <c r="D750" t="s">
        <v>3741</v>
      </c>
      <c r="E750" t="s">
        <v>3742</v>
      </c>
      <c r="F750" t="s">
        <v>22</v>
      </c>
      <c r="G750" s="2"/>
      <c r="H750" t="s">
        <v>22</v>
      </c>
      <c r="I750">
        <v>1997</v>
      </c>
      <c r="J750" t="s">
        <v>92</v>
      </c>
      <c r="K750" t="s">
        <v>940</v>
      </c>
      <c r="L750">
        <v>106</v>
      </c>
      <c r="M750">
        <v>0</v>
      </c>
      <c r="N750" t="s">
        <v>61</v>
      </c>
      <c r="O750" t="s">
        <v>3743</v>
      </c>
      <c r="P750" t="s">
        <v>27</v>
      </c>
      <c r="Q750">
        <v>2</v>
      </c>
      <c r="R750" t="str">
        <f t="shared" si="44"/>
        <v/>
      </c>
      <c r="S750" t="str">
        <f t="shared" si="45"/>
        <v/>
      </c>
      <c r="T750" t="str">
        <f t="shared" si="46"/>
        <v>Older</v>
      </c>
      <c r="U750" t="str">
        <f t="shared" si="47"/>
        <v>Medium</v>
      </c>
    </row>
    <row r="751" spans="1:21" x14ac:dyDescent="0.25">
      <c r="A751" t="s">
        <v>3744</v>
      </c>
      <c r="B751" t="s">
        <v>18</v>
      </c>
      <c r="C751" t="s">
        <v>3745</v>
      </c>
      <c r="D751" t="s">
        <v>3746</v>
      </c>
      <c r="E751" t="s">
        <v>3747</v>
      </c>
      <c r="F751" t="s">
        <v>175</v>
      </c>
      <c r="G751" s="2">
        <v>43627</v>
      </c>
      <c r="H751" t="s">
        <v>34</v>
      </c>
      <c r="I751">
        <v>2018</v>
      </c>
      <c r="J751" t="s">
        <v>153</v>
      </c>
      <c r="K751" t="s">
        <v>329</v>
      </c>
      <c r="L751">
        <v>113</v>
      </c>
      <c r="M751">
        <v>0</v>
      </c>
      <c r="N751" t="s">
        <v>162</v>
      </c>
      <c r="O751" t="s">
        <v>3748</v>
      </c>
      <c r="P751" t="s">
        <v>39</v>
      </c>
      <c r="Q751">
        <v>1</v>
      </c>
      <c r="R751">
        <f t="shared" si="44"/>
        <v>2019</v>
      </c>
      <c r="S751" t="str">
        <f t="shared" si="45"/>
        <v>June</v>
      </c>
      <c r="T751" t="str">
        <f t="shared" si="46"/>
        <v>Modern</v>
      </c>
      <c r="U751" t="str">
        <f t="shared" si="47"/>
        <v>Medium</v>
      </c>
    </row>
    <row r="752" spans="1:21" x14ac:dyDescent="0.25">
      <c r="A752" t="s">
        <v>3749</v>
      </c>
      <c r="B752" t="s">
        <v>29</v>
      </c>
      <c r="C752" t="s">
        <v>3750</v>
      </c>
      <c r="D752" t="s">
        <v>22</v>
      </c>
      <c r="E752" t="s">
        <v>3751</v>
      </c>
      <c r="F752" t="s">
        <v>22</v>
      </c>
      <c r="G752" s="2"/>
      <c r="H752" t="s">
        <v>22</v>
      </c>
      <c r="I752">
        <v>2019</v>
      </c>
      <c r="J752" t="s">
        <v>903</v>
      </c>
      <c r="K752" t="s">
        <v>71</v>
      </c>
      <c r="L752">
        <v>0</v>
      </c>
      <c r="M752">
        <v>1</v>
      </c>
      <c r="N752" t="s">
        <v>368</v>
      </c>
      <c r="O752" t="s">
        <v>3752</v>
      </c>
      <c r="P752" t="s">
        <v>27</v>
      </c>
      <c r="Q752">
        <v>2</v>
      </c>
      <c r="R752" t="str">
        <f t="shared" si="44"/>
        <v/>
      </c>
      <c r="S752" t="str">
        <f t="shared" si="45"/>
        <v/>
      </c>
      <c r="T752" t="str">
        <f t="shared" si="46"/>
        <v>Modern</v>
      </c>
      <c r="U752" t="str">
        <f t="shared" si="47"/>
        <v>Not Applicable</v>
      </c>
    </row>
    <row r="753" spans="1:21" x14ac:dyDescent="0.25">
      <c r="A753" t="s">
        <v>3753</v>
      </c>
      <c r="B753" t="s">
        <v>18</v>
      </c>
      <c r="C753" t="s">
        <v>3754</v>
      </c>
      <c r="D753" t="s">
        <v>3755</v>
      </c>
      <c r="E753" t="s">
        <v>3756</v>
      </c>
      <c r="F753" t="s">
        <v>3757</v>
      </c>
      <c r="G753" s="2">
        <v>42856</v>
      </c>
      <c r="H753" t="s">
        <v>34</v>
      </c>
      <c r="I753">
        <v>2016</v>
      </c>
      <c r="J753" t="s">
        <v>35</v>
      </c>
      <c r="K753" t="s">
        <v>610</v>
      </c>
      <c r="L753">
        <v>111</v>
      </c>
      <c r="M753">
        <v>0</v>
      </c>
      <c r="N753" t="s">
        <v>119</v>
      </c>
      <c r="O753" t="s">
        <v>3758</v>
      </c>
      <c r="P753" t="s">
        <v>39</v>
      </c>
      <c r="Q753">
        <v>1</v>
      </c>
      <c r="R753">
        <f t="shared" si="44"/>
        <v>2017</v>
      </c>
      <c r="S753" t="str">
        <f t="shared" si="45"/>
        <v>May</v>
      </c>
      <c r="T753" t="str">
        <f t="shared" si="46"/>
        <v>Modern</v>
      </c>
      <c r="U753" t="str">
        <f t="shared" si="47"/>
        <v>Medium</v>
      </c>
    </row>
    <row r="754" spans="1:21" x14ac:dyDescent="0.25">
      <c r="A754" t="s">
        <v>3759</v>
      </c>
      <c r="B754" t="s">
        <v>29</v>
      </c>
      <c r="C754" t="s">
        <v>3760</v>
      </c>
      <c r="D754" t="s">
        <v>22</v>
      </c>
      <c r="E754" t="s">
        <v>3761</v>
      </c>
      <c r="F754" t="s">
        <v>22</v>
      </c>
      <c r="G754" s="2">
        <v>43592</v>
      </c>
      <c r="H754" t="s">
        <v>34</v>
      </c>
      <c r="I754">
        <v>2019</v>
      </c>
      <c r="J754" t="s">
        <v>136</v>
      </c>
      <c r="K754" t="s">
        <v>71</v>
      </c>
      <c r="L754">
        <v>0</v>
      </c>
      <c r="M754">
        <v>1</v>
      </c>
      <c r="N754" t="s">
        <v>137</v>
      </c>
      <c r="O754" t="s">
        <v>3762</v>
      </c>
      <c r="P754" t="s">
        <v>39</v>
      </c>
      <c r="Q754">
        <v>1</v>
      </c>
      <c r="R754">
        <f t="shared" si="44"/>
        <v>2019</v>
      </c>
      <c r="S754" t="str">
        <f t="shared" si="45"/>
        <v>May</v>
      </c>
      <c r="T754" t="str">
        <f t="shared" si="46"/>
        <v>Modern</v>
      </c>
      <c r="U754" t="str">
        <f t="shared" si="47"/>
        <v>Not Applicable</v>
      </c>
    </row>
    <row r="755" spans="1:21" x14ac:dyDescent="0.25">
      <c r="A755" t="s">
        <v>3763</v>
      </c>
      <c r="B755" t="s">
        <v>18</v>
      </c>
      <c r="C755" t="s">
        <v>3764</v>
      </c>
      <c r="D755" t="s">
        <v>3765</v>
      </c>
      <c r="E755" t="s">
        <v>3766</v>
      </c>
      <c r="F755" t="s">
        <v>22</v>
      </c>
      <c r="G755" s="2"/>
      <c r="H755" t="s">
        <v>22</v>
      </c>
      <c r="I755">
        <v>2004</v>
      </c>
      <c r="J755" t="s">
        <v>77</v>
      </c>
      <c r="K755" t="s">
        <v>1646</v>
      </c>
      <c r="L755">
        <v>143</v>
      </c>
      <c r="M755">
        <v>0</v>
      </c>
      <c r="N755" t="s">
        <v>61</v>
      </c>
      <c r="O755" t="s">
        <v>3767</v>
      </c>
      <c r="P755" t="s">
        <v>27</v>
      </c>
      <c r="Q755">
        <v>2</v>
      </c>
      <c r="R755" t="str">
        <f t="shared" si="44"/>
        <v/>
      </c>
      <c r="S755" t="str">
        <f t="shared" si="45"/>
        <v/>
      </c>
      <c r="T755" t="str">
        <f t="shared" si="46"/>
        <v>Older</v>
      </c>
      <c r="U755" t="str">
        <f t="shared" si="47"/>
        <v>Long</v>
      </c>
    </row>
    <row r="756" spans="1:21" x14ac:dyDescent="0.25">
      <c r="A756" t="s">
        <v>3768</v>
      </c>
      <c r="B756" t="s">
        <v>18</v>
      </c>
      <c r="C756" t="s">
        <v>3769</v>
      </c>
      <c r="D756" t="s">
        <v>3770</v>
      </c>
      <c r="E756" t="s">
        <v>3771</v>
      </c>
      <c r="F756" t="s">
        <v>3772</v>
      </c>
      <c r="G756" s="2">
        <v>43194</v>
      </c>
      <c r="H756" t="s">
        <v>34</v>
      </c>
      <c r="I756">
        <v>2017</v>
      </c>
      <c r="J756" t="s">
        <v>153</v>
      </c>
      <c r="K756" t="s">
        <v>289</v>
      </c>
      <c r="L756">
        <v>93</v>
      </c>
      <c r="M756">
        <v>0</v>
      </c>
      <c r="N756" t="s">
        <v>162</v>
      </c>
      <c r="O756" t="s">
        <v>3773</v>
      </c>
      <c r="P756" t="s">
        <v>39</v>
      </c>
      <c r="Q756">
        <v>1</v>
      </c>
      <c r="R756">
        <f t="shared" si="44"/>
        <v>2018</v>
      </c>
      <c r="S756" t="str">
        <f t="shared" si="45"/>
        <v>April</v>
      </c>
      <c r="T756" t="str">
        <f t="shared" si="46"/>
        <v>Modern</v>
      </c>
      <c r="U756" t="str">
        <f t="shared" si="47"/>
        <v>Medium</v>
      </c>
    </row>
    <row r="757" spans="1:21" x14ac:dyDescent="0.25">
      <c r="A757" t="s">
        <v>3774</v>
      </c>
      <c r="B757" t="s">
        <v>29</v>
      </c>
      <c r="C757" t="s">
        <v>3775</v>
      </c>
      <c r="D757" t="s">
        <v>22</v>
      </c>
      <c r="E757" t="s">
        <v>3776</v>
      </c>
      <c r="F757" t="s">
        <v>22</v>
      </c>
      <c r="G757" s="2"/>
      <c r="H757" t="s">
        <v>22</v>
      </c>
      <c r="I757">
        <v>2021</v>
      </c>
      <c r="J757" t="s">
        <v>35</v>
      </c>
      <c r="K757" t="s">
        <v>71</v>
      </c>
      <c r="L757">
        <v>0</v>
      </c>
      <c r="M757">
        <v>1</v>
      </c>
      <c r="N757" t="s">
        <v>1394</v>
      </c>
      <c r="O757" t="s">
        <v>3777</v>
      </c>
      <c r="P757" t="s">
        <v>27</v>
      </c>
      <c r="Q757">
        <v>2</v>
      </c>
      <c r="R757" t="str">
        <f t="shared" si="44"/>
        <v/>
      </c>
      <c r="S757" t="str">
        <f t="shared" si="45"/>
        <v/>
      </c>
      <c r="T757" t="str">
        <f t="shared" si="46"/>
        <v>Recent</v>
      </c>
      <c r="U757" t="str">
        <f t="shared" si="47"/>
        <v>Not Applicable</v>
      </c>
    </row>
    <row r="758" spans="1:21" x14ac:dyDescent="0.25">
      <c r="A758" t="s">
        <v>3778</v>
      </c>
      <c r="B758" t="s">
        <v>18</v>
      </c>
      <c r="C758" t="s">
        <v>3779</v>
      </c>
      <c r="D758" t="s">
        <v>3780</v>
      </c>
      <c r="E758" t="s">
        <v>3781</v>
      </c>
      <c r="F758" t="s">
        <v>175</v>
      </c>
      <c r="G758" s="2">
        <v>44409</v>
      </c>
      <c r="H758" t="s">
        <v>34</v>
      </c>
      <c r="I758">
        <v>2013</v>
      </c>
      <c r="J758" t="s">
        <v>92</v>
      </c>
      <c r="K758" t="s">
        <v>161</v>
      </c>
      <c r="L758">
        <v>101</v>
      </c>
      <c r="M758">
        <v>0</v>
      </c>
      <c r="N758" t="s">
        <v>264</v>
      </c>
      <c r="O758" t="s">
        <v>3782</v>
      </c>
      <c r="P758" t="s">
        <v>39</v>
      </c>
      <c r="Q758">
        <v>1</v>
      </c>
      <c r="R758">
        <f t="shared" si="44"/>
        <v>2021</v>
      </c>
      <c r="S758" t="str">
        <f t="shared" si="45"/>
        <v>August</v>
      </c>
      <c r="T758" t="str">
        <f t="shared" si="46"/>
        <v>Modern</v>
      </c>
      <c r="U758" t="str">
        <f t="shared" si="47"/>
        <v>Medium</v>
      </c>
    </row>
    <row r="759" spans="1:21" x14ac:dyDescent="0.25">
      <c r="A759" t="s">
        <v>3783</v>
      </c>
      <c r="B759" t="s">
        <v>18</v>
      </c>
      <c r="C759" t="s">
        <v>3784</v>
      </c>
      <c r="D759" t="s">
        <v>3785</v>
      </c>
      <c r="E759" t="s">
        <v>3786</v>
      </c>
      <c r="F759" t="s">
        <v>3787</v>
      </c>
      <c r="G759" s="2">
        <v>44426</v>
      </c>
      <c r="H759" t="s">
        <v>34</v>
      </c>
      <c r="I759">
        <v>2018</v>
      </c>
      <c r="J759" t="s">
        <v>51</v>
      </c>
      <c r="K759" t="s">
        <v>654</v>
      </c>
      <c r="L759">
        <v>82</v>
      </c>
      <c r="M759">
        <v>0</v>
      </c>
      <c r="N759" t="s">
        <v>61</v>
      </c>
      <c r="O759" t="s">
        <v>3788</v>
      </c>
      <c r="P759" t="s">
        <v>39</v>
      </c>
      <c r="Q759">
        <v>1</v>
      </c>
      <c r="R759">
        <f t="shared" si="44"/>
        <v>2021</v>
      </c>
      <c r="S759" t="str">
        <f t="shared" si="45"/>
        <v>August</v>
      </c>
      <c r="T759" t="str">
        <f t="shared" si="46"/>
        <v>Modern</v>
      </c>
      <c r="U759" t="str">
        <f t="shared" si="47"/>
        <v>Short</v>
      </c>
    </row>
    <row r="760" spans="1:21" x14ac:dyDescent="0.25">
      <c r="A760" t="s">
        <v>3789</v>
      </c>
      <c r="B760" t="s">
        <v>18</v>
      </c>
      <c r="C760" t="s">
        <v>3790</v>
      </c>
      <c r="D760" t="s">
        <v>3791</v>
      </c>
      <c r="E760" t="s">
        <v>3792</v>
      </c>
      <c r="F760" t="s">
        <v>22</v>
      </c>
      <c r="G760" s="2"/>
      <c r="H760" t="s">
        <v>22</v>
      </c>
      <c r="I760">
        <v>2019</v>
      </c>
      <c r="J760" t="s">
        <v>23</v>
      </c>
      <c r="K760" t="s">
        <v>908</v>
      </c>
      <c r="L760">
        <v>104</v>
      </c>
      <c r="M760">
        <v>0</v>
      </c>
      <c r="N760" t="s">
        <v>119</v>
      </c>
      <c r="O760" t="s">
        <v>3793</v>
      </c>
      <c r="P760" t="s">
        <v>27</v>
      </c>
      <c r="Q760">
        <v>2</v>
      </c>
      <c r="R760" t="str">
        <f t="shared" si="44"/>
        <v/>
      </c>
      <c r="S760" t="str">
        <f t="shared" si="45"/>
        <v/>
      </c>
      <c r="T760" t="str">
        <f t="shared" si="46"/>
        <v>Modern</v>
      </c>
      <c r="U760" t="str">
        <f t="shared" si="47"/>
        <v>Medium</v>
      </c>
    </row>
    <row r="761" spans="1:21" x14ac:dyDescent="0.25">
      <c r="A761" t="s">
        <v>3794</v>
      </c>
      <c r="B761" t="s">
        <v>18</v>
      </c>
      <c r="C761" t="s">
        <v>3795</v>
      </c>
      <c r="D761" t="s">
        <v>3796</v>
      </c>
      <c r="E761" t="s">
        <v>3797</v>
      </c>
      <c r="F761" t="s">
        <v>175</v>
      </c>
      <c r="G761" s="2">
        <v>43237</v>
      </c>
      <c r="H761" t="s">
        <v>34</v>
      </c>
      <c r="I761">
        <v>2007</v>
      </c>
      <c r="J761" t="s">
        <v>35</v>
      </c>
      <c r="K761" t="s">
        <v>60</v>
      </c>
      <c r="L761">
        <v>89</v>
      </c>
      <c r="M761">
        <v>0</v>
      </c>
      <c r="N761" t="s">
        <v>210</v>
      </c>
      <c r="O761" t="s">
        <v>3798</v>
      </c>
      <c r="P761" t="s">
        <v>39</v>
      </c>
      <c r="Q761">
        <v>1</v>
      </c>
      <c r="R761">
        <f t="shared" si="44"/>
        <v>2018</v>
      </c>
      <c r="S761" t="str">
        <f t="shared" si="45"/>
        <v>May</v>
      </c>
      <c r="T761" t="str">
        <f t="shared" si="46"/>
        <v>Older</v>
      </c>
      <c r="U761" t="str">
        <f t="shared" si="47"/>
        <v>Short</v>
      </c>
    </row>
    <row r="762" spans="1:21" x14ac:dyDescent="0.25">
      <c r="A762" t="s">
        <v>3799</v>
      </c>
      <c r="B762" t="s">
        <v>18</v>
      </c>
      <c r="C762" t="s">
        <v>3800</v>
      </c>
      <c r="D762" t="s">
        <v>3801</v>
      </c>
      <c r="E762" t="s">
        <v>3802</v>
      </c>
      <c r="F762" t="s">
        <v>22</v>
      </c>
      <c r="G762" s="2"/>
      <c r="H762" t="s">
        <v>22</v>
      </c>
      <c r="I762">
        <v>2019</v>
      </c>
      <c r="J762" t="s">
        <v>59</v>
      </c>
      <c r="K762" t="s">
        <v>3803</v>
      </c>
      <c r="L762">
        <v>170</v>
      </c>
      <c r="M762">
        <v>0</v>
      </c>
      <c r="N762" t="s">
        <v>25</v>
      </c>
      <c r="O762" t="s">
        <v>3804</v>
      </c>
      <c r="P762" t="s">
        <v>27</v>
      </c>
      <c r="Q762">
        <v>2</v>
      </c>
      <c r="R762" t="str">
        <f t="shared" si="44"/>
        <v/>
      </c>
      <c r="S762" t="str">
        <f t="shared" si="45"/>
        <v/>
      </c>
      <c r="T762" t="str">
        <f t="shared" si="46"/>
        <v>Modern</v>
      </c>
      <c r="U762" t="str">
        <f t="shared" si="47"/>
        <v>Long</v>
      </c>
    </row>
    <row r="763" spans="1:21" x14ac:dyDescent="0.25">
      <c r="A763" t="s">
        <v>3805</v>
      </c>
      <c r="B763" t="s">
        <v>29</v>
      </c>
      <c r="C763" t="s">
        <v>3806</v>
      </c>
      <c r="D763" t="s">
        <v>22</v>
      </c>
      <c r="E763" t="s">
        <v>3807</v>
      </c>
      <c r="F763" t="s">
        <v>22</v>
      </c>
      <c r="G763" s="2"/>
      <c r="H763" t="s">
        <v>22</v>
      </c>
      <c r="I763">
        <v>2014</v>
      </c>
      <c r="J763" t="s">
        <v>51</v>
      </c>
      <c r="K763" t="s">
        <v>71</v>
      </c>
      <c r="L763">
        <v>0</v>
      </c>
      <c r="M763">
        <v>1</v>
      </c>
      <c r="N763" t="s">
        <v>368</v>
      </c>
      <c r="O763" t="s">
        <v>3808</v>
      </c>
      <c r="P763" t="s">
        <v>27</v>
      </c>
      <c r="Q763">
        <v>2</v>
      </c>
      <c r="R763" t="str">
        <f t="shared" si="44"/>
        <v/>
      </c>
      <c r="S763" t="str">
        <f t="shared" si="45"/>
        <v/>
      </c>
      <c r="T763" t="str">
        <f t="shared" si="46"/>
        <v>Modern</v>
      </c>
      <c r="U763" t="str">
        <f t="shared" si="47"/>
        <v>Not Applicable</v>
      </c>
    </row>
    <row r="764" spans="1:21" x14ac:dyDescent="0.25">
      <c r="A764" t="s">
        <v>3809</v>
      </c>
      <c r="B764" t="s">
        <v>18</v>
      </c>
      <c r="C764" t="s">
        <v>3810</v>
      </c>
      <c r="D764" t="s">
        <v>3811</v>
      </c>
      <c r="E764" t="s">
        <v>3812</v>
      </c>
      <c r="F764" t="s">
        <v>175</v>
      </c>
      <c r="G764" s="2">
        <v>43531</v>
      </c>
      <c r="H764" t="s">
        <v>34</v>
      </c>
      <c r="I764">
        <v>2018</v>
      </c>
      <c r="J764" t="s">
        <v>35</v>
      </c>
      <c r="K764" t="s">
        <v>93</v>
      </c>
      <c r="L764">
        <v>99</v>
      </c>
      <c r="M764">
        <v>0</v>
      </c>
      <c r="N764" t="s">
        <v>61</v>
      </c>
      <c r="O764" t="s">
        <v>3813</v>
      </c>
      <c r="P764" t="s">
        <v>39</v>
      </c>
      <c r="Q764">
        <v>1</v>
      </c>
      <c r="R764">
        <f t="shared" si="44"/>
        <v>2019</v>
      </c>
      <c r="S764" t="str">
        <f t="shared" si="45"/>
        <v>March</v>
      </c>
      <c r="T764" t="str">
        <f t="shared" si="46"/>
        <v>Modern</v>
      </c>
      <c r="U764" t="str">
        <f t="shared" si="47"/>
        <v>Medium</v>
      </c>
    </row>
    <row r="765" spans="1:21" x14ac:dyDescent="0.25">
      <c r="A765" t="s">
        <v>3814</v>
      </c>
      <c r="B765" t="s">
        <v>18</v>
      </c>
      <c r="C765" t="s">
        <v>3815</v>
      </c>
      <c r="D765" t="s">
        <v>3816</v>
      </c>
      <c r="E765" t="s">
        <v>3817</v>
      </c>
      <c r="F765" t="s">
        <v>22</v>
      </c>
      <c r="G765" s="2"/>
      <c r="H765" t="s">
        <v>22</v>
      </c>
      <c r="I765">
        <v>2016</v>
      </c>
      <c r="J765" t="s">
        <v>92</v>
      </c>
      <c r="K765" t="s">
        <v>1525</v>
      </c>
      <c r="L765">
        <v>120</v>
      </c>
      <c r="M765">
        <v>0</v>
      </c>
      <c r="N765" t="s">
        <v>25</v>
      </c>
      <c r="O765" t="s">
        <v>3818</v>
      </c>
      <c r="P765" t="s">
        <v>27</v>
      </c>
      <c r="Q765">
        <v>2</v>
      </c>
      <c r="R765" t="str">
        <f t="shared" si="44"/>
        <v/>
      </c>
      <c r="S765" t="str">
        <f t="shared" si="45"/>
        <v/>
      </c>
      <c r="T765" t="str">
        <f t="shared" si="46"/>
        <v>Modern</v>
      </c>
      <c r="U765" t="str">
        <f t="shared" si="47"/>
        <v>Medium</v>
      </c>
    </row>
    <row r="766" spans="1:21" x14ac:dyDescent="0.25">
      <c r="A766" t="s">
        <v>3819</v>
      </c>
      <c r="B766" t="s">
        <v>29</v>
      </c>
      <c r="C766" t="s">
        <v>3820</v>
      </c>
      <c r="D766" t="s">
        <v>22</v>
      </c>
      <c r="E766" t="s">
        <v>3821</v>
      </c>
      <c r="F766" t="s">
        <v>22</v>
      </c>
      <c r="G766" s="2"/>
      <c r="H766" t="s">
        <v>22</v>
      </c>
      <c r="I766">
        <v>2021</v>
      </c>
      <c r="J766" t="s">
        <v>198</v>
      </c>
      <c r="K766" t="s">
        <v>71</v>
      </c>
      <c r="L766">
        <v>0</v>
      </c>
      <c r="M766">
        <v>1</v>
      </c>
      <c r="N766" t="s">
        <v>119</v>
      </c>
      <c r="O766" t="s">
        <v>3822</v>
      </c>
      <c r="P766" t="s">
        <v>27</v>
      </c>
      <c r="Q766">
        <v>2</v>
      </c>
      <c r="R766" t="str">
        <f t="shared" si="44"/>
        <v/>
      </c>
      <c r="S766" t="str">
        <f t="shared" si="45"/>
        <v/>
      </c>
      <c r="T766" t="str">
        <f t="shared" si="46"/>
        <v>Recent</v>
      </c>
      <c r="U766" t="str">
        <f t="shared" si="47"/>
        <v>Not Applicable</v>
      </c>
    </row>
    <row r="767" spans="1:21" x14ac:dyDescent="0.25">
      <c r="A767" t="s">
        <v>3823</v>
      </c>
      <c r="B767" t="s">
        <v>18</v>
      </c>
      <c r="C767" t="s">
        <v>3824</v>
      </c>
      <c r="D767" t="s">
        <v>3825</v>
      </c>
      <c r="E767" t="s">
        <v>3826</v>
      </c>
      <c r="F767" t="s">
        <v>175</v>
      </c>
      <c r="G767" s="2">
        <v>43256</v>
      </c>
      <c r="H767" t="s">
        <v>34</v>
      </c>
      <c r="I767">
        <v>2017</v>
      </c>
      <c r="J767" t="s">
        <v>244</v>
      </c>
      <c r="K767" t="s">
        <v>1071</v>
      </c>
      <c r="L767">
        <v>131</v>
      </c>
      <c r="M767">
        <v>0</v>
      </c>
      <c r="N767" t="s">
        <v>112</v>
      </c>
      <c r="O767" t="s">
        <v>3827</v>
      </c>
      <c r="P767" t="s">
        <v>39</v>
      </c>
      <c r="Q767">
        <v>1</v>
      </c>
      <c r="R767">
        <f t="shared" si="44"/>
        <v>2018</v>
      </c>
      <c r="S767" t="str">
        <f t="shared" si="45"/>
        <v>June</v>
      </c>
      <c r="T767" t="str">
        <f t="shared" si="46"/>
        <v>Modern</v>
      </c>
      <c r="U767" t="str">
        <f t="shared" si="47"/>
        <v>Long</v>
      </c>
    </row>
    <row r="768" spans="1:21" x14ac:dyDescent="0.25">
      <c r="A768" t="s">
        <v>3828</v>
      </c>
      <c r="B768" t="s">
        <v>18</v>
      </c>
      <c r="C768" t="s">
        <v>3829</v>
      </c>
      <c r="D768" t="s">
        <v>3830</v>
      </c>
      <c r="E768" t="s">
        <v>3831</v>
      </c>
      <c r="F768" t="s">
        <v>22</v>
      </c>
      <c r="G768" s="2"/>
      <c r="H768" t="s">
        <v>22</v>
      </c>
      <c r="I768">
        <v>2014</v>
      </c>
      <c r="J768" t="s">
        <v>77</v>
      </c>
      <c r="K768" t="s">
        <v>1525</v>
      </c>
      <c r="L768">
        <v>120</v>
      </c>
      <c r="M768">
        <v>0</v>
      </c>
      <c r="N768" t="s">
        <v>25</v>
      </c>
      <c r="O768" t="s">
        <v>3832</v>
      </c>
      <c r="P768" t="s">
        <v>27</v>
      </c>
      <c r="Q768">
        <v>2</v>
      </c>
      <c r="R768" t="str">
        <f t="shared" si="44"/>
        <v/>
      </c>
      <c r="S768" t="str">
        <f t="shared" si="45"/>
        <v/>
      </c>
      <c r="T768" t="str">
        <f t="shared" si="46"/>
        <v>Modern</v>
      </c>
      <c r="U768" t="str">
        <f t="shared" si="47"/>
        <v>Medium</v>
      </c>
    </row>
    <row r="769" spans="1:21" x14ac:dyDescent="0.25">
      <c r="A769" t="s">
        <v>3833</v>
      </c>
      <c r="B769" t="s">
        <v>18</v>
      </c>
      <c r="C769" t="s">
        <v>3834</v>
      </c>
      <c r="D769" t="s">
        <v>3835</v>
      </c>
      <c r="E769" t="s">
        <v>3836</v>
      </c>
      <c r="F769" t="s">
        <v>175</v>
      </c>
      <c r="G769" s="2"/>
      <c r="H769" t="s">
        <v>22</v>
      </c>
      <c r="I769">
        <v>2010</v>
      </c>
      <c r="J769" t="s">
        <v>300</v>
      </c>
      <c r="K769" t="s">
        <v>176</v>
      </c>
      <c r="L769">
        <v>102</v>
      </c>
      <c r="M769">
        <v>0</v>
      </c>
      <c r="N769" t="s">
        <v>61</v>
      </c>
      <c r="O769" t="s">
        <v>3837</v>
      </c>
      <c r="P769" t="s">
        <v>27</v>
      </c>
      <c r="Q769">
        <v>2</v>
      </c>
      <c r="R769" t="str">
        <f t="shared" si="44"/>
        <v/>
      </c>
      <c r="S769" t="str">
        <f t="shared" si="45"/>
        <v/>
      </c>
      <c r="T769" t="str">
        <f t="shared" si="46"/>
        <v>Modern</v>
      </c>
      <c r="U769" t="str">
        <f t="shared" si="47"/>
        <v>Medium</v>
      </c>
    </row>
    <row r="770" spans="1:21" x14ac:dyDescent="0.25">
      <c r="A770" t="s">
        <v>3838</v>
      </c>
      <c r="B770" t="s">
        <v>18</v>
      </c>
      <c r="C770" t="s">
        <v>3839</v>
      </c>
      <c r="D770" t="s">
        <v>3840</v>
      </c>
      <c r="E770" t="s">
        <v>3841</v>
      </c>
      <c r="F770" t="s">
        <v>22</v>
      </c>
      <c r="G770" s="2"/>
      <c r="H770" t="s">
        <v>22</v>
      </c>
      <c r="I770">
        <v>2021</v>
      </c>
      <c r="J770" t="s">
        <v>198</v>
      </c>
      <c r="K770" t="s">
        <v>111</v>
      </c>
      <c r="L770">
        <v>95</v>
      </c>
      <c r="M770">
        <v>0</v>
      </c>
      <c r="N770" t="s">
        <v>61</v>
      </c>
      <c r="O770" t="s">
        <v>3842</v>
      </c>
      <c r="P770" t="s">
        <v>27</v>
      </c>
      <c r="Q770">
        <v>2</v>
      </c>
      <c r="R770" t="str">
        <f t="shared" si="44"/>
        <v/>
      </c>
      <c r="S770" t="str">
        <f t="shared" si="45"/>
        <v/>
      </c>
      <c r="T770" t="str">
        <f t="shared" si="46"/>
        <v>Recent</v>
      </c>
      <c r="U770" t="str">
        <f t="shared" si="47"/>
        <v>Medium</v>
      </c>
    </row>
    <row r="771" spans="1:21" x14ac:dyDescent="0.25">
      <c r="A771" t="s">
        <v>3843</v>
      </c>
      <c r="B771" t="s">
        <v>18</v>
      </c>
      <c r="C771" t="s">
        <v>3844</v>
      </c>
      <c r="D771" t="s">
        <v>3845</v>
      </c>
      <c r="E771" t="s">
        <v>3846</v>
      </c>
      <c r="F771" t="s">
        <v>22</v>
      </c>
      <c r="G771" s="2"/>
      <c r="H771" t="s">
        <v>22</v>
      </c>
      <c r="I771">
        <v>2020</v>
      </c>
      <c r="J771" t="s">
        <v>198</v>
      </c>
      <c r="K771" t="s">
        <v>318</v>
      </c>
      <c r="L771">
        <v>80</v>
      </c>
      <c r="M771">
        <v>0</v>
      </c>
      <c r="N771" t="s">
        <v>264</v>
      </c>
      <c r="O771" t="s">
        <v>3847</v>
      </c>
      <c r="P771" t="s">
        <v>27</v>
      </c>
      <c r="Q771">
        <v>2</v>
      </c>
      <c r="R771" t="str">
        <f t="shared" ref="R771:R834" si="48">IF(G771="","",YEAR(G771))</f>
        <v/>
      </c>
      <c r="S771" t="str">
        <f t="shared" ref="S771:S834" si="49">IF(G771="","",TEXT(G771,"mmmm"))</f>
        <v/>
      </c>
      <c r="T771" t="str">
        <f t="shared" ref="T771:T834" si="50">IF(I771&gt;=2020,"Recent",IF(I771&gt;=2010,"Modern","Older"))</f>
        <v>Recent</v>
      </c>
      <c r="U771" t="str">
        <f t="shared" ref="U771:U834" si="51">IF(L771=0,"Not Applicable",IF(L771&lt; 90,"Short",IF(L771&lt;=120,"Medium","Long")))</f>
        <v>Short</v>
      </c>
    </row>
    <row r="772" spans="1:21" x14ac:dyDescent="0.25">
      <c r="A772" t="s">
        <v>3848</v>
      </c>
      <c r="B772" t="s">
        <v>18</v>
      </c>
      <c r="C772" t="s">
        <v>3849</v>
      </c>
      <c r="D772" t="s">
        <v>3850</v>
      </c>
      <c r="E772" t="s">
        <v>3851</v>
      </c>
      <c r="F772" t="s">
        <v>22</v>
      </c>
      <c r="G772" s="2"/>
      <c r="H772" t="s">
        <v>22</v>
      </c>
      <c r="I772">
        <v>2016</v>
      </c>
      <c r="J772" t="s">
        <v>59</v>
      </c>
      <c r="K772" t="s">
        <v>295</v>
      </c>
      <c r="L772">
        <v>121</v>
      </c>
      <c r="M772">
        <v>0</v>
      </c>
      <c r="N772" t="s">
        <v>25</v>
      </c>
      <c r="O772" t="s">
        <v>3852</v>
      </c>
      <c r="P772" t="s">
        <v>27</v>
      </c>
      <c r="Q772">
        <v>2</v>
      </c>
      <c r="R772" t="str">
        <f t="shared" si="48"/>
        <v/>
      </c>
      <c r="S772" t="str">
        <f t="shared" si="49"/>
        <v/>
      </c>
      <c r="T772" t="str">
        <f t="shared" si="50"/>
        <v>Modern</v>
      </c>
      <c r="U772" t="str">
        <f t="shared" si="51"/>
        <v>Long</v>
      </c>
    </row>
    <row r="773" spans="1:21" x14ac:dyDescent="0.25">
      <c r="A773" t="s">
        <v>3853</v>
      </c>
      <c r="B773" t="s">
        <v>18</v>
      </c>
      <c r="C773" t="s">
        <v>3854</v>
      </c>
      <c r="D773" t="s">
        <v>3855</v>
      </c>
      <c r="E773" t="s">
        <v>3856</v>
      </c>
      <c r="F773" t="s">
        <v>715</v>
      </c>
      <c r="G773" s="2">
        <v>43468</v>
      </c>
      <c r="H773" t="s">
        <v>34</v>
      </c>
      <c r="I773">
        <v>2018</v>
      </c>
      <c r="J773" t="s">
        <v>92</v>
      </c>
      <c r="K773" t="s">
        <v>1525</v>
      </c>
      <c r="L773">
        <v>120</v>
      </c>
      <c r="M773">
        <v>0</v>
      </c>
      <c r="N773" t="s">
        <v>112</v>
      </c>
      <c r="O773" t="s">
        <v>3857</v>
      </c>
      <c r="P773" t="s">
        <v>39</v>
      </c>
      <c r="Q773">
        <v>1</v>
      </c>
      <c r="R773">
        <f t="shared" si="48"/>
        <v>2019</v>
      </c>
      <c r="S773" t="str">
        <f t="shared" si="49"/>
        <v>January</v>
      </c>
      <c r="T773" t="str">
        <f t="shared" si="50"/>
        <v>Modern</v>
      </c>
      <c r="U773" t="str">
        <f t="shared" si="51"/>
        <v>Medium</v>
      </c>
    </row>
    <row r="774" spans="1:21" x14ac:dyDescent="0.25">
      <c r="A774" t="s">
        <v>3858</v>
      </c>
      <c r="B774" t="s">
        <v>18</v>
      </c>
      <c r="C774" t="s">
        <v>3859</v>
      </c>
      <c r="D774" t="s">
        <v>3860</v>
      </c>
      <c r="E774" t="s">
        <v>3861</v>
      </c>
      <c r="F774" t="s">
        <v>22</v>
      </c>
      <c r="G774" s="2"/>
      <c r="H774" t="s">
        <v>22</v>
      </c>
      <c r="I774">
        <v>2021</v>
      </c>
      <c r="J774" t="s">
        <v>23</v>
      </c>
      <c r="K774" t="s">
        <v>1667</v>
      </c>
      <c r="L774">
        <v>59</v>
      </c>
      <c r="M774">
        <v>0</v>
      </c>
      <c r="N774" t="s">
        <v>61</v>
      </c>
      <c r="O774" t="s">
        <v>3862</v>
      </c>
      <c r="P774" t="s">
        <v>27</v>
      </c>
      <c r="Q774">
        <v>2</v>
      </c>
      <c r="R774" t="str">
        <f t="shared" si="48"/>
        <v/>
      </c>
      <c r="S774" t="str">
        <f t="shared" si="49"/>
        <v/>
      </c>
      <c r="T774" t="str">
        <f t="shared" si="50"/>
        <v>Recent</v>
      </c>
      <c r="U774" t="str">
        <f t="shared" si="51"/>
        <v>Short</v>
      </c>
    </row>
    <row r="775" spans="1:21" x14ac:dyDescent="0.25">
      <c r="A775" t="s">
        <v>3863</v>
      </c>
      <c r="B775" t="s">
        <v>18</v>
      </c>
      <c r="C775" t="s">
        <v>3864</v>
      </c>
      <c r="D775" t="s">
        <v>3865</v>
      </c>
      <c r="E775" t="s">
        <v>3866</v>
      </c>
      <c r="F775" t="s">
        <v>3867</v>
      </c>
      <c r="G775" s="2"/>
      <c r="H775" t="s">
        <v>22</v>
      </c>
      <c r="I775">
        <v>1940</v>
      </c>
      <c r="J775" t="s">
        <v>153</v>
      </c>
      <c r="K775" t="s">
        <v>1008</v>
      </c>
      <c r="L775">
        <v>68</v>
      </c>
      <c r="M775">
        <v>0</v>
      </c>
      <c r="N775" t="s">
        <v>540</v>
      </c>
      <c r="O775" t="s">
        <v>3868</v>
      </c>
      <c r="P775" t="s">
        <v>27</v>
      </c>
      <c r="Q775">
        <v>2</v>
      </c>
      <c r="R775" t="str">
        <f t="shared" si="48"/>
        <v/>
      </c>
      <c r="S775" t="str">
        <f t="shared" si="49"/>
        <v/>
      </c>
      <c r="T775" t="str">
        <f t="shared" si="50"/>
        <v>Older</v>
      </c>
      <c r="U775" t="str">
        <f t="shared" si="51"/>
        <v>Short</v>
      </c>
    </row>
    <row r="776" spans="1:21" x14ac:dyDescent="0.25">
      <c r="A776" t="s">
        <v>3869</v>
      </c>
      <c r="B776" t="s">
        <v>18</v>
      </c>
      <c r="C776" t="s">
        <v>3870</v>
      </c>
      <c r="D776" t="s">
        <v>3871</v>
      </c>
      <c r="E776" t="s">
        <v>3872</v>
      </c>
      <c r="F776" t="s">
        <v>175</v>
      </c>
      <c r="G776" s="2">
        <v>43647</v>
      </c>
      <c r="H776" t="s">
        <v>34</v>
      </c>
      <c r="I776">
        <v>2016</v>
      </c>
      <c r="J776" t="s">
        <v>631</v>
      </c>
      <c r="K776" t="s">
        <v>199</v>
      </c>
      <c r="L776">
        <v>48</v>
      </c>
      <c r="M776">
        <v>0</v>
      </c>
      <c r="N776" t="s">
        <v>162</v>
      </c>
      <c r="O776" t="s">
        <v>3873</v>
      </c>
      <c r="P776" t="s">
        <v>39</v>
      </c>
      <c r="Q776">
        <v>1</v>
      </c>
      <c r="R776">
        <f t="shared" si="48"/>
        <v>2019</v>
      </c>
      <c r="S776" t="str">
        <f t="shared" si="49"/>
        <v>July</v>
      </c>
      <c r="T776" t="str">
        <f t="shared" si="50"/>
        <v>Modern</v>
      </c>
      <c r="U776" t="str">
        <f t="shared" si="51"/>
        <v>Short</v>
      </c>
    </row>
    <row r="777" spans="1:21" x14ac:dyDescent="0.25">
      <c r="A777" t="s">
        <v>3874</v>
      </c>
      <c r="B777" t="s">
        <v>18</v>
      </c>
      <c r="C777" t="s">
        <v>3875</v>
      </c>
      <c r="D777" t="s">
        <v>3876</v>
      </c>
      <c r="E777" t="s">
        <v>3877</v>
      </c>
      <c r="F777" t="s">
        <v>175</v>
      </c>
      <c r="G777" s="2">
        <v>43830</v>
      </c>
      <c r="H777" t="s">
        <v>34</v>
      </c>
      <c r="I777">
        <v>2019</v>
      </c>
      <c r="J777" t="s">
        <v>35</v>
      </c>
      <c r="K777" t="s">
        <v>60</v>
      </c>
      <c r="L777">
        <v>89</v>
      </c>
      <c r="M777">
        <v>0</v>
      </c>
      <c r="N777" t="s">
        <v>61</v>
      </c>
      <c r="O777" t="s">
        <v>3878</v>
      </c>
      <c r="P777" t="s">
        <v>39</v>
      </c>
      <c r="Q777">
        <v>1</v>
      </c>
      <c r="R777">
        <f t="shared" si="48"/>
        <v>2019</v>
      </c>
      <c r="S777" t="str">
        <f t="shared" si="49"/>
        <v>December</v>
      </c>
      <c r="T777" t="str">
        <f t="shared" si="50"/>
        <v>Modern</v>
      </c>
      <c r="U777" t="str">
        <f t="shared" si="51"/>
        <v>Short</v>
      </c>
    </row>
    <row r="778" spans="1:21" x14ac:dyDescent="0.25">
      <c r="A778" t="s">
        <v>3879</v>
      </c>
      <c r="B778" t="s">
        <v>29</v>
      </c>
      <c r="C778" t="s">
        <v>3880</v>
      </c>
      <c r="D778" t="s">
        <v>22</v>
      </c>
      <c r="E778" t="s">
        <v>3881</v>
      </c>
      <c r="F778" t="s">
        <v>219</v>
      </c>
      <c r="G778" s="2">
        <v>43992</v>
      </c>
      <c r="H778" t="s">
        <v>34</v>
      </c>
      <c r="I778">
        <v>2020</v>
      </c>
      <c r="J778" t="s">
        <v>35</v>
      </c>
      <c r="K778" t="s">
        <v>71</v>
      </c>
      <c r="L778">
        <v>0</v>
      </c>
      <c r="M778">
        <v>1</v>
      </c>
      <c r="N778" t="s">
        <v>264</v>
      </c>
      <c r="O778" t="s">
        <v>3882</v>
      </c>
      <c r="P778" t="s">
        <v>39</v>
      </c>
      <c r="Q778">
        <v>1</v>
      </c>
      <c r="R778">
        <f t="shared" si="48"/>
        <v>2020</v>
      </c>
      <c r="S778" t="str">
        <f t="shared" si="49"/>
        <v>June</v>
      </c>
      <c r="T778" t="str">
        <f t="shared" si="50"/>
        <v>Recent</v>
      </c>
      <c r="U778" t="str">
        <f t="shared" si="51"/>
        <v>Not Applicable</v>
      </c>
    </row>
    <row r="779" spans="1:21" x14ac:dyDescent="0.25">
      <c r="A779" t="s">
        <v>3883</v>
      </c>
      <c r="B779" t="s">
        <v>29</v>
      </c>
      <c r="C779" t="s">
        <v>3884</v>
      </c>
      <c r="D779" t="s">
        <v>22</v>
      </c>
      <c r="E779" t="s">
        <v>3885</v>
      </c>
      <c r="F779" t="s">
        <v>22</v>
      </c>
      <c r="G779" s="2"/>
      <c r="H779" t="s">
        <v>22</v>
      </c>
      <c r="I779">
        <v>2020</v>
      </c>
      <c r="J779" t="s">
        <v>198</v>
      </c>
      <c r="K779" t="s">
        <v>36</v>
      </c>
      <c r="L779">
        <v>0</v>
      </c>
      <c r="M779">
        <v>2</v>
      </c>
      <c r="N779" t="s">
        <v>3886</v>
      </c>
      <c r="O779" t="s">
        <v>3887</v>
      </c>
      <c r="P779" t="s">
        <v>27</v>
      </c>
      <c r="Q779">
        <v>2</v>
      </c>
      <c r="R779" t="str">
        <f t="shared" si="48"/>
        <v/>
      </c>
      <c r="S779" t="str">
        <f t="shared" si="49"/>
        <v/>
      </c>
      <c r="T779" t="str">
        <f t="shared" si="50"/>
        <v>Recent</v>
      </c>
      <c r="U779" t="str">
        <f t="shared" si="51"/>
        <v>Not Applicable</v>
      </c>
    </row>
    <row r="780" spans="1:21" x14ac:dyDescent="0.25">
      <c r="A780" t="s">
        <v>3888</v>
      </c>
      <c r="B780" t="s">
        <v>18</v>
      </c>
      <c r="C780" t="s">
        <v>3889</v>
      </c>
      <c r="D780" t="s">
        <v>3890</v>
      </c>
      <c r="E780" t="s">
        <v>22</v>
      </c>
      <c r="F780" t="s">
        <v>33</v>
      </c>
      <c r="G780" s="2">
        <v>42629</v>
      </c>
      <c r="H780" t="s">
        <v>34</v>
      </c>
      <c r="I780">
        <v>2016</v>
      </c>
      <c r="J780" t="s">
        <v>51</v>
      </c>
      <c r="K780" t="s">
        <v>451</v>
      </c>
      <c r="L780">
        <v>41</v>
      </c>
      <c r="M780">
        <v>0</v>
      </c>
      <c r="N780" t="s">
        <v>45</v>
      </c>
      <c r="O780" t="s">
        <v>3891</v>
      </c>
      <c r="P780" t="s">
        <v>39</v>
      </c>
      <c r="Q780">
        <v>1</v>
      </c>
      <c r="R780">
        <f t="shared" si="48"/>
        <v>2016</v>
      </c>
      <c r="S780" t="str">
        <f t="shared" si="49"/>
        <v>September</v>
      </c>
      <c r="T780" t="str">
        <f t="shared" si="50"/>
        <v>Modern</v>
      </c>
      <c r="U780" t="str">
        <f t="shared" si="51"/>
        <v>Short</v>
      </c>
    </row>
    <row r="781" spans="1:21" x14ac:dyDescent="0.25">
      <c r="A781" t="s">
        <v>3892</v>
      </c>
      <c r="B781" t="s">
        <v>18</v>
      </c>
      <c r="C781" t="s">
        <v>3893</v>
      </c>
      <c r="D781" t="s">
        <v>3894</v>
      </c>
      <c r="E781" t="s">
        <v>3895</v>
      </c>
      <c r="F781" t="s">
        <v>175</v>
      </c>
      <c r="G781" s="2">
        <v>44169</v>
      </c>
      <c r="H781" t="s">
        <v>34</v>
      </c>
      <c r="I781">
        <v>2020</v>
      </c>
      <c r="J781" t="s">
        <v>51</v>
      </c>
      <c r="K781" t="s">
        <v>289</v>
      </c>
      <c r="L781">
        <v>93</v>
      </c>
      <c r="M781">
        <v>0</v>
      </c>
      <c r="N781" t="s">
        <v>162</v>
      </c>
      <c r="O781" t="s">
        <v>3896</v>
      </c>
      <c r="P781" t="s">
        <v>39</v>
      </c>
      <c r="Q781">
        <v>1</v>
      </c>
      <c r="R781">
        <f t="shared" si="48"/>
        <v>2020</v>
      </c>
      <c r="S781" t="str">
        <f t="shared" si="49"/>
        <v>December</v>
      </c>
      <c r="T781" t="str">
        <f t="shared" si="50"/>
        <v>Recent</v>
      </c>
      <c r="U781" t="str">
        <f t="shared" si="51"/>
        <v>Medium</v>
      </c>
    </row>
    <row r="782" spans="1:21" x14ac:dyDescent="0.25">
      <c r="A782" t="s">
        <v>3897</v>
      </c>
      <c r="B782" t="s">
        <v>18</v>
      </c>
      <c r="C782" t="s">
        <v>3898</v>
      </c>
      <c r="D782" t="s">
        <v>108</v>
      </c>
      <c r="E782" t="s">
        <v>3899</v>
      </c>
      <c r="F782" t="s">
        <v>110</v>
      </c>
      <c r="G782" s="2">
        <v>44454</v>
      </c>
      <c r="H782" t="s">
        <v>34</v>
      </c>
      <c r="I782">
        <v>2008</v>
      </c>
      <c r="J782" t="s">
        <v>51</v>
      </c>
      <c r="K782" t="s">
        <v>289</v>
      </c>
      <c r="L782">
        <v>93</v>
      </c>
      <c r="M782">
        <v>0</v>
      </c>
      <c r="N782" t="s">
        <v>112</v>
      </c>
      <c r="O782" t="s">
        <v>3900</v>
      </c>
      <c r="P782" t="s">
        <v>39</v>
      </c>
      <c r="Q782">
        <v>1</v>
      </c>
      <c r="R782">
        <f t="shared" si="48"/>
        <v>2021</v>
      </c>
      <c r="S782" t="str">
        <f t="shared" si="49"/>
        <v>September</v>
      </c>
      <c r="T782" t="str">
        <f t="shared" si="50"/>
        <v>Older</v>
      </c>
      <c r="U782" t="str">
        <f t="shared" si="51"/>
        <v>Medium</v>
      </c>
    </row>
    <row r="783" spans="1:21" x14ac:dyDescent="0.25">
      <c r="A783" t="s">
        <v>3901</v>
      </c>
      <c r="B783" t="s">
        <v>18</v>
      </c>
      <c r="C783" t="s">
        <v>3902</v>
      </c>
      <c r="D783" t="s">
        <v>3903</v>
      </c>
      <c r="E783" t="s">
        <v>3904</v>
      </c>
      <c r="F783" t="s">
        <v>22</v>
      </c>
      <c r="G783" s="2"/>
      <c r="H783" t="s">
        <v>22</v>
      </c>
      <c r="I783">
        <v>2010</v>
      </c>
      <c r="J783" t="s">
        <v>23</v>
      </c>
      <c r="K783" t="s">
        <v>226</v>
      </c>
      <c r="L783">
        <v>86</v>
      </c>
      <c r="M783">
        <v>0</v>
      </c>
      <c r="N783" t="s">
        <v>119</v>
      </c>
      <c r="O783" t="s">
        <v>3905</v>
      </c>
      <c r="P783" t="s">
        <v>27</v>
      </c>
      <c r="Q783">
        <v>2</v>
      </c>
      <c r="R783" t="str">
        <f t="shared" si="48"/>
        <v/>
      </c>
      <c r="S783" t="str">
        <f t="shared" si="49"/>
        <v/>
      </c>
      <c r="T783" t="str">
        <f t="shared" si="50"/>
        <v>Modern</v>
      </c>
      <c r="U783" t="str">
        <f t="shared" si="51"/>
        <v>Short</v>
      </c>
    </row>
    <row r="784" spans="1:21" x14ac:dyDescent="0.25">
      <c r="A784" t="s">
        <v>3906</v>
      </c>
      <c r="B784" t="s">
        <v>18</v>
      </c>
      <c r="C784" t="s">
        <v>3907</v>
      </c>
      <c r="D784" t="s">
        <v>3908</v>
      </c>
      <c r="E784" t="s">
        <v>3909</v>
      </c>
      <c r="F784" t="s">
        <v>22</v>
      </c>
      <c r="G784" s="2"/>
      <c r="H784" t="s">
        <v>22</v>
      </c>
      <c r="I784">
        <v>2017</v>
      </c>
      <c r="J784" t="s">
        <v>198</v>
      </c>
      <c r="K784" t="s">
        <v>967</v>
      </c>
      <c r="L784">
        <v>90</v>
      </c>
      <c r="M784">
        <v>0</v>
      </c>
      <c r="N784" t="s">
        <v>45</v>
      </c>
      <c r="O784" t="s">
        <v>3910</v>
      </c>
      <c r="P784" t="s">
        <v>27</v>
      </c>
      <c r="Q784">
        <v>2</v>
      </c>
      <c r="R784" t="str">
        <f t="shared" si="48"/>
        <v/>
      </c>
      <c r="S784" t="str">
        <f t="shared" si="49"/>
        <v/>
      </c>
      <c r="T784" t="str">
        <f t="shared" si="50"/>
        <v>Modern</v>
      </c>
      <c r="U784" t="str">
        <f t="shared" si="51"/>
        <v>Medium</v>
      </c>
    </row>
    <row r="785" spans="1:21" x14ac:dyDescent="0.25">
      <c r="A785" t="s">
        <v>3911</v>
      </c>
      <c r="B785" t="s">
        <v>18</v>
      </c>
      <c r="C785" t="s">
        <v>3912</v>
      </c>
      <c r="D785" t="s">
        <v>3913</v>
      </c>
      <c r="E785" t="s">
        <v>3914</v>
      </c>
      <c r="F785" t="s">
        <v>3915</v>
      </c>
      <c r="G785" s="2">
        <v>42426</v>
      </c>
      <c r="H785" t="s">
        <v>34</v>
      </c>
      <c r="I785">
        <v>2016</v>
      </c>
      <c r="J785" t="s">
        <v>244</v>
      </c>
      <c r="K785" t="s">
        <v>161</v>
      </c>
      <c r="L785">
        <v>101</v>
      </c>
      <c r="M785">
        <v>0</v>
      </c>
      <c r="N785" t="s">
        <v>112</v>
      </c>
      <c r="O785" t="s">
        <v>3916</v>
      </c>
      <c r="P785" t="s">
        <v>39</v>
      </c>
      <c r="Q785">
        <v>1</v>
      </c>
      <c r="R785">
        <f t="shared" si="48"/>
        <v>2016</v>
      </c>
      <c r="S785" t="str">
        <f t="shared" si="49"/>
        <v>February</v>
      </c>
      <c r="T785" t="str">
        <f t="shared" si="50"/>
        <v>Modern</v>
      </c>
      <c r="U785" t="str">
        <f t="shared" si="51"/>
        <v>Medium</v>
      </c>
    </row>
    <row r="786" spans="1:21" x14ac:dyDescent="0.25">
      <c r="A786" t="s">
        <v>3917</v>
      </c>
      <c r="B786" t="s">
        <v>29</v>
      </c>
      <c r="C786" t="s">
        <v>3918</v>
      </c>
      <c r="D786" t="s">
        <v>22</v>
      </c>
      <c r="E786" t="s">
        <v>3919</v>
      </c>
      <c r="F786" t="s">
        <v>508</v>
      </c>
      <c r="G786" s="2">
        <v>44330</v>
      </c>
      <c r="H786" t="s">
        <v>34</v>
      </c>
      <c r="I786">
        <v>2021</v>
      </c>
      <c r="J786" t="s">
        <v>35</v>
      </c>
      <c r="K786" t="s">
        <v>71</v>
      </c>
      <c r="L786">
        <v>0</v>
      </c>
      <c r="M786">
        <v>1</v>
      </c>
      <c r="N786" t="s">
        <v>119</v>
      </c>
      <c r="O786" t="s">
        <v>3920</v>
      </c>
      <c r="P786" t="s">
        <v>39</v>
      </c>
      <c r="Q786">
        <v>1</v>
      </c>
      <c r="R786">
        <f t="shared" si="48"/>
        <v>2021</v>
      </c>
      <c r="S786" t="str">
        <f t="shared" si="49"/>
        <v>May</v>
      </c>
      <c r="T786" t="str">
        <f t="shared" si="50"/>
        <v>Recent</v>
      </c>
      <c r="U786" t="str">
        <f t="shared" si="51"/>
        <v>Not Applicable</v>
      </c>
    </row>
    <row r="787" spans="1:21" x14ac:dyDescent="0.25">
      <c r="A787" t="s">
        <v>3921</v>
      </c>
      <c r="B787" t="s">
        <v>18</v>
      </c>
      <c r="C787" t="s">
        <v>3922</v>
      </c>
      <c r="D787" t="s">
        <v>3923</v>
      </c>
      <c r="E787" t="s">
        <v>3924</v>
      </c>
      <c r="F787" t="s">
        <v>175</v>
      </c>
      <c r="G787" s="2">
        <v>42899</v>
      </c>
      <c r="H787" t="s">
        <v>34</v>
      </c>
      <c r="I787">
        <v>2017</v>
      </c>
      <c r="J787" t="s">
        <v>244</v>
      </c>
      <c r="K787" t="s">
        <v>306</v>
      </c>
      <c r="L787">
        <v>98</v>
      </c>
      <c r="M787">
        <v>0</v>
      </c>
      <c r="N787" t="s">
        <v>112</v>
      </c>
      <c r="O787" t="s">
        <v>3925</v>
      </c>
      <c r="P787" t="s">
        <v>39</v>
      </c>
      <c r="Q787">
        <v>1</v>
      </c>
      <c r="R787">
        <f t="shared" si="48"/>
        <v>2017</v>
      </c>
      <c r="S787" t="str">
        <f t="shared" si="49"/>
        <v>June</v>
      </c>
      <c r="T787" t="str">
        <f t="shared" si="50"/>
        <v>Modern</v>
      </c>
      <c r="U787" t="str">
        <f t="shared" si="51"/>
        <v>Medium</v>
      </c>
    </row>
    <row r="788" spans="1:21" x14ac:dyDescent="0.25">
      <c r="A788" t="s">
        <v>3926</v>
      </c>
      <c r="B788" t="s">
        <v>18</v>
      </c>
      <c r="C788" t="s">
        <v>3927</v>
      </c>
      <c r="D788" t="s">
        <v>3928</v>
      </c>
      <c r="E788" t="s">
        <v>22</v>
      </c>
      <c r="F788" t="s">
        <v>22</v>
      </c>
      <c r="G788" s="2"/>
      <c r="H788" t="s">
        <v>22</v>
      </c>
      <c r="I788">
        <v>2019</v>
      </c>
      <c r="J788" t="s">
        <v>238</v>
      </c>
      <c r="K788" t="s">
        <v>3929</v>
      </c>
      <c r="L788">
        <v>16</v>
      </c>
      <c r="M788">
        <v>0</v>
      </c>
      <c r="N788" t="s">
        <v>45</v>
      </c>
      <c r="O788" t="s">
        <v>3930</v>
      </c>
      <c r="P788" t="s">
        <v>27</v>
      </c>
      <c r="Q788">
        <v>2</v>
      </c>
      <c r="R788" t="str">
        <f t="shared" si="48"/>
        <v/>
      </c>
      <c r="S788" t="str">
        <f t="shared" si="49"/>
        <v/>
      </c>
      <c r="T788" t="str">
        <f t="shared" si="50"/>
        <v>Modern</v>
      </c>
      <c r="U788" t="str">
        <f t="shared" si="51"/>
        <v>Short</v>
      </c>
    </row>
    <row r="789" spans="1:21" x14ac:dyDescent="0.25">
      <c r="A789" t="s">
        <v>3931</v>
      </c>
      <c r="B789" t="s">
        <v>18</v>
      </c>
      <c r="C789" t="s">
        <v>3932</v>
      </c>
      <c r="D789" t="s">
        <v>3933</v>
      </c>
      <c r="E789" t="s">
        <v>3934</v>
      </c>
      <c r="F789" t="s">
        <v>22</v>
      </c>
      <c r="G789" s="2"/>
      <c r="H789" t="s">
        <v>22</v>
      </c>
      <c r="I789">
        <v>2009</v>
      </c>
      <c r="J789" t="s">
        <v>300</v>
      </c>
      <c r="K789" t="s">
        <v>3935</v>
      </c>
      <c r="L789">
        <v>167</v>
      </c>
      <c r="M789">
        <v>0</v>
      </c>
      <c r="N789" t="s">
        <v>119</v>
      </c>
      <c r="O789" t="s">
        <v>3936</v>
      </c>
      <c r="P789" t="s">
        <v>27</v>
      </c>
      <c r="Q789">
        <v>2</v>
      </c>
      <c r="R789" t="str">
        <f t="shared" si="48"/>
        <v/>
      </c>
      <c r="S789" t="str">
        <f t="shared" si="49"/>
        <v/>
      </c>
      <c r="T789" t="str">
        <f t="shared" si="50"/>
        <v>Older</v>
      </c>
      <c r="U789" t="str">
        <f t="shared" si="51"/>
        <v>Long</v>
      </c>
    </row>
    <row r="790" spans="1:21" x14ac:dyDescent="0.25">
      <c r="A790" t="s">
        <v>3937</v>
      </c>
      <c r="B790" t="s">
        <v>18</v>
      </c>
      <c r="C790" t="s">
        <v>3938</v>
      </c>
      <c r="D790" t="s">
        <v>3939</v>
      </c>
      <c r="E790" t="s">
        <v>3940</v>
      </c>
      <c r="F790" t="s">
        <v>22</v>
      </c>
      <c r="G790" s="2"/>
      <c r="H790" t="s">
        <v>22</v>
      </c>
      <c r="I790">
        <v>1935</v>
      </c>
      <c r="J790" t="s">
        <v>59</v>
      </c>
      <c r="K790" t="s">
        <v>1652</v>
      </c>
      <c r="L790">
        <v>72</v>
      </c>
      <c r="M790">
        <v>0</v>
      </c>
      <c r="N790" t="s">
        <v>61</v>
      </c>
      <c r="O790" t="s">
        <v>3941</v>
      </c>
      <c r="P790" t="s">
        <v>27</v>
      </c>
      <c r="Q790">
        <v>2</v>
      </c>
      <c r="R790" t="str">
        <f t="shared" si="48"/>
        <v/>
      </c>
      <c r="S790" t="str">
        <f t="shared" si="49"/>
        <v/>
      </c>
      <c r="T790" t="str">
        <f t="shared" si="50"/>
        <v>Older</v>
      </c>
      <c r="U790" t="str">
        <f t="shared" si="51"/>
        <v>Short</v>
      </c>
    </row>
    <row r="791" spans="1:21" x14ac:dyDescent="0.25">
      <c r="A791" t="s">
        <v>3942</v>
      </c>
      <c r="B791" t="s">
        <v>18</v>
      </c>
      <c r="C791" t="s">
        <v>3943</v>
      </c>
      <c r="D791" t="s">
        <v>3944</v>
      </c>
      <c r="E791" t="s">
        <v>22</v>
      </c>
      <c r="F791" t="s">
        <v>22</v>
      </c>
      <c r="G791" s="2"/>
      <c r="H791" t="s">
        <v>22</v>
      </c>
      <c r="I791">
        <v>2019</v>
      </c>
      <c r="J791" t="s">
        <v>238</v>
      </c>
      <c r="K791" t="s">
        <v>2429</v>
      </c>
      <c r="L791">
        <v>34</v>
      </c>
      <c r="M791">
        <v>0</v>
      </c>
      <c r="N791" t="s">
        <v>61</v>
      </c>
      <c r="O791" t="s">
        <v>3945</v>
      </c>
      <c r="P791" t="s">
        <v>27</v>
      </c>
      <c r="Q791">
        <v>2</v>
      </c>
      <c r="R791" t="str">
        <f t="shared" si="48"/>
        <v/>
      </c>
      <c r="S791" t="str">
        <f t="shared" si="49"/>
        <v/>
      </c>
      <c r="T791" t="str">
        <f t="shared" si="50"/>
        <v>Modern</v>
      </c>
      <c r="U791" t="str">
        <f t="shared" si="51"/>
        <v>Short</v>
      </c>
    </row>
    <row r="792" spans="1:21" x14ac:dyDescent="0.25">
      <c r="A792" t="s">
        <v>3946</v>
      </c>
      <c r="B792" t="s">
        <v>18</v>
      </c>
      <c r="C792" t="s">
        <v>3947</v>
      </c>
      <c r="D792" t="s">
        <v>3948</v>
      </c>
      <c r="E792" t="s">
        <v>3949</v>
      </c>
      <c r="F792" t="s">
        <v>22</v>
      </c>
      <c r="G792" s="2"/>
      <c r="H792" t="s">
        <v>22</v>
      </c>
      <c r="I792">
        <v>1994</v>
      </c>
      <c r="J792" t="s">
        <v>23</v>
      </c>
      <c r="K792" t="s">
        <v>967</v>
      </c>
      <c r="L792">
        <v>90</v>
      </c>
      <c r="M792">
        <v>0</v>
      </c>
      <c r="N792" t="s">
        <v>119</v>
      </c>
      <c r="O792" t="s">
        <v>3950</v>
      </c>
      <c r="P792" t="s">
        <v>27</v>
      </c>
      <c r="Q792">
        <v>2</v>
      </c>
      <c r="R792" t="str">
        <f t="shared" si="48"/>
        <v/>
      </c>
      <c r="S792" t="str">
        <f t="shared" si="49"/>
        <v/>
      </c>
      <c r="T792" t="str">
        <f t="shared" si="50"/>
        <v>Older</v>
      </c>
      <c r="U792" t="str">
        <f t="shared" si="51"/>
        <v>Medium</v>
      </c>
    </row>
    <row r="793" spans="1:21" x14ac:dyDescent="0.25">
      <c r="A793" t="s">
        <v>3951</v>
      </c>
      <c r="B793" t="s">
        <v>18</v>
      </c>
      <c r="C793" t="s">
        <v>3952</v>
      </c>
      <c r="D793" t="s">
        <v>3953</v>
      </c>
      <c r="E793" t="s">
        <v>3954</v>
      </c>
      <c r="F793" t="s">
        <v>175</v>
      </c>
      <c r="G793" s="2">
        <v>44412</v>
      </c>
      <c r="H793" t="s">
        <v>34</v>
      </c>
      <c r="I793">
        <v>2021</v>
      </c>
      <c r="J793" t="s">
        <v>35</v>
      </c>
      <c r="K793" t="s">
        <v>951</v>
      </c>
      <c r="L793">
        <v>115</v>
      </c>
      <c r="M793">
        <v>0</v>
      </c>
      <c r="N793" t="s">
        <v>264</v>
      </c>
      <c r="O793" t="s">
        <v>3955</v>
      </c>
      <c r="P793" t="s">
        <v>39</v>
      </c>
      <c r="Q793">
        <v>1</v>
      </c>
      <c r="R793">
        <f t="shared" si="48"/>
        <v>2021</v>
      </c>
      <c r="S793" t="str">
        <f t="shared" si="49"/>
        <v>August</v>
      </c>
      <c r="T793" t="str">
        <f t="shared" si="50"/>
        <v>Recent</v>
      </c>
      <c r="U793" t="str">
        <f t="shared" si="51"/>
        <v>Medium</v>
      </c>
    </row>
    <row r="794" spans="1:21" x14ac:dyDescent="0.25">
      <c r="A794" t="s">
        <v>3956</v>
      </c>
      <c r="B794" t="s">
        <v>18</v>
      </c>
      <c r="C794" t="s">
        <v>3957</v>
      </c>
      <c r="D794" t="s">
        <v>3958</v>
      </c>
      <c r="E794" t="s">
        <v>3959</v>
      </c>
      <c r="F794" t="s">
        <v>3960</v>
      </c>
      <c r="G794" s="2">
        <v>43497</v>
      </c>
      <c r="H794" t="s">
        <v>34</v>
      </c>
      <c r="I794">
        <v>2002</v>
      </c>
      <c r="J794" t="s">
        <v>244</v>
      </c>
      <c r="K794" t="s">
        <v>161</v>
      </c>
      <c r="L794">
        <v>101</v>
      </c>
      <c r="M794">
        <v>0</v>
      </c>
      <c r="N794" t="s">
        <v>61</v>
      </c>
      <c r="O794" t="s">
        <v>3961</v>
      </c>
      <c r="P794" t="s">
        <v>39</v>
      </c>
      <c r="Q794">
        <v>1</v>
      </c>
      <c r="R794">
        <f t="shared" si="48"/>
        <v>2019</v>
      </c>
      <c r="S794" t="str">
        <f t="shared" si="49"/>
        <v>February</v>
      </c>
      <c r="T794" t="str">
        <f t="shared" si="50"/>
        <v>Older</v>
      </c>
      <c r="U794" t="str">
        <f t="shared" si="51"/>
        <v>Medium</v>
      </c>
    </row>
    <row r="795" spans="1:21" x14ac:dyDescent="0.25">
      <c r="A795" t="s">
        <v>3962</v>
      </c>
      <c r="B795" t="s">
        <v>18</v>
      </c>
      <c r="C795" t="s">
        <v>3963</v>
      </c>
      <c r="D795" t="s">
        <v>3964</v>
      </c>
      <c r="E795" t="s">
        <v>3965</v>
      </c>
      <c r="F795" t="s">
        <v>85</v>
      </c>
      <c r="G795" s="2">
        <v>43146</v>
      </c>
      <c r="H795" t="s">
        <v>34</v>
      </c>
      <c r="I795">
        <v>2011</v>
      </c>
      <c r="J795" t="s">
        <v>136</v>
      </c>
      <c r="K795" t="s">
        <v>295</v>
      </c>
      <c r="L795">
        <v>121</v>
      </c>
      <c r="M795">
        <v>0</v>
      </c>
      <c r="N795" t="s">
        <v>119</v>
      </c>
      <c r="O795" t="s">
        <v>3966</v>
      </c>
      <c r="P795" t="s">
        <v>39</v>
      </c>
      <c r="Q795">
        <v>1</v>
      </c>
      <c r="R795">
        <f t="shared" si="48"/>
        <v>2018</v>
      </c>
      <c r="S795" t="str">
        <f t="shared" si="49"/>
        <v>February</v>
      </c>
      <c r="T795" t="str">
        <f t="shared" si="50"/>
        <v>Modern</v>
      </c>
      <c r="U795" t="str">
        <f t="shared" si="51"/>
        <v>Long</v>
      </c>
    </row>
    <row r="796" spans="1:21" x14ac:dyDescent="0.25">
      <c r="A796" t="s">
        <v>3967</v>
      </c>
      <c r="B796" t="s">
        <v>18</v>
      </c>
      <c r="C796" t="s">
        <v>3968</v>
      </c>
      <c r="D796" t="s">
        <v>3969</v>
      </c>
      <c r="E796" t="s">
        <v>3970</v>
      </c>
      <c r="F796" t="s">
        <v>22</v>
      </c>
      <c r="G796" s="2"/>
      <c r="H796" t="s">
        <v>22</v>
      </c>
      <c r="I796">
        <v>2017</v>
      </c>
      <c r="J796" t="s">
        <v>59</v>
      </c>
      <c r="K796" t="s">
        <v>295</v>
      </c>
      <c r="L796">
        <v>121</v>
      </c>
      <c r="M796">
        <v>0</v>
      </c>
      <c r="N796" t="s">
        <v>25</v>
      </c>
      <c r="O796" t="s">
        <v>3971</v>
      </c>
      <c r="P796" t="s">
        <v>27</v>
      </c>
      <c r="Q796">
        <v>2</v>
      </c>
      <c r="R796" t="str">
        <f t="shared" si="48"/>
        <v/>
      </c>
      <c r="S796" t="str">
        <f t="shared" si="49"/>
        <v/>
      </c>
      <c r="T796" t="str">
        <f t="shared" si="50"/>
        <v>Modern</v>
      </c>
      <c r="U796" t="str">
        <f t="shared" si="51"/>
        <v>Long</v>
      </c>
    </row>
    <row r="797" spans="1:21" x14ac:dyDescent="0.25">
      <c r="A797" t="s">
        <v>3972</v>
      </c>
      <c r="B797" t="s">
        <v>18</v>
      </c>
      <c r="C797" t="s">
        <v>3973</v>
      </c>
      <c r="D797" t="s">
        <v>3974</v>
      </c>
      <c r="E797" t="s">
        <v>3975</v>
      </c>
      <c r="F797" t="s">
        <v>22</v>
      </c>
      <c r="G797" s="2"/>
      <c r="H797" t="s">
        <v>22</v>
      </c>
      <c r="I797">
        <v>2020</v>
      </c>
      <c r="J797" t="s">
        <v>23</v>
      </c>
      <c r="K797" t="s">
        <v>295</v>
      </c>
      <c r="L797">
        <v>121</v>
      </c>
      <c r="M797">
        <v>0</v>
      </c>
      <c r="N797" t="s">
        <v>119</v>
      </c>
      <c r="O797" t="s">
        <v>3976</v>
      </c>
      <c r="P797" t="s">
        <v>27</v>
      </c>
      <c r="Q797">
        <v>2</v>
      </c>
      <c r="R797" t="str">
        <f t="shared" si="48"/>
        <v/>
      </c>
      <c r="S797" t="str">
        <f t="shared" si="49"/>
        <v/>
      </c>
      <c r="T797" t="str">
        <f t="shared" si="50"/>
        <v>Recent</v>
      </c>
      <c r="U797" t="str">
        <f t="shared" si="51"/>
        <v>Long</v>
      </c>
    </row>
    <row r="798" spans="1:21" x14ac:dyDescent="0.25">
      <c r="A798" t="s">
        <v>3977</v>
      </c>
      <c r="B798" t="s">
        <v>18</v>
      </c>
      <c r="C798" t="s">
        <v>3978</v>
      </c>
      <c r="D798" t="s">
        <v>3979</v>
      </c>
      <c r="E798" t="s">
        <v>3980</v>
      </c>
      <c r="F798" t="s">
        <v>22</v>
      </c>
      <c r="G798" s="2"/>
      <c r="H798" t="s">
        <v>22</v>
      </c>
      <c r="I798">
        <v>2003</v>
      </c>
      <c r="J798" t="s">
        <v>198</v>
      </c>
      <c r="K798" t="s">
        <v>3544</v>
      </c>
      <c r="L798">
        <v>63</v>
      </c>
      <c r="M798">
        <v>0</v>
      </c>
      <c r="N798" t="s">
        <v>155</v>
      </c>
      <c r="O798" t="s">
        <v>3981</v>
      </c>
      <c r="P798" t="s">
        <v>27</v>
      </c>
      <c r="Q798">
        <v>2</v>
      </c>
      <c r="R798" t="str">
        <f t="shared" si="48"/>
        <v/>
      </c>
      <c r="S798" t="str">
        <f t="shared" si="49"/>
        <v/>
      </c>
      <c r="T798" t="str">
        <f t="shared" si="50"/>
        <v>Older</v>
      </c>
      <c r="U798" t="str">
        <f t="shared" si="51"/>
        <v>Short</v>
      </c>
    </row>
    <row r="799" spans="1:21" x14ac:dyDescent="0.25">
      <c r="A799" t="s">
        <v>3982</v>
      </c>
      <c r="B799" t="s">
        <v>29</v>
      </c>
      <c r="C799" t="s">
        <v>3983</v>
      </c>
      <c r="D799" t="s">
        <v>22</v>
      </c>
      <c r="E799" t="s">
        <v>3984</v>
      </c>
      <c r="F799" t="s">
        <v>175</v>
      </c>
      <c r="G799" s="2">
        <v>42731</v>
      </c>
      <c r="H799" t="s">
        <v>34</v>
      </c>
      <c r="I799">
        <v>2016</v>
      </c>
      <c r="J799" t="s">
        <v>136</v>
      </c>
      <c r="K799" t="s">
        <v>71</v>
      </c>
      <c r="L799">
        <v>0</v>
      </c>
      <c r="M799">
        <v>1</v>
      </c>
      <c r="N799" t="s">
        <v>1300</v>
      </c>
      <c r="O799" t="s">
        <v>3985</v>
      </c>
      <c r="P799" t="s">
        <v>39</v>
      </c>
      <c r="Q799">
        <v>1</v>
      </c>
      <c r="R799">
        <f t="shared" si="48"/>
        <v>2016</v>
      </c>
      <c r="S799" t="str">
        <f t="shared" si="49"/>
        <v>December</v>
      </c>
      <c r="T799" t="str">
        <f t="shared" si="50"/>
        <v>Modern</v>
      </c>
      <c r="U799" t="str">
        <f t="shared" si="51"/>
        <v>Not Applicable</v>
      </c>
    </row>
    <row r="800" spans="1:21" x14ac:dyDescent="0.25">
      <c r="A800" t="s">
        <v>3986</v>
      </c>
      <c r="B800" t="s">
        <v>29</v>
      </c>
      <c r="C800" t="s">
        <v>3987</v>
      </c>
      <c r="D800" t="s">
        <v>22</v>
      </c>
      <c r="E800" t="s">
        <v>3988</v>
      </c>
      <c r="F800" t="s">
        <v>22</v>
      </c>
      <c r="G800" s="2"/>
      <c r="H800" t="s">
        <v>22</v>
      </c>
      <c r="I800">
        <v>2021</v>
      </c>
      <c r="J800" t="s">
        <v>198</v>
      </c>
      <c r="K800" t="s">
        <v>71</v>
      </c>
      <c r="L800">
        <v>0</v>
      </c>
      <c r="M800">
        <v>1</v>
      </c>
      <c r="N800" t="s">
        <v>119</v>
      </c>
      <c r="O800" t="s">
        <v>3989</v>
      </c>
      <c r="P800" t="s">
        <v>27</v>
      </c>
      <c r="Q800">
        <v>2</v>
      </c>
      <c r="R800" t="str">
        <f t="shared" si="48"/>
        <v/>
      </c>
      <c r="S800" t="str">
        <f t="shared" si="49"/>
        <v/>
      </c>
      <c r="T800" t="str">
        <f t="shared" si="50"/>
        <v>Recent</v>
      </c>
      <c r="U800" t="str">
        <f t="shared" si="51"/>
        <v>Not Applicable</v>
      </c>
    </row>
    <row r="801" spans="1:21" x14ac:dyDescent="0.25">
      <c r="A801" t="s">
        <v>3990</v>
      </c>
      <c r="B801" t="s">
        <v>18</v>
      </c>
      <c r="C801" t="s">
        <v>3991</v>
      </c>
      <c r="D801" t="s">
        <v>3992</v>
      </c>
      <c r="E801" t="s">
        <v>3993</v>
      </c>
      <c r="F801" t="s">
        <v>22</v>
      </c>
      <c r="G801" s="2"/>
      <c r="H801" t="s">
        <v>22</v>
      </c>
      <c r="I801">
        <v>2007</v>
      </c>
      <c r="J801" t="s">
        <v>92</v>
      </c>
      <c r="K801" t="s">
        <v>256</v>
      </c>
      <c r="L801">
        <v>92</v>
      </c>
      <c r="M801">
        <v>0</v>
      </c>
      <c r="N801" t="s">
        <v>61</v>
      </c>
      <c r="O801" t="s">
        <v>3994</v>
      </c>
      <c r="P801" t="s">
        <v>27</v>
      </c>
      <c r="Q801">
        <v>2</v>
      </c>
      <c r="R801" t="str">
        <f t="shared" si="48"/>
        <v/>
      </c>
      <c r="S801" t="str">
        <f t="shared" si="49"/>
        <v/>
      </c>
      <c r="T801" t="str">
        <f t="shared" si="50"/>
        <v>Older</v>
      </c>
      <c r="U801" t="str">
        <f t="shared" si="51"/>
        <v>Medium</v>
      </c>
    </row>
    <row r="802" spans="1:21" x14ac:dyDescent="0.25">
      <c r="A802" t="s">
        <v>3995</v>
      </c>
      <c r="B802" t="s">
        <v>18</v>
      </c>
      <c r="C802" t="s">
        <v>3996</v>
      </c>
      <c r="D802" t="s">
        <v>3997</v>
      </c>
      <c r="E802" t="s">
        <v>3998</v>
      </c>
      <c r="F802" t="s">
        <v>22</v>
      </c>
      <c r="G802" s="2">
        <v>44386</v>
      </c>
      <c r="H802" t="s">
        <v>34</v>
      </c>
      <c r="I802">
        <v>2021</v>
      </c>
      <c r="J802" t="s">
        <v>136</v>
      </c>
      <c r="K802" t="s">
        <v>60</v>
      </c>
      <c r="L802">
        <v>89</v>
      </c>
      <c r="M802">
        <v>0</v>
      </c>
      <c r="N802" t="s">
        <v>2791</v>
      </c>
      <c r="O802" t="s">
        <v>3999</v>
      </c>
      <c r="P802" t="s">
        <v>39</v>
      </c>
      <c r="Q802">
        <v>1</v>
      </c>
      <c r="R802">
        <f t="shared" si="48"/>
        <v>2021</v>
      </c>
      <c r="S802" t="str">
        <f t="shared" si="49"/>
        <v>July</v>
      </c>
      <c r="T802" t="str">
        <f t="shared" si="50"/>
        <v>Recent</v>
      </c>
      <c r="U802" t="str">
        <f t="shared" si="51"/>
        <v>Short</v>
      </c>
    </row>
    <row r="803" spans="1:21" x14ac:dyDescent="0.25">
      <c r="A803" t="s">
        <v>4000</v>
      </c>
      <c r="B803" t="s">
        <v>18</v>
      </c>
      <c r="C803" t="s">
        <v>4001</v>
      </c>
      <c r="D803" t="s">
        <v>1681</v>
      </c>
      <c r="E803" t="s">
        <v>4002</v>
      </c>
      <c r="F803" t="s">
        <v>22</v>
      </c>
      <c r="G803" s="2"/>
      <c r="H803" t="s">
        <v>22</v>
      </c>
      <c r="I803">
        <v>2014</v>
      </c>
      <c r="J803" t="s">
        <v>59</v>
      </c>
      <c r="K803" t="s">
        <v>1039</v>
      </c>
      <c r="L803">
        <v>134</v>
      </c>
      <c r="M803">
        <v>0</v>
      </c>
      <c r="N803" t="s">
        <v>61</v>
      </c>
      <c r="O803" t="s">
        <v>4003</v>
      </c>
      <c r="P803" t="s">
        <v>27</v>
      </c>
      <c r="Q803">
        <v>2</v>
      </c>
      <c r="R803" t="str">
        <f t="shared" si="48"/>
        <v/>
      </c>
      <c r="S803" t="str">
        <f t="shared" si="49"/>
        <v/>
      </c>
      <c r="T803" t="str">
        <f t="shared" si="50"/>
        <v>Modern</v>
      </c>
      <c r="U803" t="str">
        <f t="shared" si="51"/>
        <v>Long</v>
      </c>
    </row>
    <row r="804" spans="1:21" x14ac:dyDescent="0.25">
      <c r="A804" t="s">
        <v>4004</v>
      </c>
      <c r="B804" t="s">
        <v>18</v>
      </c>
      <c r="C804" t="s">
        <v>2448</v>
      </c>
      <c r="D804" t="s">
        <v>4005</v>
      </c>
      <c r="E804" t="s">
        <v>4006</v>
      </c>
      <c r="F804" t="s">
        <v>22</v>
      </c>
      <c r="G804" s="2"/>
      <c r="H804" t="s">
        <v>22</v>
      </c>
      <c r="I804">
        <v>2016</v>
      </c>
      <c r="J804" t="s">
        <v>198</v>
      </c>
      <c r="K804" t="s">
        <v>24</v>
      </c>
      <c r="L804">
        <v>79</v>
      </c>
      <c r="M804">
        <v>0</v>
      </c>
      <c r="N804" t="s">
        <v>119</v>
      </c>
      <c r="O804" t="s">
        <v>4007</v>
      </c>
      <c r="P804" t="s">
        <v>27</v>
      </c>
      <c r="Q804">
        <v>2</v>
      </c>
      <c r="R804" t="str">
        <f t="shared" si="48"/>
        <v/>
      </c>
      <c r="S804" t="str">
        <f t="shared" si="49"/>
        <v/>
      </c>
      <c r="T804" t="str">
        <f t="shared" si="50"/>
        <v>Modern</v>
      </c>
      <c r="U804" t="str">
        <f t="shared" si="51"/>
        <v>Short</v>
      </c>
    </row>
    <row r="805" spans="1:21" x14ac:dyDescent="0.25">
      <c r="A805" t="s">
        <v>4008</v>
      </c>
      <c r="B805" t="s">
        <v>18</v>
      </c>
      <c r="C805" t="s">
        <v>4009</v>
      </c>
      <c r="D805" t="s">
        <v>4010</v>
      </c>
      <c r="E805" t="s">
        <v>4011</v>
      </c>
      <c r="F805" t="s">
        <v>175</v>
      </c>
      <c r="G805" s="2">
        <v>43770</v>
      </c>
      <c r="H805" t="s">
        <v>34</v>
      </c>
      <c r="I805">
        <v>1962</v>
      </c>
      <c r="J805" t="s">
        <v>51</v>
      </c>
      <c r="K805" t="s">
        <v>4012</v>
      </c>
      <c r="L805">
        <v>185</v>
      </c>
      <c r="M805">
        <v>0</v>
      </c>
      <c r="N805" t="s">
        <v>112</v>
      </c>
      <c r="O805" t="s">
        <v>4013</v>
      </c>
      <c r="P805" t="s">
        <v>39</v>
      </c>
      <c r="Q805">
        <v>1</v>
      </c>
      <c r="R805">
        <f t="shared" si="48"/>
        <v>2019</v>
      </c>
      <c r="S805" t="str">
        <f t="shared" si="49"/>
        <v>November</v>
      </c>
      <c r="T805" t="str">
        <f t="shared" si="50"/>
        <v>Older</v>
      </c>
      <c r="U805" t="str">
        <f t="shared" si="51"/>
        <v>Long</v>
      </c>
    </row>
    <row r="806" spans="1:21" x14ac:dyDescent="0.25">
      <c r="A806" t="s">
        <v>4014</v>
      </c>
      <c r="B806" t="s">
        <v>29</v>
      </c>
      <c r="C806" t="s">
        <v>4015</v>
      </c>
      <c r="D806" t="s">
        <v>22</v>
      </c>
      <c r="E806" t="s">
        <v>22</v>
      </c>
      <c r="F806" t="s">
        <v>22</v>
      </c>
      <c r="G806" s="2">
        <v>43525</v>
      </c>
      <c r="H806" t="s">
        <v>34</v>
      </c>
      <c r="I806">
        <v>2019</v>
      </c>
      <c r="J806" t="s">
        <v>35</v>
      </c>
      <c r="K806" t="s">
        <v>71</v>
      </c>
      <c r="L806">
        <v>0</v>
      </c>
      <c r="M806">
        <v>1</v>
      </c>
      <c r="N806" t="s">
        <v>72</v>
      </c>
      <c r="O806" t="s">
        <v>4016</v>
      </c>
      <c r="P806" t="s">
        <v>39</v>
      </c>
      <c r="Q806">
        <v>1</v>
      </c>
      <c r="R806">
        <f t="shared" si="48"/>
        <v>2019</v>
      </c>
      <c r="S806" t="str">
        <f t="shared" si="49"/>
        <v>March</v>
      </c>
      <c r="T806" t="str">
        <f t="shared" si="50"/>
        <v>Modern</v>
      </c>
      <c r="U806" t="str">
        <f t="shared" si="51"/>
        <v>Not Applicable</v>
      </c>
    </row>
    <row r="807" spans="1:21" x14ac:dyDescent="0.25">
      <c r="A807" t="s">
        <v>4017</v>
      </c>
      <c r="B807" t="s">
        <v>18</v>
      </c>
      <c r="C807" t="s">
        <v>4018</v>
      </c>
      <c r="D807" t="s">
        <v>4019</v>
      </c>
      <c r="E807" t="s">
        <v>4020</v>
      </c>
      <c r="F807" t="s">
        <v>22</v>
      </c>
      <c r="G807" s="2"/>
      <c r="H807" t="s">
        <v>22</v>
      </c>
      <c r="I807">
        <v>2021</v>
      </c>
      <c r="J807" t="s">
        <v>23</v>
      </c>
      <c r="K807" t="s">
        <v>271</v>
      </c>
      <c r="L807">
        <v>87</v>
      </c>
      <c r="M807">
        <v>0</v>
      </c>
      <c r="N807" t="s">
        <v>119</v>
      </c>
      <c r="O807" t="s">
        <v>4021</v>
      </c>
      <c r="P807" t="s">
        <v>27</v>
      </c>
      <c r="Q807">
        <v>2</v>
      </c>
      <c r="R807" t="str">
        <f t="shared" si="48"/>
        <v/>
      </c>
      <c r="S807" t="str">
        <f t="shared" si="49"/>
        <v/>
      </c>
      <c r="T807" t="str">
        <f t="shared" si="50"/>
        <v>Recent</v>
      </c>
      <c r="U807" t="str">
        <f t="shared" si="51"/>
        <v>Short</v>
      </c>
    </row>
    <row r="808" spans="1:21" x14ac:dyDescent="0.25">
      <c r="A808" t="s">
        <v>4022</v>
      </c>
      <c r="B808" t="s">
        <v>18</v>
      </c>
      <c r="C808" t="s">
        <v>4023</v>
      </c>
      <c r="D808" t="s">
        <v>4024</v>
      </c>
      <c r="E808" t="s">
        <v>4025</v>
      </c>
      <c r="F808" t="s">
        <v>4026</v>
      </c>
      <c r="G808" s="2"/>
      <c r="H808" t="s">
        <v>22</v>
      </c>
      <c r="I808">
        <v>2021</v>
      </c>
      <c r="J808" t="s">
        <v>23</v>
      </c>
      <c r="K808" t="s">
        <v>1709</v>
      </c>
      <c r="L808">
        <v>31</v>
      </c>
      <c r="M808">
        <v>0</v>
      </c>
      <c r="N808" t="s">
        <v>3886</v>
      </c>
      <c r="O808" t="s">
        <v>4027</v>
      </c>
      <c r="P808" t="s">
        <v>27</v>
      </c>
      <c r="Q808">
        <v>2</v>
      </c>
      <c r="R808" t="str">
        <f t="shared" si="48"/>
        <v/>
      </c>
      <c r="S808" t="str">
        <f t="shared" si="49"/>
        <v/>
      </c>
      <c r="T808" t="str">
        <f t="shared" si="50"/>
        <v>Recent</v>
      </c>
      <c r="U808" t="str">
        <f t="shared" si="51"/>
        <v>Short</v>
      </c>
    </row>
    <row r="809" spans="1:21" x14ac:dyDescent="0.25">
      <c r="A809" t="s">
        <v>4028</v>
      </c>
      <c r="B809" t="s">
        <v>18</v>
      </c>
      <c r="C809" t="s">
        <v>4029</v>
      </c>
      <c r="D809" t="s">
        <v>4030</v>
      </c>
      <c r="E809" t="s">
        <v>4031</v>
      </c>
      <c r="F809" t="s">
        <v>4032</v>
      </c>
      <c r="G809" s="2">
        <v>43524</v>
      </c>
      <c r="H809" t="s">
        <v>34</v>
      </c>
      <c r="I809">
        <v>2018</v>
      </c>
      <c r="J809" t="s">
        <v>35</v>
      </c>
      <c r="K809" t="s">
        <v>1087</v>
      </c>
      <c r="L809">
        <v>125</v>
      </c>
      <c r="M809">
        <v>0</v>
      </c>
      <c r="N809" t="s">
        <v>119</v>
      </c>
      <c r="O809" t="s">
        <v>4033</v>
      </c>
      <c r="P809" t="s">
        <v>39</v>
      </c>
      <c r="Q809">
        <v>1</v>
      </c>
      <c r="R809">
        <f t="shared" si="48"/>
        <v>2019</v>
      </c>
      <c r="S809" t="str">
        <f t="shared" si="49"/>
        <v>February</v>
      </c>
      <c r="T809" t="str">
        <f t="shared" si="50"/>
        <v>Modern</v>
      </c>
      <c r="U809" t="str">
        <f t="shared" si="51"/>
        <v>Long</v>
      </c>
    </row>
    <row r="810" spans="1:21" x14ac:dyDescent="0.25">
      <c r="A810" t="s">
        <v>4034</v>
      </c>
      <c r="B810" t="s">
        <v>29</v>
      </c>
      <c r="C810" t="s">
        <v>4035</v>
      </c>
      <c r="D810" t="s">
        <v>22</v>
      </c>
      <c r="E810" t="s">
        <v>4036</v>
      </c>
      <c r="F810" t="s">
        <v>22</v>
      </c>
      <c r="G810" s="2">
        <v>43040</v>
      </c>
      <c r="H810" t="s">
        <v>34</v>
      </c>
      <c r="I810">
        <v>2010</v>
      </c>
      <c r="J810" t="s">
        <v>35</v>
      </c>
      <c r="K810" t="s">
        <v>71</v>
      </c>
      <c r="L810">
        <v>0</v>
      </c>
      <c r="M810">
        <v>1</v>
      </c>
      <c r="N810" t="s">
        <v>137</v>
      </c>
      <c r="O810" t="s">
        <v>4037</v>
      </c>
      <c r="P810" t="s">
        <v>39</v>
      </c>
      <c r="Q810">
        <v>1</v>
      </c>
      <c r="R810">
        <f t="shared" si="48"/>
        <v>2017</v>
      </c>
      <c r="S810" t="str">
        <f t="shared" si="49"/>
        <v>November</v>
      </c>
      <c r="T810" t="str">
        <f t="shared" si="50"/>
        <v>Modern</v>
      </c>
      <c r="U810" t="str">
        <f t="shared" si="51"/>
        <v>Not Applicable</v>
      </c>
    </row>
    <row r="811" spans="1:21" x14ac:dyDescent="0.25">
      <c r="A811" t="s">
        <v>4038</v>
      </c>
      <c r="B811" t="s">
        <v>18</v>
      </c>
      <c r="C811" t="s">
        <v>4039</v>
      </c>
      <c r="D811" t="s">
        <v>4040</v>
      </c>
      <c r="E811" t="s">
        <v>4041</v>
      </c>
      <c r="F811" t="s">
        <v>643</v>
      </c>
      <c r="G811" s="2">
        <v>43617</v>
      </c>
      <c r="H811" t="s">
        <v>34</v>
      </c>
      <c r="I811">
        <v>2019</v>
      </c>
      <c r="J811" t="s">
        <v>136</v>
      </c>
      <c r="K811" t="s">
        <v>1191</v>
      </c>
      <c r="L811">
        <v>109</v>
      </c>
      <c r="M811">
        <v>0</v>
      </c>
      <c r="N811" t="s">
        <v>112</v>
      </c>
      <c r="O811" t="s">
        <v>4042</v>
      </c>
      <c r="P811" t="s">
        <v>39</v>
      </c>
      <c r="Q811">
        <v>1</v>
      </c>
      <c r="R811">
        <f t="shared" si="48"/>
        <v>2019</v>
      </c>
      <c r="S811" t="str">
        <f t="shared" si="49"/>
        <v>June</v>
      </c>
      <c r="T811" t="str">
        <f t="shared" si="50"/>
        <v>Modern</v>
      </c>
      <c r="U811" t="str">
        <f t="shared" si="51"/>
        <v>Medium</v>
      </c>
    </row>
    <row r="812" spans="1:21" x14ac:dyDescent="0.25">
      <c r="A812" t="s">
        <v>4043</v>
      </c>
      <c r="B812" t="s">
        <v>18</v>
      </c>
      <c r="C812" t="s">
        <v>4044</v>
      </c>
      <c r="D812" t="s">
        <v>4045</v>
      </c>
      <c r="E812" t="s">
        <v>4046</v>
      </c>
      <c r="F812" t="s">
        <v>899</v>
      </c>
      <c r="G812" s="2">
        <v>43528</v>
      </c>
      <c r="H812" t="s">
        <v>34</v>
      </c>
      <c r="I812">
        <v>2015</v>
      </c>
      <c r="J812" t="s">
        <v>136</v>
      </c>
      <c r="K812" t="s">
        <v>665</v>
      </c>
      <c r="L812">
        <v>108</v>
      </c>
      <c r="M812">
        <v>0</v>
      </c>
      <c r="N812" t="s">
        <v>119</v>
      </c>
      <c r="O812" t="s">
        <v>4047</v>
      </c>
      <c r="P812" t="s">
        <v>39</v>
      </c>
      <c r="Q812">
        <v>1</v>
      </c>
      <c r="R812">
        <f t="shared" si="48"/>
        <v>2019</v>
      </c>
      <c r="S812" t="str">
        <f t="shared" si="49"/>
        <v>March</v>
      </c>
      <c r="T812" t="str">
        <f t="shared" si="50"/>
        <v>Modern</v>
      </c>
      <c r="U812" t="str">
        <f t="shared" si="51"/>
        <v>Medium</v>
      </c>
    </row>
    <row r="813" spans="1:21" x14ac:dyDescent="0.25">
      <c r="A813" t="s">
        <v>4048</v>
      </c>
      <c r="B813" t="s">
        <v>18</v>
      </c>
      <c r="C813" t="s">
        <v>4049</v>
      </c>
      <c r="D813" t="s">
        <v>4050</v>
      </c>
      <c r="E813" t="s">
        <v>4051</v>
      </c>
      <c r="F813" t="s">
        <v>175</v>
      </c>
      <c r="G813" s="2"/>
      <c r="H813" t="s">
        <v>22</v>
      </c>
      <c r="I813">
        <v>1986</v>
      </c>
      <c r="J813" t="s">
        <v>23</v>
      </c>
      <c r="K813" t="s">
        <v>111</v>
      </c>
      <c r="L813">
        <v>95</v>
      </c>
      <c r="M813">
        <v>0</v>
      </c>
      <c r="N813" t="s">
        <v>25</v>
      </c>
      <c r="O813" t="s">
        <v>4052</v>
      </c>
      <c r="P813" t="s">
        <v>27</v>
      </c>
      <c r="Q813">
        <v>2</v>
      </c>
      <c r="R813" t="str">
        <f t="shared" si="48"/>
        <v/>
      </c>
      <c r="S813" t="str">
        <f t="shared" si="49"/>
        <v/>
      </c>
      <c r="T813" t="str">
        <f t="shared" si="50"/>
        <v>Older</v>
      </c>
      <c r="U813" t="str">
        <f t="shared" si="51"/>
        <v>Medium</v>
      </c>
    </row>
    <row r="814" spans="1:21" x14ac:dyDescent="0.25">
      <c r="A814" t="s">
        <v>4053</v>
      </c>
      <c r="B814" t="s">
        <v>18</v>
      </c>
      <c r="C814" t="s">
        <v>4054</v>
      </c>
      <c r="D814" t="s">
        <v>4055</v>
      </c>
      <c r="E814" t="s">
        <v>4056</v>
      </c>
      <c r="F814" t="s">
        <v>22</v>
      </c>
      <c r="G814" s="2"/>
      <c r="H814" t="s">
        <v>22</v>
      </c>
      <c r="I814">
        <v>2014</v>
      </c>
      <c r="J814" t="s">
        <v>59</v>
      </c>
      <c r="K814" t="s">
        <v>1646</v>
      </c>
      <c r="L814">
        <v>143</v>
      </c>
      <c r="M814">
        <v>0</v>
      </c>
      <c r="N814" t="s">
        <v>1417</v>
      </c>
      <c r="O814" t="s">
        <v>4057</v>
      </c>
      <c r="P814" t="s">
        <v>27</v>
      </c>
      <c r="Q814">
        <v>2</v>
      </c>
      <c r="R814" t="str">
        <f t="shared" si="48"/>
        <v/>
      </c>
      <c r="S814" t="str">
        <f t="shared" si="49"/>
        <v/>
      </c>
      <c r="T814" t="str">
        <f t="shared" si="50"/>
        <v>Modern</v>
      </c>
      <c r="U814" t="str">
        <f t="shared" si="51"/>
        <v>Long</v>
      </c>
    </row>
    <row r="815" spans="1:21" x14ac:dyDescent="0.25">
      <c r="A815" t="s">
        <v>4058</v>
      </c>
      <c r="B815" t="s">
        <v>18</v>
      </c>
      <c r="C815" t="s">
        <v>4059</v>
      </c>
      <c r="D815" t="s">
        <v>4060</v>
      </c>
      <c r="E815" t="s">
        <v>4061</v>
      </c>
      <c r="F815" t="s">
        <v>664</v>
      </c>
      <c r="G815" s="2"/>
      <c r="H815" t="s">
        <v>22</v>
      </c>
      <c r="I815">
        <v>2021</v>
      </c>
      <c r="J815" t="s">
        <v>23</v>
      </c>
      <c r="K815" t="s">
        <v>908</v>
      </c>
      <c r="L815">
        <v>104</v>
      </c>
      <c r="M815">
        <v>0</v>
      </c>
      <c r="N815" t="s">
        <v>61</v>
      </c>
      <c r="O815" t="s">
        <v>4062</v>
      </c>
      <c r="P815" t="s">
        <v>27</v>
      </c>
      <c r="Q815">
        <v>2</v>
      </c>
      <c r="R815" t="str">
        <f t="shared" si="48"/>
        <v/>
      </c>
      <c r="S815" t="str">
        <f t="shared" si="49"/>
        <v/>
      </c>
      <c r="T815" t="str">
        <f t="shared" si="50"/>
        <v>Recent</v>
      </c>
      <c r="U815" t="str">
        <f t="shared" si="51"/>
        <v>Medium</v>
      </c>
    </row>
    <row r="816" spans="1:21" x14ac:dyDescent="0.25">
      <c r="A816" t="s">
        <v>4063</v>
      </c>
      <c r="B816" t="s">
        <v>29</v>
      </c>
      <c r="C816" t="s">
        <v>4064</v>
      </c>
      <c r="D816" t="s">
        <v>22</v>
      </c>
      <c r="E816" t="s">
        <v>4065</v>
      </c>
      <c r="F816" t="s">
        <v>175</v>
      </c>
      <c r="G816" s="2">
        <v>43733</v>
      </c>
      <c r="H816" t="s">
        <v>34</v>
      </c>
      <c r="I816">
        <v>2019</v>
      </c>
      <c r="J816" t="s">
        <v>136</v>
      </c>
      <c r="K816" t="s">
        <v>36</v>
      </c>
      <c r="L816">
        <v>0</v>
      </c>
      <c r="M816">
        <v>2</v>
      </c>
      <c r="N816" t="s">
        <v>72</v>
      </c>
      <c r="O816" t="s">
        <v>4066</v>
      </c>
      <c r="P816" t="s">
        <v>39</v>
      </c>
      <c r="Q816">
        <v>1</v>
      </c>
      <c r="R816">
        <f t="shared" si="48"/>
        <v>2019</v>
      </c>
      <c r="S816" t="str">
        <f t="shared" si="49"/>
        <v>September</v>
      </c>
      <c r="T816" t="str">
        <f t="shared" si="50"/>
        <v>Modern</v>
      </c>
      <c r="U816" t="str">
        <f t="shared" si="51"/>
        <v>Not Applicable</v>
      </c>
    </row>
    <row r="817" spans="1:21" x14ac:dyDescent="0.25">
      <c r="A817" t="s">
        <v>4067</v>
      </c>
      <c r="B817" t="s">
        <v>29</v>
      </c>
      <c r="C817" t="s">
        <v>4068</v>
      </c>
      <c r="D817" t="s">
        <v>22</v>
      </c>
      <c r="E817" t="s">
        <v>4069</v>
      </c>
      <c r="F817" t="s">
        <v>22</v>
      </c>
      <c r="G817" s="2"/>
      <c r="H817" t="s">
        <v>22</v>
      </c>
      <c r="I817">
        <v>2020</v>
      </c>
      <c r="J817" t="s">
        <v>136</v>
      </c>
      <c r="K817" t="s">
        <v>1856</v>
      </c>
      <c r="L817">
        <v>0</v>
      </c>
      <c r="M817">
        <v>7</v>
      </c>
      <c r="N817" t="s">
        <v>119</v>
      </c>
      <c r="O817" t="s">
        <v>4070</v>
      </c>
      <c r="P817" t="s">
        <v>27</v>
      </c>
      <c r="Q817">
        <v>2</v>
      </c>
      <c r="R817" t="str">
        <f t="shared" si="48"/>
        <v/>
      </c>
      <c r="S817" t="str">
        <f t="shared" si="49"/>
        <v/>
      </c>
      <c r="T817" t="str">
        <f t="shared" si="50"/>
        <v>Recent</v>
      </c>
      <c r="U817" t="str">
        <f t="shared" si="51"/>
        <v>Not Applicable</v>
      </c>
    </row>
    <row r="818" spans="1:21" x14ac:dyDescent="0.25">
      <c r="A818" t="s">
        <v>4071</v>
      </c>
      <c r="B818" t="s">
        <v>18</v>
      </c>
      <c r="C818" t="s">
        <v>4072</v>
      </c>
      <c r="D818" t="s">
        <v>254</v>
      </c>
      <c r="E818" t="s">
        <v>4073</v>
      </c>
      <c r="F818" t="s">
        <v>22</v>
      </c>
      <c r="G818" s="2"/>
      <c r="H818" t="s">
        <v>22</v>
      </c>
      <c r="I818">
        <v>2008</v>
      </c>
      <c r="J818" t="s">
        <v>244</v>
      </c>
      <c r="K818" t="s">
        <v>226</v>
      </c>
      <c r="L818">
        <v>86</v>
      </c>
      <c r="M818">
        <v>0</v>
      </c>
      <c r="N818" t="s">
        <v>119</v>
      </c>
      <c r="O818" t="s">
        <v>4074</v>
      </c>
      <c r="P818" t="s">
        <v>27</v>
      </c>
      <c r="Q818">
        <v>2</v>
      </c>
      <c r="R818" t="str">
        <f t="shared" si="48"/>
        <v/>
      </c>
      <c r="S818" t="str">
        <f t="shared" si="49"/>
        <v/>
      </c>
      <c r="T818" t="str">
        <f t="shared" si="50"/>
        <v>Older</v>
      </c>
      <c r="U818" t="str">
        <f t="shared" si="51"/>
        <v>Short</v>
      </c>
    </row>
    <row r="819" spans="1:21" x14ac:dyDescent="0.25">
      <c r="A819" t="s">
        <v>4075</v>
      </c>
      <c r="B819" t="s">
        <v>18</v>
      </c>
      <c r="C819" t="s">
        <v>4076</v>
      </c>
      <c r="D819" t="s">
        <v>4077</v>
      </c>
      <c r="E819" t="s">
        <v>4078</v>
      </c>
      <c r="F819" t="s">
        <v>3265</v>
      </c>
      <c r="G819" s="2">
        <v>43697</v>
      </c>
      <c r="H819" t="s">
        <v>34</v>
      </c>
      <c r="I819">
        <v>2002</v>
      </c>
      <c r="J819" t="s">
        <v>92</v>
      </c>
      <c r="K819" t="s">
        <v>3935</v>
      </c>
      <c r="L819">
        <v>167</v>
      </c>
      <c r="M819">
        <v>0</v>
      </c>
      <c r="N819" t="s">
        <v>119</v>
      </c>
      <c r="O819" t="s">
        <v>4079</v>
      </c>
      <c r="P819" t="s">
        <v>39</v>
      </c>
      <c r="Q819">
        <v>1</v>
      </c>
      <c r="R819">
        <f t="shared" si="48"/>
        <v>2019</v>
      </c>
      <c r="S819" t="str">
        <f t="shared" si="49"/>
        <v>August</v>
      </c>
      <c r="T819" t="str">
        <f t="shared" si="50"/>
        <v>Older</v>
      </c>
      <c r="U819" t="str">
        <f t="shared" si="51"/>
        <v>Long</v>
      </c>
    </row>
    <row r="820" spans="1:21" x14ac:dyDescent="0.25">
      <c r="A820" t="s">
        <v>4080</v>
      </c>
      <c r="B820" t="s">
        <v>18</v>
      </c>
      <c r="C820" t="s">
        <v>4081</v>
      </c>
      <c r="D820" t="s">
        <v>4082</v>
      </c>
      <c r="E820" t="s">
        <v>4083</v>
      </c>
      <c r="F820" t="s">
        <v>3867</v>
      </c>
      <c r="G820" s="2"/>
      <c r="H820" t="s">
        <v>22</v>
      </c>
      <c r="I820">
        <v>2011</v>
      </c>
      <c r="J820" t="s">
        <v>59</v>
      </c>
      <c r="K820" t="s">
        <v>384</v>
      </c>
      <c r="L820">
        <v>81</v>
      </c>
      <c r="M820">
        <v>0</v>
      </c>
      <c r="N820" t="s">
        <v>1394</v>
      </c>
      <c r="O820" t="s">
        <v>4084</v>
      </c>
      <c r="P820" t="s">
        <v>27</v>
      </c>
      <c r="Q820">
        <v>2</v>
      </c>
      <c r="R820" t="str">
        <f t="shared" si="48"/>
        <v/>
      </c>
      <c r="S820" t="str">
        <f t="shared" si="49"/>
        <v/>
      </c>
      <c r="T820" t="str">
        <f t="shared" si="50"/>
        <v>Modern</v>
      </c>
      <c r="U820" t="str">
        <f t="shared" si="51"/>
        <v>Short</v>
      </c>
    </row>
    <row r="821" spans="1:21" x14ac:dyDescent="0.25">
      <c r="A821" t="s">
        <v>4085</v>
      </c>
      <c r="B821" t="s">
        <v>18</v>
      </c>
      <c r="C821" t="s">
        <v>4086</v>
      </c>
      <c r="D821" t="s">
        <v>4087</v>
      </c>
      <c r="E821" t="s">
        <v>4088</v>
      </c>
      <c r="F821" t="s">
        <v>4089</v>
      </c>
      <c r="G821" s="2">
        <v>44440</v>
      </c>
      <c r="H821" t="s">
        <v>34</v>
      </c>
      <c r="I821">
        <v>1984</v>
      </c>
      <c r="J821" t="s">
        <v>92</v>
      </c>
      <c r="K821" t="s">
        <v>4090</v>
      </c>
      <c r="L821">
        <v>229</v>
      </c>
      <c r="M821">
        <v>0</v>
      </c>
      <c r="N821" t="s">
        <v>2559</v>
      </c>
      <c r="O821" t="s">
        <v>4091</v>
      </c>
      <c r="P821" t="s">
        <v>39</v>
      </c>
      <c r="Q821">
        <v>1</v>
      </c>
      <c r="R821">
        <f t="shared" si="48"/>
        <v>2021</v>
      </c>
      <c r="S821" t="str">
        <f t="shared" si="49"/>
        <v>September</v>
      </c>
      <c r="T821" t="str">
        <f t="shared" si="50"/>
        <v>Older</v>
      </c>
      <c r="U821" t="str">
        <f t="shared" si="51"/>
        <v>Long</v>
      </c>
    </row>
    <row r="822" spans="1:21" x14ac:dyDescent="0.25">
      <c r="A822" t="s">
        <v>4092</v>
      </c>
      <c r="B822" t="s">
        <v>18</v>
      </c>
      <c r="C822" t="s">
        <v>4093</v>
      </c>
      <c r="D822" t="s">
        <v>4094</v>
      </c>
      <c r="E822" t="s">
        <v>4095</v>
      </c>
      <c r="F822" t="s">
        <v>22</v>
      </c>
      <c r="G822" s="2"/>
      <c r="H822" t="s">
        <v>22</v>
      </c>
      <c r="I822">
        <v>1995</v>
      </c>
      <c r="J822" t="s">
        <v>198</v>
      </c>
      <c r="K822" t="s">
        <v>363</v>
      </c>
      <c r="L822">
        <v>91</v>
      </c>
      <c r="M822">
        <v>0</v>
      </c>
      <c r="N822" t="s">
        <v>119</v>
      </c>
      <c r="O822" t="s">
        <v>4096</v>
      </c>
      <c r="P822" t="s">
        <v>27</v>
      </c>
      <c r="Q822">
        <v>2</v>
      </c>
      <c r="R822" t="str">
        <f t="shared" si="48"/>
        <v/>
      </c>
      <c r="S822" t="str">
        <f t="shared" si="49"/>
        <v/>
      </c>
      <c r="T822" t="str">
        <f t="shared" si="50"/>
        <v>Older</v>
      </c>
      <c r="U822" t="str">
        <f t="shared" si="51"/>
        <v>Medium</v>
      </c>
    </row>
    <row r="823" spans="1:21" x14ac:dyDescent="0.25">
      <c r="A823" t="s">
        <v>4097</v>
      </c>
      <c r="B823" t="s">
        <v>18</v>
      </c>
      <c r="C823" t="s">
        <v>4098</v>
      </c>
      <c r="D823" t="s">
        <v>4099</v>
      </c>
      <c r="E823" t="s">
        <v>4100</v>
      </c>
      <c r="F823" t="s">
        <v>85</v>
      </c>
      <c r="G823" s="2">
        <v>43922</v>
      </c>
      <c r="H823" t="s">
        <v>34</v>
      </c>
      <c r="I823">
        <v>1993</v>
      </c>
      <c r="J823" t="s">
        <v>136</v>
      </c>
      <c r="K823" t="s">
        <v>3554</v>
      </c>
      <c r="L823">
        <v>149</v>
      </c>
      <c r="M823">
        <v>0</v>
      </c>
      <c r="N823" t="s">
        <v>112</v>
      </c>
      <c r="O823" t="s">
        <v>4101</v>
      </c>
      <c r="P823" t="s">
        <v>39</v>
      </c>
      <c r="Q823">
        <v>1</v>
      </c>
      <c r="R823">
        <f t="shared" si="48"/>
        <v>2020</v>
      </c>
      <c r="S823" t="str">
        <f t="shared" si="49"/>
        <v>April</v>
      </c>
      <c r="T823" t="str">
        <f t="shared" si="50"/>
        <v>Older</v>
      </c>
      <c r="U823" t="str">
        <f t="shared" si="51"/>
        <v>Long</v>
      </c>
    </row>
    <row r="824" spans="1:21" x14ac:dyDescent="0.25">
      <c r="A824" t="s">
        <v>4102</v>
      </c>
      <c r="B824" t="s">
        <v>29</v>
      </c>
      <c r="C824" t="s">
        <v>4103</v>
      </c>
      <c r="D824" t="s">
        <v>22</v>
      </c>
      <c r="E824" t="s">
        <v>4104</v>
      </c>
      <c r="F824" t="s">
        <v>22</v>
      </c>
      <c r="G824" s="2"/>
      <c r="H824" t="s">
        <v>22</v>
      </c>
      <c r="I824">
        <v>2014</v>
      </c>
      <c r="J824" t="s">
        <v>59</v>
      </c>
      <c r="K824" t="s">
        <v>71</v>
      </c>
      <c r="L824">
        <v>0</v>
      </c>
      <c r="M824">
        <v>1</v>
      </c>
      <c r="N824" t="s">
        <v>805</v>
      </c>
      <c r="O824" t="s">
        <v>4105</v>
      </c>
      <c r="P824" t="s">
        <v>27</v>
      </c>
      <c r="Q824">
        <v>2</v>
      </c>
      <c r="R824" t="str">
        <f t="shared" si="48"/>
        <v/>
      </c>
      <c r="S824" t="str">
        <f t="shared" si="49"/>
        <v/>
      </c>
      <c r="T824" t="str">
        <f t="shared" si="50"/>
        <v>Modern</v>
      </c>
      <c r="U824" t="str">
        <f t="shared" si="51"/>
        <v>Not Applicable</v>
      </c>
    </row>
    <row r="825" spans="1:21" x14ac:dyDescent="0.25">
      <c r="A825" t="s">
        <v>4106</v>
      </c>
      <c r="B825" t="s">
        <v>18</v>
      </c>
      <c r="C825" t="s">
        <v>4107</v>
      </c>
      <c r="D825" t="s">
        <v>4108</v>
      </c>
      <c r="E825" t="s">
        <v>4109</v>
      </c>
      <c r="F825" t="s">
        <v>899</v>
      </c>
      <c r="G825" s="2">
        <v>43476</v>
      </c>
      <c r="H825" t="s">
        <v>34</v>
      </c>
      <c r="I825">
        <v>2017</v>
      </c>
      <c r="J825" t="s">
        <v>35</v>
      </c>
      <c r="K825" t="s">
        <v>908</v>
      </c>
      <c r="L825">
        <v>104</v>
      </c>
      <c r="M825">
        <v>0</v>
      </c>
      <c r="N825" t="s">
        <v>61</v>
      </c>
      <c r="O825" t="s">
        <v>4110</v>
      </c>
      <c r="P825" t="s">
        <v>39</v>
      </c>
      <c r="Q825">
        <v>1</v>
      </c>
      <c r="R825">
        <f t="shared" si="48"/>
        <v>2019</v>
      </c>
      <c r="S825" t="str">
        <f t="shared" si="49"/>
        <v>January</v>
      </c>
      <c r="T825" t="str">
        <f t="shared" si="50"/>
        <v>Modern</v>
      </c>
      <c r="U825" t="str">
        <f t="shared" si="51"/>
        <v>Medium</v>
      </c>
    </row>
    <row r="826" spans="1:21" x14ac:dyDescent="0.25">
      <c r="A826" t="s">
        <v>4111</v>
      </c>
      <c r="B826" t="s">
        <v>18</v>
      </c>
      <c r="C826" t="s">
        <v>4112</v>
      </c>
      <c r="D826" t="s">
        <v>4113</v>
      </c>
      <c r="E826" t="s">
        <v>4114</v>
      </c>
      <c r="F826" t="s">
        <v>22</v>
      </c>
      <c r="G826" s="2"/>
      <c r="H826" t="s">
        <v>22</v>
      </c>
      <c r="I826">
        <v>1950</v>
      </c>
      <c r="J826" t="s">
        <v>77</v>
      </c>
      <c r="K826" t="s">
        <v>263</v>
      </c>
      <c r="L826">
        <v>88</v>
      </c>
      <c r="M826">
        <v>0</v>
      </c>
      <c r="N826" t="s">
        <v>61</v>
      </c>
      <c r="O826" t="s">
        <v>4115</v>
      </c>
      <c r="P826" t="s">
        <v>27</v>
      </c>
      <c r="Q826">
        <v>2</v>
      </c>
      <c r="R826" t="str">
        <f t="shared" si="48"/>
        <v/>
      </c>
      <c r="S826" t="str">
        <f t="shared" si="49"/>
        <v/>
      </c>
      <c r="T826" t="str">
        <f t="shared" si="50"/>
        <v>Older</v>
      </c>
      <c r="U826" t="str">
        <f t="shared" si="51"/>
        <v>Short</v>
      </c>
    </row>
    <row r="827" spans="1:21" x14ac:dyDescent="0.25">
      <c r="A827" t="s">
        <v>4116</v>
      </c>
      <c r="B827" t="s">
        <v>18</v>
      </c>
      <c r="C827" t="s">
        <v>4117</v>
      </c>
      <c r="D827" t="s">
        <v>4118</v>
      </c>
      <c r="E827" t="s">
        <v>4119</v>
      </c>
      <c r="F827" t="s">
        <v>22</v>
      </c>
      <c r="G827" s="2"/>
      <c r="H827" t="s">
        <v>22</v>
      </c>
      <c r="I827">
        <v>2018</v>
      </c>
      <c r="J827" t="s">
        <v>59</v>
      </c>
      <c r="K827" t="s">
        <v>1140</v>
      </c>
      <c r="L827">
        <v>137</v>
      </c>
      <c r="M827">
        <v>0</v>
      </c>
      <c r="N827" t="s">
        <v>1176</v>
      </c>
      <c r="O827" t="s">
        <v>4120</v>
      </c>
      <c r="P827" t="s">
        <v>27</v>
      </c>
      <c r="Q827">
        <v>2</v>
      </c>
      <c r="R827" t="str">
        <f t="shared" si="48"/>
        <v/>
      </c>
      <c r="S827" t="str">
        <f t="shared" si="49"/>
        <v/>
      </c>
      <c r="T827" t="str">
        <f t="shared" si="50"/>
        <v>Modern</v>
      </c>
      <c r="U827" t="str">
        <f t="shared" si="51"/>
        <v>Long</v>
      </c>
    </row>
    <row r="828" spans="1:21" x14ac:dyDescent="0.25">
      <c r="A828" t="s">
        <v>4121</v>
      </c>
      <c r="B828" t="s">
        <v>18</v>
      </c>
      <c r="C828" t="s">
        <v>4122</v>
      </c>
      <c r="D828" t="s">
        <v>4123</v>
      </c>
      <c r="E828" t="s">
        <v>4124</v>
      </c>
      <c r="F828" t="s">
        <v>22</v>
      </c>
      <c r="G828" s="2"/>
      <c r="H828" t="s">
        <v>22</v>
      </c>
      <c r="I828">
        <v>2021</v>
      </c>
      <c r="J828" t="s">
        <v>77</v>
      </c>
      <c r="K828" t="s">
        <v>4125</v>
      </c>
      <c r="L828">
        <v>119</v>
      </c>
      <c r="M828">
        <v>0</v>
      </c>
      <c r="N828" t="s">
        <v>119</v>
      </c>
      <c r="O828" t="s">
        <v>4126</v>
      </c>
      <c r="P828" t="s">
        <v>27</v>
      </c>
      <c r="Q828">
        <v>2</v>
      </c>
      <c r="R828" t="str">
        <f t="shared" si="48"/>
        <v/>
      </c>
      <c r="S828" t="str">
        <f t="shared" si="49"/>
        <v/>
      </c>
      <c r="T828" t="str">
        <f t="shared" si="50"/>
        <v>Recent</v>
      </c>
      <c r="U828" t="str">
        <f t="shared" si="51"/>
        <v>Medium</v>
      </c>
    </row>
    <row r="829" spans="1:21" x14ac:dyDescent="0.25">
      <c r="A829" t="s">
        <v>4127</v>
      </c>
      <c r="B829" t="s">
        <v>18</v>
      </c>
      <c r="C829" t="s">
        <v>4128</v>
      </c>
      <c r="D829" t="s">
        <v>4129</v>
      </c>
      <c r="E829" t="s">
        <v>4130</v>
      </c>
      <c r="F829" t="s">
        <v>22</v>
      </c>
      <c r="G829" s="2"/>
      <c r="H829" t="s">
        <v>22</v>
      </c>
      <c r="I829">
        <v>1999</v>
      </c>
      <c r="J829" t="s">
        <v>198</v>
      </c>
      <c r="K829" t="s">
        <v>1212</v>
      </c>
      <c r="L829">
        <v>114</v>
      </c>
      <c r="M829">
        <v>0</v>
      </c>
      <c r="N829" t="s">
        <v>119</v>
      </c>
      <c r="O829" t="s">
        <v>4131</v>
      </c>
      <c r="P829" t="s">
        <v>27</v>
      </c>
      <c r="Q829">
        <v>2</v>
      </c>
      <c r="R829" t="str">
        <f t="shared" si="48"/>
        <v/>
      </c>
      <c r="S829" t="str">
        <f t="shared" si="49"/>
        <v/>
      </c>
      <c r="T829" t="str">
        <f t="shared" si="50"/>
        <v>Older</v>
      </c>
      <c r="U829" t="str">
        <f t="shared" si="51"/>
        <v>Medium</v>
      </c>
    </row>
    <row r="830" spans="1:21" x14ac:dyDescent="0.25">
      <c r="A830" t="s">
        <v>4132</v>
      </c>
      <c r="B830" t="s">
        <v>29</v>
      </c>
      <c r="C830" t="s">
        <v>4133</v>
      </c>
      <c r="D830" t="s">
        <v>22</v>
      </c>
      <c r="E830" t="s">
        <v>4134</v>
      </c>
      <c r="F830" t="s">
        <v>534</v>
      </c>
      <c r="G830" s="2">
        <v>43510</v>
      </c>
      <c r="H830" t="s">
        <v>34</v>
      </c>
      <c r="I830">
        <v>2018</v>
      </c>
      <c r="J830" t="s">
        <v>136</v>
      </c>
      <c r="K830" t="s">
        <v>36</v>
      </c>
      <c r="L830">
        <v>0</v>
      </c>
      <c r="M830">
        <v>2</v>
      </c>
      <c r="N830" t="s">
        <v>137</v>
      </c>
      <c r="O830" t="s">
        <v>4135</v>
      </c>
      <c r="P830" t="s">
        <v>39</v>
      </c>
      <c r="Q830">
        <v>1</v>
      </c>
      <c r="R830">
        <f t="shared" si="48"/>
        <v>2019</v>
      </c>
      <c r="S830" t="str">
        <f t="shared" si="49"/>
        <v>February</v>
      </c>
      <c r="T830" t="str">
        <f t="shared" si="50"/>
        <v>Modern</v>
      </c>
      <c r="U830" t="str">
        <f t="shared" si="51"/>
        <v>Not Applicable</v>
      </c>
    </row>
    <row r="831" spans="1:21" x14ac:dyDescent="0.25">
      <c r="A831" t="s">
        <v>4136</v>
      </c>
      <c r="B831" t="s">
        <v>29</v>
      </c>
      <c r="C831" t="s">
        <v>4137</v>
      </c>
      <c r="D831" t="s">
        <v>22</v>
      </c>
      <c r="E831" t="s">
        <v>4138</v>
      </c>
      <c r="F831" t="s">
        <v>175</v>
      </c>
      <c r="G831" s="2">
        <v>43546</v>
      </c>
      <c r="H831" t="s">
        <v>34</v>
      </c>
      <c r="I831">
        <v>2019</v>
      </c>
      <c r="J831" t="s">
        <v>349</v>
      </c>
      <c r="K831" t="s">
        <v>71</v>
      </c>
      <c r="L831">
        <v>0</v>
      </c>
      <c r="M831">
        <v>1</v>
      </c>
      <c r="N831" t="s">
        <v>716</v>
      </c>
      <c r="O831" t="s">
        <v>4139</v>
      </c>
      <c r="P831" t="s">
        <v>39</v>
      </c>
      <c r="Q831">
        <v>1</v>
      </c>
      <c r="R831">
        <f t="shared" si="48"/>
        <v>2019</v>
      </c>
      <c r="S831" t="str">
        <f t="shared" si="49"/>
        <v>March</v>
      </c>
      <c r="T831" t="str">
        <f t="shared" si="50"/>
        <v>Modern</v>
      </c>
      <c r="U831" t="str">
        <f t="shared" si="51"/>
        <v>Not Applicable</v>
      </c>
    </row>
    <row r="832" spans="1:21" x14ac:dyDescent="0.25">
      <c r="A832" t="s">
        <v>4140</v>
      </c>
      <c r="B832" t="s">
        <v>29</v>
      </c>
      <c r="C832" t="s">
        <v>4141</v>
      </c>
      <c r="D832" t="s">
        <v>22</v>
      </c>
      <c r="E832" t="s">
        <v>4142</v>
      </c>
      <c r="F832" t="s">
        <v>22</v>
      </c>
      <c r="G832" s="2">
        <v>44469</v>
      </c>
      <c r="H832" t="s">
        <v>34</v>
      </c>
      <c r="I832">
        <v>1988</v>
      </c>
      <c r="J832" t="s">
        <v>349</v>
      </c>
      <c r="K832" t="s">
        <v>71</v>
      </c>
      <c r="L832">
        <v>0</v>
      </c>
      <c r="M832">
        <v>1</v>
      </c>
      <c r="N832" t="s">
        <v>357</v>
      </c>
      <c r="O832" t="s">
        <v>4143</v>
      </c>
      <c r="P832" t="s">
        <v>27</v>
      </c>
      <c r="Q832">
        <v>2</v>
      </c>
      <c r="R832">
        <f t="shared" si="48"/>
        <v>2021</v>
      </c>
      <c r="S832" t="str">
        <f t="shared" si="49"/>
        <v>September</v>
      </c>
      <c r="T832" t="str">
        <f t="shared" si="50"/>
        <v>Older</v>
      </c>
      <c r="U832" t="str">
        <f t="shared" si="51"/>
        <v>Not Applicable</v>
      </c>
    </row>
    <row r="833" spans="1:21" x14ac:dyDescent="0.25">
      <c r="A833" t="s">
        <v>4144</v>
      </c>
      <c r="B833" t="s">
        <v>29</v>
      </c>
      <c r="C833" t="s">
        <v>2061</v>
      </c>
      <c r="D833" t="s">
        <v>22</v>
      </c>
      <c r="E833" t="s">
        <v>4145</v>
      </c>
      <c r="F833" t="s">
        <v>33</v>
      </c>
      <c r="G833" s="2">
        <v>43101</v>
      </c>
      <c r="H833" t="s">
        <v>34</v>
      </c>
      <c r="I833">
        <v>2018</v>
      </c>
      <c r="J833" t="s">
        <v>35</v>
      </c>
      <c r="K833" t="s">
        <v>1440</v>
      </c>
      <c r="L833">
        <v>0</v>
      </c>
      <c r="M833">
        <v>3</v>
      </c>
      <c r="N833" t="s">
        <v>37</v>
      </c>
      <c r="O833" t="s">
        <v>4146</v>
      </c>
      <c r="P833" t="s">
        <v>39</v>
      </c>
      <c r="Q833">
        <v>1</v>
      </c>
      <c r="R833">
        <f t="shared" si="48"/>
        <v>2018</v>
      </c>
      <c r="S833" t="str">
        <f t="shared" si="49"/>
        <v>January</v>
      </c>
      <c r="T833" t="str">
        <f t="shared" si="50"/>
        <v>Modern</v>
      </c>
      <c r="U833" t="str">
        <f t="shared" si="51"/>
        <v>Not Applicable</v>
      </c>
    </row>
    <row r="834" spans="1:21" x14ac:dyDescent="0.25">
      <c r="A834" t="s">
        <v>4147</v>
      </c>
      <c r="B834" t="s">
        <v>18</v>
      </c>
      <c r="C834" t="s">
        <v>4148</v>
      </c>
      <c r="D834" t="s">
        <v>4149</v>
      </c>
      <c r="E834" t="s">
        <v>4150</v>
      </c>
      <c r="F834" t="s">
        <v>3143</v>
      </c>
      <c r="G834" s="2">
        <v>44041</v>
      </c>
      <c r="H834" t="s">
        <v>34</v>
      </c>
      <c r="I834">
        <v>2020</v>
      </c>
      <c r="J834" t="s">
        <v>35</v>
      </c>
      <c r="K834" t="s">
        <v>1024</v>
      </c>
      <c r="L834">
        <v>136</v>
      </c>
      <c r="M834">
        <v>0</v>
      </c>
      <c r="N834" t="s">
        <v>119</v>
      </c>
      <c r="O834" t="s">
        <v>4151</v>
      </c>
      <c r="P834" t="s">
        <v>39</v>
      </c>
      <c r="Q834">
        <v>1</v>
      </c>
      <c r="R834">
        <f t="shared" si="48"/>
        <v>2020</v>
      </c>
      <c r="S834" t="str">
        <f t="shared" si="49"/>
        <v>July</v>
      </c>
      <c r="T834" t="str">
        <f t="shared" si="50"/>
        <v>Recent</v>
      </c>
      <c r="U834" t="str">
        <f t="shared" si="51"/>
        <v>Long</v>
      </c>
    </row>
    <row r="835" spans="1:21" x14ac:dyDescent="0.25">
      <c r="A835" t="s">
        <v>4152</v>
      </c>
      <c r="B835" t="s">
        <v>29</v>
      </c>
      <c r="C835" t="s">
        <v>4153</v>
      </c>
      <c r="D835" t="s">
        <v>22</v>
      </c>
      <c r="E835" t="s">
        <v>4154</v>
      </c>
      <c r="F835" t="s">
        <v>1050</v>
      </c>
      <c r="G835" s="2">
        <v>42752</v>
      </c>
      <c r="H835" t="s">
        <v>34</v>
      </c>
      <c r="I835">
        <v>2016</v>
      </c>
      <c r="J835" t="s">
        <v>51</v>
      </c>
      <c r="K835" t="s">
        <v>36</v>
      </c>
      <c r="L835">
        <v>0</v>
      </c>
      <c r="M835">
        <v>2</v>
      </c>
      <c r="N835" t="s">
        <v>137</v>
      </c>
      <c r="O835" t="s">
        <v>4155</v>
      </c>
      <c r="P835" t="s">
        <v>39</v>
      </c>
      <c r="Q835">
        <v>1</v>
      </c>
      <c r="R835">
        <f t="shared" ref="R835:R898" si="52">IF(G835="","",YEAR(G835))</f>
        <v>2017</v>
      </c>
      <c r="S835" t="str">
        <f t="shared" ref="S835:S898" si="53">IF(G835="","",TEXT(G835,"mmmm"))</f>
        <v>January</v>
      </c>
      <c r="T835" t="str">
        <f t="shared" ref="T835:T898" si="54">IF(I835&gt;=2020,"Recent",IF(I835&gt;=2010,"Modern","Older"))</f>
        <v>Modern</v>
      </c>
      <c r="U835" t="str">
        <f t="shared" ref="U835:U898" si="55">IF(L835=0,"Not Applicable",IF(L835&lt; 90,"Short",IF(L835&lt;=120,"Medium","Long")))</f>
        <v>Not Applicable</v>
      </c>
    </row>
    <row r="836" spans="1:21" x14ac:dyDescent="0.25">
      <c r="A836" t="s">
        <v>4156</v>
      </c>
      <c r="B836" t="s">
        <v>18</v>
      </c>
      <c r="C836" t="s">
        <v>4157</v>
      </c>
      <c r="D836" t="s">
        <v>4158</v>
      </c>
      <c r="E836" t="s">
        <v>4159</v>
      </c>
      <c r="F836" t="s">
        <v>2298</v>
      </c>
      <c r="G836" s="2">
        <v>43600</v>
      </c>
      <c r="H836" t="s">
        <v>34</v>
      </c>
      <c r="I836">
        <v>2018</v>
      </c>
      <c r="J836" t="s">
        <v>51</v>
      </c>
      <c r="K836" t="s">
        <v>1140</v>
      </c>
      <c r="L836">
        <v>137</v>
      </c>
      <c r="M836">
        <v>0</v>
      </c>
      <c r="N836" t="s">
        <v>61</v>
      </c>
      <c r="O836" t="s">
        <v>4160</v>
      </c>
      <c r="P836" t="s">
        <v>39</v>
      </c>
      <c r="Q836">
        <v>1</v>
      </c>
      <c r="R836">
        <f t="shared" si="52"/>
        <v>2019</v>
      </c>
      <c r="S836" t="str">
        <f t="shared" si="53"/>
        <v>May</v>
      </c>
      <c r="T836" t="str">
        <f t="shared" si="54"/>
        <v>Modern</v>
      </c>
      <c r="U836" t="str">
        <f t="shared" si="55"/>
        <v>Long</v>
      </c>
    </row>
    <row r="837" spans="1:21" x14ac:dyDescent="0.25">
      <c r="A837" t="s">
        <v>4161</v>
      </c>
      <c r="B837" t="s">
        <v>18</v>
      </c>
      <c r="C837" t="s">
        <v>4162</v>
      </c>
      <c r="D837" t="s">
        <v>4163</v>
      </c>
      <c r="E837" t="s">
        <v>4164</v>
      </c>
      <c r="F837" t="s">
        <v>33</v>
      </c>
      <c r="G837" s="2">
        <v>43307</v>
      </c>
      <c r="H837" t="s">
        <v>34</v>
      </c>
      <c r="I837">
        <v>2015</v>
      </c>
      <c r="J837" t="s">
        <v>92</v>
      </c>
      <c r="K837" t="s">
        <v>593</v>
      </c>
      <c r="L837">
        <v>128</v>
      </c>
      <c r="M837">
        <v>0</v>
      </c>
      <c r="N837" t="s">
        <v>45</v>
      </c>
      <c r="O837" t="s">
        <v>4165</v>
      </c>
      <c r="P837" t="s">
        <v>39</v>
      </c>
      <c r="Q837">
        <v>1</v>
      </c>
      <c r="R837">
        <f t="shared" si="52"/>
        <v>2018</v>
      </c>
      <c r="S837" t="str">
        <f t="shared" si="53"/>
        <v>July</v>
      </c>
      <c r="T837" t="str">
        <f t="shared" si="54"/>
        <v>Modern</v>
      </c>
      <c r="U837" t="str">
        <f t="shared" si="55"/>
        <v>Long</v>
      </c>
    </row>
    <row r="838" spans="1:21" x14ac:dyDescent="0.25">
      <c r="A838" t="s">
        <v>4166</v>
      </c>
      <c r="B838" t="s">
        <v>18</v>
      </c>
      <c r="C838" t="s">
        <v>4167</v>
      </c>
      <c r="D838" t="s">
        <v>4168</v>
      </c>
      <c r="E838" t="s">
        <v>22</v>
      </c>
      <c r="F838" t="s">
        <v>175</v>
      </c>
      <c r="G838" s="2">
        <v>43511</v>
      </c>
      <c r="H838" t="s">
        <v>34</v>
      </c>
      <c r="I838">
        <v>2018</v>
      </c>
      <c r="J838" t="s">
        <v>136</v>
      </c>
      <c r="K838" t="s">
        <v>773</v>
      </c>
      <c r="L838">
        <v>96</v>
      </c>
      <c r="M838">
        <v>0</v>
      </c>
      <c r="N838" t="s">
        <v>45</v>
      </c>
      <c r="O838" t="s">
        <v>4169</v>
      </c>
      <c r="P838" t="s">
        <v>39</v>
      </c>
      <c r="Q838">
        <v>1</v>
      </c>
      <c r="R838">
        <f t="shared" si="52"/>
        <v>2019</v>
      </c>
      <c r="S838" t="str">
        <f t="shared" si="53"/>
        <v>February</v>
      </c>
      <c r="T838" t="str">
        <f t="shared" si="54"/>
        <v>Modern</v>
      </c>
      <c r="U838" t="str">
        <f t="shared" si="55"/>
        <v>Medium</v>
      </c>
    </row>
    <row r="839" spans="1:21" x14ac:dyDescent="0.25">
      <c r="A839" t="s">
        <v>4170</v>
      </c>
      <c r="B839" t="s">
        <v>18</v>
      </c>
      <c r="C839" t="s">
        <v>4171</v>
      </c>
      <c r="D839" t="s">
        <v>4172</v>
      </c>
      <c r="E839" t="s">
        <v>4173</v>
      </c>
      <c r="F839" t="s">
        <v>22</v>
      </c>
      <c r="G839" s="2"/>
      <c r="H839" t="s">
        <v>22</v>
      </c>
      <c r="I839">
        <v>1973</v>
      </c>
      <c r="J839" t="s">
        <v>59</v>
      </c>
      <c r="K839" t="s">
        <v>86</v>
      </c>
      <c r="L839">
        <v>138</v>
      </c>
      <c r="M839">
        <v>0</v>
      </c>
      <c r="N839" t="s">
        <v>25</v>
      </c>
      <c r="O839" t="s">
        <v>4174</v>
      </c>
      <c r="P839" t="s">
        <v>27</v>
      </c>
      <c r="Q839">
        <v>2</v>
      </c>
      <c r="R839" t="str">
        <f t="shared" si="52"/>
        <v/>
      </c>
      <c r="S839" t="str">
        <f t="shared" si="53"/>
        <v/>
      </c>
      <c r="T839" t="str">
        <f t="shared" si="54"/>
        <v>Older</v>
      </c>
      <c r="U839" t="str">
        <f t="shared" si="55"/>
        <v>Long</v>
      </c>
    </row>
    <row r="840" spans="1:21" x14ac:dyDescent="0.25">
      <c r="A840" t="s">
        <v>4175</v>
      </c>
      <c r="B840" t="s">
        <v>18</v>
      </c>
      <c r="C840" t="s">
        <v>4176</v>
      </c>
      <c r="D840" t="s">
        <v>3201</v>
      </c>
      <c r="E840" t="s">
        <v>4177</v>
      </c>
      <c r="F840" t="s">
        <v>22</v>
      </c>
      <c r="G840" s="2"/>
      <c r="H840" t="s">
        <v>22</v>
      </c>
      <c r="I840">
        <v>2008</v>
      </c>
      <c r="J840" t="s">
        <v>244</v>
      </c>
      <c r="K840" t="s">
        <v>176</v>
      </c>
      <c r="L840">
        <v>102</v>
      </c>
      <c r="M840">
        <v>0</v>
      </c>
      <c r="N840" t="s">
        <v>883</v>
      </c>
      <c r="O840" t="s">
        <v>4178</v>
      </c>
      <c r="P840" t="s">
        <v>27</v>
      </c>
      <c r="Q840">
        <v>2</v>
      </c>
      <c r="R840" t="str">
        <f t="shared" si="52"/>
        <v/>
      </c>
      <c r="S840" t="str">
        <f t="shared" si="53"/>
        <v/>
      </c>
      <c r="T840" t="str">
        <f t="shared" si="54"/>
        <v>Older</v>
      </c>
      <c r="U840" t="str">
        <f t="shared" si="55"/>
        <v>Medium</v>
      </c>
    </row>
    <row r="841" spans="1:21" x14ac:dyDescent="0.25">
      <c r="A841" t="s">
        <v>4179</v>
      </c>
      <c r="B841" t="s">
        <v>29</v>
      </c>
      <c r="C841" t="s">
        <v>4180</v>
      </c>
      <c r="D841" t="s">
        <v>22</v>
      </c>
      <c r="E841" t="s">
        <v>4181</v>
      </c>
      <c r="F841" t="s">
        <v>33</v>
      </c>
      <c r="G841" s="2"/>
      <c r="H841" t="s">
        <v>22</v>
      </c>
      <c r="I841">
        <v>2020</v>
      </c>
      <c r="J841" t="s">
        <v>59</v>
      </c>
      <c r="K841" t="s">
        <v>71</v>
      </c>
      <c r="L841">
        <v>0</v>
      </c>
      <c r="M841">
        <v>1</v>
      </c>
      <c r="N841" t="s">
        <v>805</v>
      </c>
      <c r="O841" t="s">
        <v>4182</v>
      </c>
      <c r="P841" t="s">
        <v>27</v>
      </c>
      <c r="Q841">
        <v>2</v>
      </c>
      <c r="R841" t="str">
        <f t="shared" si="52"/>
        <v/>
      </c>
      <c r="S841" t="str">
        <f t="shared" si="53"/>
        <v/>
      </c>
      <c r="T841" t="str">
        <f t="shared" si="54"/>
        <v>Recent</v>
      </c>
      <c r="U841" t="str">
        <f t="shared" si="55"/>
        <v>Not Applicable</v>
      </c>
    </row>
    <row r="842" spans="1:21" x14ac:dyDescent="0.25">
      <c r="A842" t="s">
        <v>4183</v>
      </c>
      <c r="B842" t="s">
        <v>18</v>
      </c>
      <c r="C842" t="s">
        <v>4184</v>
      </c>
      <c r="D842" t="s">
        <v>4185</v>
      </c>
      <c r="E842" t="s">
        <v>4186</v>
      </c>
      <c r="F842" t="s">
        <v>22</v>
      </c>
      <c r="G842" s="2"/>
      <c r="H842" t="s">
        <v>22</v>
      </c>
      <c r="I842">
        <v>2021</v>
      </c>
      <c r="J842" t="s">
        <v>77</v>
      </c>
      <c r="K842" t="s">
        <v>363</v>
      </c>
      <c r="L842">
        <v>91</v>
      </c>
      <c r="M842">
        <v>0</v>
      </c>
      <c r="N842" t="s">
        <v>119</v>
      </c>
      <c r="O842" t="s">
        <v>4187</v>
      </c>
      <c r="P842" t="s">
        <v>27</v>
      </c>
      <c r="Q842">
        <v>2</v>
      </c>
      <c r="R842" t="str">
        <f t="shared" si="52"/>
        <v/>
      </c>
      <c r="S842" t="str">
        <f t="shared" si="53"/>
        <v/>
      </c>
      <c r="T842" t="str">
        <f t="shared" si="54"/>
        <v>Recent</v>
      </c>
      <c r="U842" t="str">
        <f t="shared" si="55"/>
        <v>Medium</v>
      </c>
    </row>
    <row r="843" spans="1:21" x14ac:dyDescent="0.25">
      <c r="A843" t="s">
        <v>4188</v>
      </c>
      <c r="B843" t="s">
        <v>29</v>
      </c>
      <c r="C843" t="s">
        <v>4189</v>
      </c>
      <c r="D843" t="s">
        <v>22</v>
      </c>
      <c r="E843" t="s">
        <v>4190</v>
      </c>
      <c r="F843" t="s">
        <v>22</v>
      </c>
      <c r="G843" s="2"/>
      <c r="H843" t="s">
        <v>22</v>
      </c>
      <c r="I843">
        <v>2021</v>
      </c>
      <c r="J843" t="s">
        <v>59</v>
      </c>
      <c r="K843" t="s">
        <v>71</v>
      </c>
      <c r="L843">
        <v>0</v>
      </c>
      <c r="M843">
        <v>1</v>
      </c>
      <c r="N843" t="s">
        <v>1176</v>
      </c>
      <c r="O843" t="s">
        <v>4191</v>
      </c>
      <c r="P843" t="s">
        <v>27</v>
      </c>
      <c r="Q843">
        <v>2</v>
      </c>
      <c r="R843" t="str">
        <f t="shared" si="52"/>
        <v/>
      </c>
      <c r="S843" t="str">
        <f t="shared" si="53"/>
        <v/>
      </c>
      <c r="T843" t="str">
        <f t="shared" si="54"/>
        <v>Recent</v>
      </c>
      <c r="U843" t="str">
        <f t="shared" si="55"/>
        <v>Not Applicable</v>
      </c>
    </row>
    <row r="844" spans="1:21" x14ac:dyDescent="0.25">
      <c r="A844" t="s">
        <v>4192</v>
      </c>
      <c r="B844" t="s">
        <v>18</v>
      </c>
      <c r="C844" t="s">
        <v>4193</v>
      </c>
      <c r="D844" t="s">
        <v>4194</v>
      </c>
      <c r="E844" t="s">
        <v>4195</v>
      </c>
      <c r="F844" t="s">
        <v>22</v>
      </c>
      <c r="G844" s="2"/>
      <c r="H844" t="s">
        <v>22</v>
      </c>
      <c r="I844">
        <v>2018</v>
      </c>
      <c r="J844" t="s">
        <v>59</v>
      </c>
      <c r="K844" t="s">
        <v>169</v>
      </c>
      <c r="L844">
        <v>103</v>
      </c>
      <c r="M844">
        <v>0</v>
      </c>
      <c r="N844" t="s">
        <v>264</v>
      </c>
      <c r="O844" t="s">
        <v>4196</v>
      </c>
      <c r="P844" t="s">
        <v>27</v>
      </c>
      <c r="Q844">
        <v>2</v>
      </c>
      <c r="R844" t="str">
        <f t="shared" si="52"/>
        <v/>
      </c>
      <c r="S844" t="str">
        <f t="shared" si="53"/>
        <v/>
      </c>
      <c r="T844" t="str">
        <f t="shared" si="54"/>
        <v>Modern</v>
      </c>
      <c r="U844" t="str">
        <f t="shared" si="55"/>
        <v>Medium</v>
      </c>
    </row>
    <row r="845" spans="1:21" x14ac:dyDescent="0.25">
      <c r="A845" t="s">
        <v>4197</v>
      </c>
      <c r="B845" t="s">
        <v>18</v>
      </c>
      <c r="C845" t="s">
        <v>4198</v>
      </c>
      <c r="D845" t="s">
        <v>4199</v>
      </c>
      <c r="E845" t="s">
        <v>4200</v>
      </c>
      <c r="F845" t="s">
        <v>175</v>
      </c>
      <c r="G845" s="2"/>
      <c r="H845" t="s">
        <v>22</v>
      </c>
      <c r="I845">
        <v>1959</v>
      </c>
      <c r="J845" t="s">
        <v>59</v>
      </c>
      <c r="K845" t="s">
        <v>256</v>
      </c>
      <c r="L845">
        <v>92</v>
      </c>
      <c r="M845">
        <v>0</v>
      </c>
      <c r="N845" t="s">
        <v>25</v>
      </c>
      <c r="O845" t="s">
        <v>4201</v>
      </c>
      <c r="P845" t="s">
        <v>27</v>
      </c>
      <c r="Q845">
        <v>2</v>
      </c>
      <c r="R845" t="str">
        <f t="shared" si="52"/>
        <v/>
      </c>
      <c r="S845" t="str">
        <f t="shared" si="53"/>
        <v/>
      </c>
      <c r="T845" t="str">
        <f t="shared" si="54"/>
        <v>Older</v>
      </c>
      <c r="U845" t="str">
        <f t="shared" si="55"/>
        <v>Medium</v>
      </c>
    </row>
    <row r="846" spans="1:21" x14ac:dyDescent="0.25">
      <c r="A846" t="s">
        <v>4202</v>
      </c>
      <c r="B846" t="s">
        <v>18</v>
      </c>
      <c r="C846" t="s">
        <v>4203</v>
      </c>
      <c r="D846" t="s">
        <v>4204</v>
      </c>
      <c r="E846" t="s">
        <v>4205</v>
      </c>
      <c r="F846" t="s">
        <v>312</v>
      </c>
      <c r="G846" s="2">
        <v>44160</v>
      </c>
      <c r="H846" t="s">
        <v>34</v>
      </c>
      <c r="I846">
        <v>2020</v>
      </c>
      <c r="J846" t="s">
        <v>153</v>
      </c>
      <c r="K846" t="s">
        <v>951</v>
      </c>
      <c r="L846">
        <v>115</v>
      </c>
      <c r="M846">
        <v>0</v>
      </c>
      <c r="N846" t="s">
        <v>162</v>
      </c>
      <c r="O846" t="s">
        <v>4206</v>
      </c>
      <c r="P846" t="s">
        <v>39</v>
      </c>
      <c r="Q846">
        <v>1</v>
      </c>
      <c r="R846">
        <f t="shared" si="52"/>
        <v>2020</v>
      </c>
      <c r="S846" t="str">
        <f t="shared" si="53"/>
        <v>November</v>
      </c>
      <c r="T846" t="str">
        <f t="shared" si="54"/>
        <v>Recent</v>
      </c>
      <c r="U846" t="str">
        <f t="shared" si="55"/>
        <v>Medium</v>
      </c>
    </row>
    <row r="847" spans="1:21" x14ac:dyDescent="0.25">
      <c r="A847" t="s">
        <v>4207</v>
      </c>
      <c r="B847" t="s">
        <v>18</v>
      </c>
      <c r="C847" t="s">
        <v>4208</v>
      </c>
      <c r="D847" t="s">
        <v>4209</v>
      </c>
      <c r="E847" t="s">
        <v>4210</v>
      </c>
      <c r="F847" t="s">
        <v>175</v>
      </c>
      <c r="G847" s="2">
        <v>43709</v>
      </c>
      <c r="H847" t="s">
        <v>34</v>
      </c>
      <c r="I847">
        <v>2006</v>
      </c>
      <c r="J847" t="s">
        <v>153</v>
      </c>
      <c r="K847" t="s">
        <v>306</v>
      </c>
      <c r="L847">
        <v>98</v>
      </c>
      <c r="M847">
        <v>0</v>
      </c>
      <c r="N847" t="s">
        <v>119</v>
      </c>
      <c r="O847" t="s">
        <v>4211</v>
      </c>
      <c r="P847" t="s">
        <v>39</v>
      </c>
      <c r="Q847">
        <v>1</v>
      </c>
      <c r="R847">
        <f t="shared" si="52"/>
        <v>2019</v>
      </c>
      <c r="S847" t="str">
        <f t="shared" si="53"/>
        <v>September</v>
      </c>
      <c r="T847" t="str">
        <f t="shared" si="54"/>
        <v>Older</v>
      </c>
      <c r="U847" t="str">
        <f t="shared" si="55"/>
        <v>Medium</v>
      </c>
    </row>
    <row r="848" spans="1:21" x14ac:dyDescent="0.25">
      <c r="A848" t="s">
        <v>4212</v>
      </c>
      <c r="B848" t="s">
        <v>18</v>
      </c>
      <c r="C848" t="s">
        <v>4213</v>
      </c>
      <c r="D848" t="s">
        <v>4214</v>
      </c>
      <c r="E848" t="s">
        <v>4215</v>
      </c>
      <c r="F848" t="s">
        <v>175</v>
      </c>
      <c r="G848" s="2"/>
      <c r="H848" t="s">
        <v>22</v>
      </c>
      <c r="I848">
        <v>2015</v>
      </c>
      <c r="J848" t="s">
        <v>244</v>
      </c>
      <c r="K848" t="s">
        <v>570</v>
      </c>
      <c r="L848">
        <v>94</v>
      </c>
      <c r="M848">
        <v>0</v>
      </c>
      <c r="N848" t="s">
        <v>25</v>
      </c>
      <c r="O848" t="s">
        <v>4216</v>
      </c>
      <c r="P848" t="s">
        <v>27</v>
      </c>
      <c r="Q848">
        <v>2</v>
      </c>
      <c r="R848" t="str">
        <f t="shared" si="52"/>
        <v/>
      </c>
      <c r="S848" t="str">
        <f t="shared" si="53"/>
        <v/>
      </c>
      <c r="T848" t="str">
        <f t="shared" si="54"/>
        <v>Modern</v>
      </c>
      <c r="U848" t="str">
        <f t="shared" si="55"/>
        <v>Medium</v>
      </c>
    </row>
    <row r="849" spans="1:21" x14ac:dyDescent="0.25">
      <c r="A849" t="s">
        <v>4217</v>
      </c>
      <c r="B849" t="s">
        <v>29</v>
      </c>
      <c r="C849" t="s">
        <v>4218</v>
      </c>
      <c r="D849" t="s">
        <v>22</v>
      </c>
      <c r="E849" t="s">
        <v>4219</v>
      </c>
      <c r="F849" t="s">
        <v>175</v>
      </c>
      <c r="G849" s="2">
        <v>44328</v>
      </c>
      <c r="H849" t="s">
        <v>34</v>
      </c>
      <c r="I849">
        <v>2021</v>
      </c>
      <c r="J849" t="s">
        <v>136</v>
      </c>
      <c r="K849" t="s">
        <v>71</v>
      </c>
      <c r="L849">
        <v>0</v>
      </c>
      <c r="M849">
        <v>1</v>
      </c>
      <c r="N849" t="s">
        <v>61</v>
      </c>
      <c r="O849" t="s">
        <v>4220</v>
      </c>
      <c r="P849" t="s">
        <v>39</v>
      </c>
      <c r="Q849">
        <v>1</v>
      </c>
      <c r="R849">
        <f t="shared" si="52"/>
        <v>2021</v>
      </c>
      <c r="S849" t="str">
        <f t="shared" si="53"/>
        <v>May</v>
      </c>
      <c r="T849" t="str">
        <f t="shared" si="54"/>
        <v>Recent</v>
      </c>
      <c r="U849" t="str">
        <f t="shared" si="55"/>
        <v>Not Applicable</v>
      </c>
    </row>
    <row r="850" spans="1:21" x14ac:dyDescent="0.25">
      <c r="A850" t="s">
        <v>4221</v>
      </c>
      <c r="B850" t="s">
        <v>18</v>
      </c>
      <c r="C850" t="s">
        <v>4222</v>
      </c>
      <c r="D850" t="s">
        <v>4223</v>
      </c>
      <c r="E850" t="s">
        <v>4224</v>
      </c>
      <c r="F850" t="s">
        <v>22</v>
      </c>
      <c r="G850" s="2"/>
      <c r="H850" t="s">
        <v>22</v>
      </c>
      <c r="I850">
        <v>2020</v>
      </c>
      <c r="J850" t="s">
        <v>59</v>
      </c>
      <c r="K850" t="s">
        <v>1955</v>
      </c>
      <c r="L850">
        <v>135</v>
      </c>
      <c r="M850">
        <v>0</v>
      </c>
      <c r="N850" t="s">
        <v>119</v>
      </c>
      <c r="O850" t="s">
        <v>4225</v>
      </c>
      <c r="P850" t="s">
        <v>27</v>
      </c>
      <c r="Q850">
        <v>2</v>
      </c>
      <c r="R850" t="str">
        <f t="shared" si="52"/>
        <v/>
      </c>
      <c r="S850" t="str">
        <f t="shared" si="53"/>
        <v/>
      </c>
      <c r="T850" t="str">
        <f t="shared" si="54"/>
        <v>Recent</v>
      </c>
      <c r="U850" t="str">
        <f t="shared" si="55"/>
        <v>Long</v>
      </c>
    </row>
    <row r="851" spans="1:21" x14ac:dyDescent="0.25">
      <c r="A851" t="s">
        <v>4226</v>
      </c>
      <c r="B851" t="s">
        <v>29</v>
      </c>
      <c r="C851" t="s">
        <v>4227</v>
      </c>
      <c r="D851" t="s">
        <v>22</v>
      </c>
      <c r="E851" t="s">
        <v>4228</v>
      </c>
      <c r="F851" t="s">
        <v>175</v>
      </c>
      <c r="G851" s="2">
        <v>43061</v>
      </c>
      <c r="H851" t="s">
        <v>34</v>
      </c>
      <c r="I851">
        <v>2017</v>
      </c>
      <c r="J851" t="s">
        <v>35</v>
      </c>
      <c r="K851" t="s">
        <v>71</v>
      </c>
      <c r="L851">
        <v>0</v>
      </c>
      <c r="M851">
        <v>1</v>
      </c>
      <c r="N851" t="s">
        <v>119</v>
      </c>
      <c r="O851" t="s">
        <v>4229</v>
      </c>
      <c r="P851" t="s">
        <v>39</v>
      </c>
      <c r="Q851">
        <v>1</v>
      </c>
      <c r="R851">
        <f t="shared" si="52"/>
        <v>2017</v>
      </c>
      <c r="S851" t="str">
        <f t="shared" si="53"/>
        <v>November</v>
      </c>
      <c r="T851" t="str">
        <f t="shared" si="54"/>
        <v>Modern</v>
      </c>
      <c r="U851" t="str">
        <f t="shared" si="55"/>
        <v>Not Applicable</v>
      </c>
    </row>
    <row r="852" spans="1:21" x14ac:dyDescent="0.25">
      <c r="A852" t="s">
        <v>4230</v>
      </c>
      <c r="B852" t="s">
        <v>18</v>
      </c>
      <c r="C852" t="s">
        <v>4231</v>
      </c>
      <c r="D852" t="s">
        <v>4232</v>
      </c>
      <c r="E852" t="s">
        <v>4233</v>
      </c>
      <c r="F852" t="s">
        <v>22</v>
      </c>
      <c r="G852" s="2"/>
      <c r="H852" t="s">
        <v>22</v>
      </c>
      <c r="I852">
        <v>2015</v>
      </c>
      <c r="J852" t="s">
        <v>92</v>
      </c>
      <c r="K852" t="s">
        <v>295</v>
      </c>
      <c r="L852">
        <v>121</v>
      </c>
      <c r="M852">
        <v>0</v>
      </c>
      <c r="N852" t="s">
        <v>119</v>
      </c>
      <c r="O852" t="s">
        <v>4234</v>
      </c>
      <c r="P852" t="s">
        <v>27</v>
      </c>
      <c r="Q852">
        <v>2</v>
      </c>
      <c r="R852" t="str">
        <f t="shared" si="52"/>
        <v/>
      </c>
      <c r="S852" t="str">
        <f t="shared" si="53"/>
        <v/>
      </c>
      <c r="T852" t="str">
        <f t="shared" si="54"/>
        <v>Modern</v>
      </c>
      <c r="U852" t="str">
        <f t="shared" si="55"/>
        <v>Long</v>
      </c>
    </row>
    <row r="853" spans="1:21" x14ac:dyDescent="0.25">
      <c r="A853" t="s">
        <v>4235</v>
      </c>
      <c r="B853" t="s">
        <v>18</v>
      </c>
      <c r="C853" t="s">
        <v>4236</v>
      </c>
      <c r="D853" t="s">
        <v>4237</v>
      </c>
      <c r="E853" t="s">
        <v>4238</v>
      </c>
      <c r="F853" t="s">
        <v>22</v>
      </c>
      <c r="G853" s="2"/>
      <c r="H853" t="s">
        <v>22</v>
      </c>
      <c r="I853">
        <v>1936</v>
      </c>
      <c r="J853" t="s">
        <v>238</v>
      </c>
      <c r="K853" t="s">
        <v>256</v>
      </c>
      <c r="L853">
        <v>92</v>
      </c>
      <c r="M853">
        <v>0</v>
      </c>
      <c r="N853" t="s">
        <v>61</v>
      </c>
      <c r="O853" t="s">
        <v>4239</v>
      </c>
      <c r="P853" t="s">
        <v>27</v>
      </c>
      <c r="Q853">
        <v>2</v>
      </c>
      <c r="R853" t="str">
        <f t="shared" si="52"/>
        <v/>
      </c>
      <c r="S853" t="str">
        <f t="shared" si="53"/>
        <v/>
      </c>
      <c r="T853" t="str">
        <f t="shared" si="54"/>
        <v>Older</v>
      </c>
      <c r="U853" t="str">
        <f t="shared" si="55"/>
        <v>Medium</v>
      </c>
    </row>
    <row r="854" spans="1:21" x14ac:dyDescent="0.25">
      <c r="A854" t="s">
        <v>4240</v>
      </c>
      <c r="B854" t="s">
        <v>18</v>
      </c>
      <c r="C854" t="s">
        <v>4241</v>
      </c>
      <c r="D854" t="s">
        <v>1832</v>
      </c>
      <c r="E854" t="s">
        <v>22</v>
      </c>
      <c r="F854" t="s">
        <v>22</v>
      </c>
      <c r="G854" s="2"/>
      <c r="H854" t="s">
        <v>22</v>
      </c>
      <c r="I854">
        <v>2020</v>
      </c>
      <c r="J854" t="s">
        <v>77</v>
      </c>
      <c r="K854" t="s">
        <v>2701</v>
      </c>
      <c r="L854">
        <v>26</v>
      </c>
      <c r="M854">
        <v>0</v>
      </c>
      <c r="N854" t="s">
        <v>79</v>
      </c>
      <c r="O854" t="s">
        <v>1833</v>
      </c>
      <c r="P854" t="s">
        <v>27</v>
      </c>
      <c r="Q854">
        <v>2</v>
      </c>
      <c r="R854" t="str">
        <f t="shared" si="52"/>
        <v/>
      </c>
      <c r="S854" t="str">
        <f t="shared" si="53"/>
        <v/>
      </c>
      <c r="T854" t="str">
        <f t="shared" si="54"/>
        <v>Recent</v>
      </c>
      <c r="U854" t="str">
        <f t="shared" si="55"/>
        <v>Short</v>
      </c>
    </row>
    <row r="855" spans="1:21" x14ac:dyDescent="0.25">
      <c r="A855" t="s">
        <v>4242</v>
      </c>
      <c r="B855" t="s">
        <v>18</v>
      </c>
      <c r="C855" t="s">
        <v>4243</v>
      </c>
      <c r="D855" t="s">
        <v>4244</v>
      </c>
      <c r="E855" t="s">
        <v>4245</v>
      </c>
      <c r="F855" t="s">
        <v>22</v>
      </c>
      <c r="G855" s="2"/>
      <c r="H855" t="s">
        <v>22</v>
      </c>
      <c r="I855">
        <v>2021</v>
      </c>
      <c r="J855" t="s">
        <v>23</v>
      </c>
      <c r="K855" t="s">
        <v>2440</v>
      </c>
      <c r="L855">
        <v>61</v>
      </c>
      <c r="M855">
        <v>0</v>
      </c>
      <c r="N855" t="s">
        <v>155</v>
      </c>
      <c r="O855" t="s">
        <v>4246</v>
      </c>
      <c r="P855" t="s">
        <v>27</v>
      </c>
      <c r="Q855">
        <v>2</v>
      </c>
      <c r="R855" t="str">
        <f t="shared" si="52"/>
        <v/>
      </c>
      <c r="S855" t="str">
        <f t="shared" si="53"/>
        <v/>
      </c>
      <c r="T855" t="str">
        <f t="shared" si="54"/>
        <v>Recent</v>
      </c>
      <c r="U855" t="str">
        <f t="shared" si="55"/>
        <v>Short</v>
      </c>
    </row>
    <row r="856" spans="1:21" x14ac:dyDescent="0.25">
      <c r="A856" t="s">
        <v>4247</v>
      </c>
      <c r="B856" t="s">
        <v>29</v>
      </c>
      <c r="C856" t="s">
        <v>4248</v>
      </c>
      <c r="D856" t="s">
        <v>22</v>
      </c>
      <c r="E856" t="s">
        <v>4249</v>
      </c>
      <c r="F856" t="s">
        <v>670</v>
      </c>
      <c r="G856" s="2">
        <v>43450</v>
      </c>
      <c r="H856" t="s">
        <v>34</v>
      </c>
      <c r="I856">
        <v>2018</v>
      </c>
      <c r="J856" t="s">
        <v>136</v>
      </c>
      <c r="K856" t="s">
        <v>71</v>
      </c>
      <c r="L856">
        <v>0</v>
      </c>
      <c r="M856">
        <v>1</v>
      </c>
      <c r="N856" t="s">
        <v>137</v>
      </c>
      <c r="O856" t="s">
        <v>4250</v>
      </c>
      <c r="P856" t="s">
        <v>39</v>
      </c>
      <c r="Q856">
        <v>1</v>
      </c>
      <c r="R856">
        <f t="shared" si="52"/>
        <v>2018</v>
      </c>
      <c r="S856" t="str">
        <f t="shared" si="53"/>
        <v>December</v>
      </c>
      <c r="T856" t="str">
        <f t="shared" si="54"/>
        <v>Modern</v>
      </c>
      <c r="U856" t="str">
        <f t="shared" si="55"/>
        <v>Not Applicable</v>
      </c>
    </row>
    <row r="857" spans="1:21" x14ac:dyDescent="0.25">
      <c r="A857" t="s">
        <v>4251</v>
      </c>
      <c r="B857" t="s">
        <v>18</v>
      </c>
      <c r="C857" t="s">
        <v>4252</v>
      </c>
      <c r="D857" t="s">
        <v>4253</v>
      </c>
      <c r="E857" t="s">
        <v>4254</v>
      </c>
      <c r="F857" t="s">
        <v>85</v>
      </c>
      <c r="G857" s="2">
        <v>43160</v>
      </c>
      <c r="H857" t="s">
        <v>34</v>
      </c>
      <c r="I857">
        <v>2000</v>
      </c>
      <c r="J857" t="s">
        <v>136</v>
      </c>
      <c r="K857" t="s">
        <v>4255</v>
      </c>
      <c r="L857">
        <v>158</v>
      </c>
      <c r="M857">
        <v>0</v>
      </c>
      <c r="N857" t="s">
        <v>119</v>
      </c>
      <c r="O857" t="s">
        <v>4256</v>
      </c>
      <c r="P857" t="s">
        <v>39</v>
      </c>
      <c r="Q857">
        <v>1</v>
      </c>
      <c r="R857">
        <f t="shared" si="52"/>
        <v>2018</v>
      </c>
      <c r="S857" t="str">
        <f t="shared" si="53"/>
        <v>March</v>
      </c>
      <c r="T857" t="str">
        <f t="shared" si="54"/>
        <v>Older</v>
      </c>
      <c r="U857" t="str">
        <f t="shared" si="55"/>
        <v>Long</v>
      </c>
    </row>
    <row r="858" spans="1:21" x14ac:dyDescent="0.25">
      <c r="A858" t="s">
        <v>4257</v>
      </c>
      <c r="B858" t="s">
        <v>18</v>
      </c>
      <c r="C858" t="s">
        <v>4258</v>
      </c>
      <c r="D858" t="s">
        <v>4259</v>
      </c>
      <c r="E858" t="s">
        <v>4260</v>
      </c>
      <c r="F858" t="s">
        <v>22</v>
      </c>
      <c r="G858" s="2"/>
      <c r="H858" t="s">
        <v>22</v>
      </c>
      <c r="I858">
        <v>2019</v>
      </c>
      <c r="J858" t="s">
        <v>92</v>
      </c>
      <c r="K858" t="s">
        <v>263</v>
      </c>
      <c r="L858">
        <v>88</v>
      </c>
      <c r="M858">
        <v>0</v>
      </c>
      <c r="N858" t="s">
        <v>25</v>
      </c>
      <c r="O858" t="s">
        <v>4261</v>
      </c>
      <c r="P858" t="s">
        <v>27</v>
      </c>
      <c r="Q858">
        <v>2</v>
      </c>
      <c r="R858" t="str">
        <f t="shared" si="52"/>
        <v/>
      </c>
      <c r="S858" t="str">
        <f t="shared" si="53"/>
        <v/>
      </c>
      <c r="T858" t="str">
        <f t="shared" si="54"/>
        <v>Modern</v>
      </c>
      <c r="U858" t="str">
        <f t="shared" si="55"/>
        <v>Short</v>
      </c>
    </row>
    <row r="859" spans="1:21" x14ac:dyDescent="0.25">
      <c r="A859" t="s">
        <v>4262</v>
      </c>
      <c r="B859" t="s">
        <v>18</v>
      </c>
      <c r="C859" t="s">
        <v>4263</v>
      </c>
      <c r="D859" t="s">
        <v>4264</v>
      </c>
      <c r="E859" t="s">
        <v>4265</v>
      </c>
      <c r="F859" t="s">
        <v>22</v>
      </c>
      <c r="G859" s="2"/>
      <c r="H859" t="s">
        <v>22</v>
      </c>
      <c r="I859">
        <v>2017</v>
      </c>
      <c r="J859" t="s">
        <v>23</v>
      </c>
      <c r="K859" t="s">
        <v>256</v>
      </c>
      <c r="L859">
        <v>92</v>
      </c>
      <c r="M859">
        <v>0</v>
      </c>
      <c r="N859" t="s">
        <v>119</v>
      </c>
      <c r="O859" t="s">
        <v>4266</v>
      </c>
      <c r="P859" t="s">
        <v>27</v>
      </c>
      <c r="Q859">
        <v>2</v>
      </c>
      <c r="R859" t="str">
        <f t="shared" si="52"/>
        <v/>
      </c>
      <c r="S859" t="str">
        <f t="shared" si="53"/>
        <v/>
      </c>
      <c r="T859" t="str">
        <f t="shared" si="54"/>
        <v>Modern</v>
      </c>
      <c r="U859" t="str">
        <f t="shared" si="55"/>
        <v>Medium</v>
      </c>
    </row>
    <row r="860" spans="1:21" x14ac:dyDescent="0.25">
      <c r="A860" t="s">
        <v>4267</v>
      </c>
      <c r="B860" t="s">
        <v>18</v>
      </c>
      <c r="C860" t="s">
        <v>4268</v>
      </c>
      <c r="D860" t="s">
        <v>4269</v>
      </c>
      <c r="E860" t="s">
        <v>4270</v>
      </c>
      <c r="F860" t="s">
        <v>22</v>
      </c>
      <c r="G860" s="2"/>
      <c r="H860" t="s">
        <v>22</v>
      </c>
      <c r="I860">
        <v>2021</v>
      </c>
      <c r="J860" t="s">
        <v>238</v>
      </c>
      <c r="K860" t="s">
        <v>318</v>
      </c>
      <c r="L860">
        <v>80</v>
      </c>
      <c r="M860">
        <v>0</v>
      </c>
      <c r="N860" t="s">
        <v>119</v>
      </c>
      <c r="O860" t="s">
        <v>4271</v>
      </c>
      <c r="P860" t="s">
        <v>27</v>
      </c>
      <c r="Q860">
        <v>2</v>
      </c>
      <c r="R860" t="str">
        <f t="shared" si="52"/>
        <v/>
      </c>
      <c r="S860" t="str">
        <f t="shared" si="53"/>
        <v/>
      </c>
      <c r="T860" t="str">
        <f t="shared" si="54"/>
        <v>Recent</v>
      </c>
      <c r="U860" t="str">
        <f t="shared" si="55"/>
        <v>Short</v>
      </c>
    </row>
    <row r="861" spans="1:21" x14ac:dyDescent="0.25">
      <c r="A861" t="s">
        <v>4272</v>
      </c>
      <c r="B861" t="s">
        <v>29</v>
      </c>
      <c r="C861" t="s">
        <v>4273</v>
      </c>
      <c r="D861" t="s">
        <v>22</v>
      </c>
      <c r="E861" t="s">
        <v>4274</v>
      </c>
      <c r="F861" t="s">
        <v>22</v>
      </c>
      <c r="G861" s="2"/>
      <c r="H861" t="s">
        <v>22</v>
      </c>
      <c r="I861">
        <v>2021</v>
      </c>
      <c r="J861" t="s">
        <v>198</v>
      </c>
      <c r="K861" t="s">
        <v>71</v>
      </c>
      <c r="L861">
        <v>0</v>
      </c>
      <c r="M861">
        <v>1</v>
      </c>
      <c r="N861" t="s">
        <v>368</v>
      </c>
      <c r="O861" t="s">
        <v>4275</v>
      </c>
      <c r="P861" t="s">
        <v>27</v>
      </c>
      <c r="Q861">
        <v>2</v>
      </c>
      <c r="R861" t="str">
        <f t="shared" si="52"/>
        <v/>
      </c>
      <c r="S861" t="str">
        <f t="shared" si="53"/>
        <v/>
      </c>
      <c r="T861" t="str">
        <f t="shared" si="54"/>
        <v>Recent</v>
      </c>
      <c r="U861" t="str">
        <f t="shared" si="55"/>
        <v>Not Applicable</v>
      </c>
    </row>
    <row r="862" spans="1:21" x14ac:dyDescent="0.25">
      <c r="A862" t="s">
        <v>4276</v>
      </c>
      <c r="B862" t="s">
        <v>29</v>
      </c>
      <c r="C862" t="s">
        <v>4277</v>
      </c>
      <c r="D862" t="s">
        <v>22</v>
      </c>
      <c r="E862" t="s">
        <v>4278</v>
      </c>
      <c r="F862" t="s">
        <v>22</v>
      </c>
      <c r="G862" s="2"/>
      <c r="H862" t="s">
        <v>22</v>
      </c>
      <c r="I862">
        <v>2018</v>
      </c>
      <c r="J862" t="s">
        <v>51</v>
      </c>
      <c r="K862" t="s">
        <v>4279</v>
      </c>
      <c r="L862">
        <v>0</v>
      </c>
      <c r="M862">
        <v>8</v>
      </c>
      <c r="N862" t="s">
        <v>61</v>
      </c>
      <c r="O862" t="s">
        <v>4280</v>
      </c>
      <c r="P862" t="s">
        <v>27</v>
      </c>
      <c r="Q862">
        <v>2</v>
      </c>
      <c r="R862" t="str">
        <f t="shared" si="52"/>
        <v/>
      </c>
      <c r="S862" t="str">
        <f t="shared" si="53"/>
        <v/>
      </c>
      <c r="T862" t="str">
        <f t="shared" si="54"/>
        <v>Modern</v>
      </c>
      <c r="U862" t="str">
        <f t="shared" si="55"/>
        <v>Not Applicable</v>
      </c>
    </row>
    <row r="863" spans="1:21" x14ac:dyDescent="0.25">
      <c r="A863" t="s">
        <v>4281</v>
      </c>
      <c r="B863" t="s">
        <v>18</v>
      </c>
      <c r="C863" t="s">
        <v>4282</v>
      </c>
      <c r="D863" t="s">
        <v>4283</v>
      </c>
      <c r="E863" t="s">
        <v>4284</v>
      </c>
      <c r="F863" t="s">
        <v>85</v>
      </c>
      <c r="G863" s="2">
        <v>44017</v>
      </c>
      <c r="H863" t="s">
        <v>34</v>
      </c>
      <c r="I863">
        <v>2013</v>
      </c>
      <c r="J863" t="s">
        <v>35</v>
      </c>
      <c r="K863" t="s">
        <v>1087</v>
      </c>
      <c r="L863">
        <v>125</v>
      </c>
      <c r="M863">
        <v>0</v>
      </c>
      <c r="N863" t="s">
        <v>119</v>
      </c>
      <c r="O863" t="s">
        <v>4285</v>
      </c>
      <c r="P863" t="s">
        <v>39</v>
      </c>
      <c r="Q863">
        <v>1</v>
      </c>
      <c r="R863">
        <f t="shared" si="52"/>
        <v>2020</v>
      </c>
      <c r="S863" t="str">
        <f t="shared" si="53"/>
        <v>July</v>
      </c>
      <c r="T863" t="str">
        <f t="shared" si="54"/>
        <v>Modern</v>
      </c>
      <c r="U863" t="str">
        <f t="shared" si="55"/>
        <v>Long</v>
      </c>
    </row>
    <row r="864" spans="1:21" x14ac:dyDescent="0.25">
      <c r="A864" t="s">
        <v>4286</v>
      </c>
      <c r="B864" t="s">
        <v>18</v>
      </c>
      <c r="C864" t="s">
        <v>4287</v>
      </c>
      <c r="D864" t="s">
        <v>4288</v>
      </c>
      <c r="E864" t="s">
        <v>4289</v>
      </c>
      <c r="F864" t="s">
        <v>135</v>
      </c>
      <c r="G864" s="2">
        <v>44123</v>
      </c>
      <c r="H864" t="s">
        <v>34</v>
      </c>
      <c r="I864">
        <v>2018</v>
      </c>
      <c r="J864" t="s">
        <v>136</v>
      </c>
      <c r="K864" t="s">
        <v>306</v>
      </c>
      <c r="L864">
        <v>98</v>
      </c>
      <c r="M864">
        <v>0</v>
      </c>
      <c r="N864" t="s">
        <v>61</v>
      </c>
      <c r="O864" t="s">
        <v>4290</v>
      </c>
      <c r="P864" t="s">
        <v>39</v>
      </c>
      <c r="Q864">
        <v>1</v>
      </c>
      <c r="R864">
        <f t="shared" si="52"/>
        <v>2020</v>
      </c>
      <c r="S864" t="str">
        <f t="shared" si="53"/>
        <v>October</v>
      </c>
      <c r="T864" t="str">
        <f t="shared" si="54"/>
        <v>Modern</v>
      </c>
      <c r="U864" t="str">
        <f t="shared" si="55"/>
        <v>Medium</v>
      </c>
    </row>
    <row r="865" spans="1:21" x14ac:dyDescent="0.25">
      <c r="A865" t="s">
        <v>4291</v>
      </c>
      <c r="B865" t="s">
        <v>18</v>
      </c>
      <c r="C865" t="s">
        <v>4292</v>
      </c>
      <c r="D865" t="s">
        <v>1235</v>
      </c>
      <c r="E865" t="s">
        <v>4293</v>
      </c>
      <c r="F865" t="s">
        <v>85</v>
      </c>
      <c r="G865" s="2">
        <v>43374</v>
      </c>
      <c r="H865" t="s">
        <v>34</v>
      </c>
      <c r="I865">
        <v>2009</v>
      </c>
      <c r="J865" t="s">
        <v>136</v>
      </c>
      <c r="K865" t="s">
        <v>593</v>
      </c>
      <c r="L865">
        <v>128</v>
      </c>
      <c r="M865">
        <v>0</v>
      </c>
      <c r="N865" t="s">
        <v>119</v>
      </c>
      <c r="O865" t="s">
        <v>4294</v>
      </c>
      <c r="P865" t="s">
        <v>39</v>
      </c>
      <c r="Q865">
        <v>1</v>
      </c>
      <c r="R865">
        <f t="shared" si="52"/>
        <v>2018</v>
      </c>
      <c r="S865" t="str">
        <f t="shared" si="53"/>
        <v>October</v>
      </c>
      <c r="T865" t="str">
        <f t="shared" si="54"/>
        <v>Older</v>
      </c>
      <c r="U865" t="str">
        <f t="shared" si="55"/>
        <v>Long</v>
      </c>
    </row>
    <row r="866" spans="1:21" x14ac:dyDescent="0.25">
      <c r="A866" t="s">
        <v>4295</v>
      </c>
      <c r="B866" t="s">
        <v>18</v>
      </c>
      <c r="C866" t="s">
        <v>4296</v>
      </c>
      <c r="D866" t="s">
        <v>4297</v>
      </c>
      <c r="E866" t="s">
        <v>4298</v>
      </c>
      <c r="F866" t="s">
        <v>616</v>
      </c>
      <c r="G866" s="2">
        <v>43995</v>
      </c>
      <c r="H866" t="s">
        <v>34</v>
      </c>
      <c r="I866">
        <v>2019</v>
      </c>
      <c r="J866" t="s">
        <v>35</v>
      </c>
      <c r="K866" t="s">
        <v>1525</v>
      </c>
      <c r="L866">
        <v>120</v>
      </c>
      <c r="M866">
        <v>0</v>
      </c>
      <c r="N866" t="s">
        <v>119</v>
      </c>
      <c r="O866" t="s">
        <v>4299</v>
      </c>
      <c r="P866" t="s">
        <v>39</v>
      </c>
      <c r="Q866">
        <v>1</v>
      </c>
      <c r="R866">
        <f t="shared" si="52"/>
        <v>2020</v>
      </c>
      <c r="S866" t="str">
        <f t="shared" si="53"/>
        <v>June</v>
      </c>
      <c r="T866" t="str">
        <f t="shared" si="54"/>
        <v>Modern</v>
      </c>
      <c r="U866" t="str">
        <f t="shared" si="55"/>
        <v>Medium</v>
      </c>
    </row>
    <row r="867" spans="1:21" x14ac:dyDescent="0.25">
      <c r="A867" t="s">
        <v>4300</v>
      </c>
      <c r="B867" t="s">
        <v>18</v>
      </c>
      <c r="C867" t="s">
        <v>4301</v>
      </c>
      <c r="D867" t="s">
        <v>4302</v>
      </c>
      <c r="E867" t="s">
        <v>4303</v>
      </c>
      <c r="F867" t="s">
        <v>22</v>
      </c>
      <c r="G867" s="2"/>
      <c r="H867" t="s">
        <v>22</v>
      </c>
      <c r="I867">
        <v>2003</v>
      </c>
      <c r="J867" t="s">
        <v>77</v>
      </c>
      <c r="K867" t="s">
        <v>1071</v>
      </c>
      <c r="L867">
        <v>131</v>
      </c>
      <c r="M867">
        <v>0</v>
      </c>
      <c r="N867" t="s">
        <v>540</v>
      </c>
      <c r="O867" t="s">
        <v>4304</v>
      </c>
      <c r="P867" t="s">
        <v>27</v>
      </c>
      <c r="Q867">
        <v>2</v>
      </c>
      <c r="R867" t="str">
        <f t="shared" si="52"/>
        <v/>
      </c>
      <c r="S867" t="str">
        <f t="shared" si="53"/>
        <v/>
      </c>
      <c r="T867" t="str">
        <f t="shared" si="54"/>
        <v>Older</v>
      </c>
      <c r="U867" t="str">
        <f t="shared" si="55"/>
        <v>Long</v>
      </c>
    </row>
    <row r="868" spans="1:21" x14ac:dyDescent="0.25">
      <c r="A868" t="s">
        <v>4305</v>
      </c>
      <c r="B868" t="s">
        <v>18</v>
      </c>
      <c r="C868" t="s">
        <v>4306</v>
      </c>
      <c r="D868" t="s">
        <v>4307</v>
      </c>
      <c r="E868" t="s">
        <v>4308</v>
      </c>
      <c r="F868" t="s">
        <v>219</v>
      </c>
      <c r="G868" s="2">
        <v>44369</v>
      </c>
      <c r="H868" t="s">
        <v>34</v>
      </c>
      <c r="I868">
        <v>2016</v>
      </c>
      <c r="J868" t="s">
        <v>136</v>
      </c>
      <c r="K868" t="s">
        <v>773</v>
      </c>
      <c r="L868">
        <v>96</v>
      </c>
      <c r="M868">
        <v>0</v>
      </c>
      <c r="N868" t="s">
        <v>119</v>
      </c>
      <c r="O868" t="s">
        <v>4309</v>
      </c>
      <c r="P868" t="s">
        <v>39</v>
      </c>
      <c r="Q868">
        <v>1</v>
      </c>
      <c r="R868">
        <f t="shared" si="52"/>
        <v>2021</v>
      </c>
      <c r="S868" t="str">
        <f t="shared" si="53"/>
        <v>June</v>
      </c>
      <c r="T868" t="str">
        <f t="shared" si="54"/>
        <v>Modern</v>
      </c>
      <c r="U868" t="str">
        <f t="shared" si="55"/>
        <v>Medium</v>
      </c>
    </row>
    <row r="869" spans="1:21" x14ac:dyDescent="0.25">
      <c r="A869" t="s">
        <v>4310</v>
      </c>
      <c r="B869" t="s">
        <v>18</v>
      </c>
      <c r="C869" t="s">
        <v>4311</v>
      </c>
      <c r="D869" t="s">
        <v>4312</v>
      </c>
      <c r="E869" t="s">
        <v>4313</v>
      </c>
      <c r="F869" t="s">
        <v>22</v>
      </c>
      <c r="G869" s="2"/>
      <c r="H869" t="s">
        <v>22</v>
      </c>
      <c r="I869">
        <v>2013</v>
      </c>
      <c r="J869" t="s">
        <v>153</v>
      </c>
      <c r="K869" t="s">
        <v>1191</v>
      </c>
      <c r="L869">
        <v>109</v>
      </c>
      <c r="M869">
        <v>0</v>
      </c>
      <c r="N869" t="s">
        <v>119</v>
      </c>
      <c r="O869" t="s">
        <v>4314</v>
      </c>
      <c r="P869" t="s">
        <v>27</v>
      </c>
      <c r="Q869">
        <v>2</v>
      </c>
      <c r="R869" t="str">
        <f t="shared" si="52"/>
        <v/>
      </c>
      <c r="S869" t="str">
        <f t="shared" si="53"/>
        <v/>
      </c>
      <c r="T869" t="str">
        <f t="shared" si="54"/>
        <v>Modern</v>
      </c>
      <c r="U869" t="str">
        <f t="shared" si="55"/>
        <v>Medium</v>
      </c>
    </row>
    <row r="870" spans="1:21" x14ac:dyDescent="0.25">
      <c r="A870" t="s">
        <v>4315</v>
      </c>
      <c r="B870" t="s">
        <v>29</v>
      </c>
      <c r="C870" t="s">
        <v>4316</v>
      </c>
      <c r="D870" t="s">
        <v>22</v>
      </c>
      <c r="E870" t="s">
        <v>22</v>
      </c>
      <c r="F870" t="s">
        <v>22</v>
      </c>
      <c r="G870" s="2"/>
      <c r="H870" t="s">
        <v>22</v>
      </c>
      <c r="I870">
        <v>2008</v>
      </c>
      <c r="J870" t="s">
        <v>349</v>
      </c>
      <c r="K870" t="s">
        <v>71</v>
      </c>
      <c r="L870">
        <v>0</v>
      </c>
      <c r="M870">
        <v>1</v>
      </c>
      <c r="N870" t="s">
        <v>79</v>
      </c>
      <c r="O870" t="s">
        <v>4317</v>
      </c>
      <c r="P870" t="s">
        <v>27</v>
      </c>
      <c r="Q870">
        <v>2</v>
      </c>
      <c r="R870" t="str">
        <f t="shared" si="52"/>
        <v/>
      </c>
      <c r="S870" t="str">
        <f t="shared" si="53"/>
        <v/>
      </c>
      <c r="T870" t="str">
        <f t="shared" si="54"/>
        <v>Older</v>
      </c>
      <c r="U870" t="str">
        <f t="shared" si="55"/>
        <v>Not Applicable</v>
      </c>
    </row>
    <row r="871" spans="1:21" x14ac:dyDescent="0.25">
      <c r="A871" t="s">
        <v>4318</v>
      </c>
      <c r="B871" t="s">
        <v>29</v>
      </c>
      <c r="C871" t="s">
        <v>4319</v>
      </c>
      <c r="D871" t="s">
        <v>22</v>
      </c>
      <c r="E871" t="s">
        <v>4320</v>
      </c>
      <c r="F871" t="s">
        <v>22</v>
      </c>
      <c r="G871" s="2"/>
      <c r="H871" t="s">
        <v>22</v>
      </c>
      <c r="I871">
        <v>2020</v>
      </c>
      <c r="J871" t="s">
        <v>136</v>
      </c>
      <c r="K871" t="s">
        <v>732</v>
      </c>
      <c r="L871">
        <v>0</v>
      </c>
      <c r="M871">
        <v>5</v>
      </c>
      <c r="N871" t="s">
        <v>119</v>
      </c>
      <c r="O871" t="s">
        <v>4321</v>
      </c>
      <c r="P871" t="s">
        <v>27</v>
      </c>
      <c r="Q871">
        <v>2</v>
      </c>
      <c r="R871" t="str">
        <f t="shared" si="52"/>
        <v/>
      </c>
      <c r="S871" t="str">
        <f t="shared" si="53"/>
        <v/>
      </c>
      <c r="T871" t="str">
        <f t="shared" si="54"/>
        <v>Recent</v>
      </c>
      <c r="U871" t="str">
        <f t="shared" si="55"/>
        <v>Not Applicable</v>
      </c>
    </row>
    <row r="872" spans="1:21" x14ac:dyDescent="0.25">
      <c r="A872" t="s">
        <v>4322</v>
      </c>
      <c r="B872" t="s">
        <v>18</v>
      </c>
      <c r="C872" t="s">
        <v>4323</v>
      </c>
      <c r="D872" t="s">
        <v>4324</v>
      </c>
      <c r="E872" t="s">
        <v>4325</v>
      </c>
      <c r="F872" t="s">
        <v>175</v>
      </c>
      <c r="G872" s="2">
        <v>44440</v>
      </c>
      <c r="H872" t="s">
        <v>34</v>
      </c>
      <c r="I872">
        <v>1994</v>
      </c>
      <c r="J872" t="s">
        <v>92</v>
      </c>
      <c r="K872" t="s">
        <v>570</v>
      </c>
      <c r="L872">
        <v>94</v>
      </c>
      <c r="M872">
        <v>0</v>
      </c>
      <c r="N872" t="s">
        <v>61</v>
      </c>
      <c r="O872" t="s">
        <v>4326</v>
      </c>
      <c r="P872" t="s">
        <v>39</v>
      </c>
      <c r="Q872">
        <v>1</v>
      </c>
      <c r="R872">
        <f t="shared" si="52"/>
        <v>2021</v>
      </c>
      <c r="S872" t="str">
        <f t="shared" si="53"/>
        <v>September</v>
      </c>
      <c r="T872" t="str">
        <f t="shared" si="54"/>
        <v>Older</v>
      </c>
      <c r="U872" t="str">
        <f t="shared" si="55"/>
        <v>Medium</v>
      </c>
    </row>
    <row r="873" spans="1:21" x14ac:dyDescent="0.25">
      <c r="A873" t="s">
        <v>4327</v>
      </c>
      <c r="B873" t="s">
        <v>18</v>
      </c>
      <c r="C873" t="s">
        <v>4328</v>
      </c>
      <c r="D873" t="s">
        <v>4329</v>
      </c>
      <c r="E873" t="s">
        <v>4330</v>
      </c>
      <c r="F873" t="s">
        <v>85</v>
      </c>
      <c r="G873" s="2">
        <v>42767</v>
      </c>
      <c r="H873" t="s">
        <v>34</v>
      </c>
      <c r="I873">
        <v>2015</v>
      </c>
      <c r="J873" t="s">
        <v>51</v>
      </c>
      <c r="K873" t="s">
        <v>1917</v>
      </c>
      <c r="L873">
        <v>154</v>
      </c>
      <c r="M873">
        <v>0</v>
      </c>
      <c r="N873" t="s">
        <v>112</v>
      </c>
      <c r="O873" t="s">
        <v>4331</v>
      </c>
      <c r="P873" t="s">
        <v>39</v>
      </c>
      <c r="Q873">
        <v>1</v>
      </c>
      <c r="R873">
        <f t="shared" si="52"/>
        <v>2017</v>
      </c>
      <c r="S873" t="str">
        <f t="shared" si="53"/>
        <v>February</v>
      </c>
      <c r="T873" t="str">
        <f t="shared" si="54"/>
        <v>Modern</v>
      </c>
      <c r="U873" t="str">
        <f t="shared" si="55"/>
        <v>Long</v>
      </c>
    </row>
    <row r="874" spans="1:21" x14ac:dyDescent="0.25">
      <c r="A874" t="s">
        <v>4332</v>
      </c>
      <c r="B874" t="s">
        <v>18</v>
      </c>
      <c r="C874" t="s">
        <v>4333</v>
      </c>
      <c r="D874" t="s">
        <v>4334</v>
      </c>
      <c r="E874" t="s">
        <v>4335</v>
      </c>
      <c r="F874" t="s">
        <v>721</v>
      </c>
      <c r="G874" s="2">
        <v>42847</v>
      </c>
      <c r="H874" t="s">
        <v>34</v>
      </c>
      <c r="I874">
        <v>2014</v>
      </c>
      <c r="J874" t="s">
        <v>51</v>
      </c>
      <c r="K874" t="s">
        <v>476</v>
      </c>
      <c r="L874">
        <v>55</v>
      </c>
      <c r="M874">
        <v>0</v>
      </c>
      <c r="N874" t="s">
        <v>45</v>
      </c>
      <c r="O874" t="s">
        <v>4336</v>
      </c>
      <c r="P874" t="s">
        <v>39</v>
      </c>
      <c r="Q874">
        <v>1</v>
      </c>
      <c r="R874">
        <f t="shared" si="52"/>
        <v>2017</v>
      </c>
      <c r="S874" t="str">
        <f t="shared" si="53"/>
        <v>April</v>
      </c>
      <c r="T874" t="str">
        <f t="shared" si="54"/>
        <v>Modern</v>
      </c>
      <c r="U874" t="str">
        <f t="shared" si="55"/>
        <v>Short</v>
      </c>
    </row>
    <row r="875" spans="1:21" x14ac:dyDescent="0.25">
      <c r="A875" t="s">
        <v>4337</v>
      </c>
      <c r="B875" t="s">
        <v>18</v>
      </c>
      <c r="C875" t="s">
        <v>4338</v>
      </c>
      <c r="D875" t="s">
        <v>4339</v>
      </c>
      <c r="E875" t="s">
        <v>4340</v>
      </c>
      <c r="F875" t="s">
        <v>22</v>
      </c>
      <c r="G875" s="2"/>
      <c r="H875" t="s">
        <v>22</v>
      </c>
      <c r="I875">
        <v>1997</v>
      </c>
      <c r="J875" t="s">
        <v>23</v>
      </c>
      <c r="K875" t="s">
        <v>1336</v>
      </c>
      <c r="L875">
        <v>75</v>
      </c>
      <c r="M875">
        <v>0</v>
      </c>
      <c r="N875" t="s">
        <v>119</v>
      </c>
      <c r="O875" t="s">
        <v>4341</v>
      </c>
      <c r="P875" t="s">
        <v>27</v>
      </c>
      <c r="Q875">
        <v>2</v>
      </c>
      <c r="R875" t="str">
        <f t="shared" si="52"/>
        <v/>
      </c>
      <c r="S875" t="str">
        <f t="shared" si="53"/>
        <v/>
      </c>
      <c r="T875" t="str">
        <f t="shared" si="54"/>
        <v>Older</v>
      </c>
      <c r="U875" t="str">
        <f t="shared" si="55"/>
        <v>Short</v>
      </c>
    </row>
    <row r="876" spans="1:21" x14ac:dyDescent="0.25">
      <c r="A876" t="s">
        <v>4342</v>
      </c>
      <c r="B876" t="s">
        <v>18</v>
      </c>
      <c r="C876" t="s">
        <v>4343</v>
      </c>
      <c r="D876" t="s">
        <v>4344</v>
      </c>
      <c r="E876" t="s">
        <v>4345</v>
      </c>
      <c r="F876" t="s">
        <v>175</v>
      </c>
      <c r="G876" s="2">
        <v>43136</v>
      </c>
      <c r="H876" t="s">
        <v>34</v>
      </c>
      <c r="I876">
        <v>2017</v>
      </c>
      <c r="J876" t="s">
        <v>35</v>
      </c>
      <c r="K876" t="s">
        <v>289</v>
      </c>
      <c r="L876">
        <v>93</v>
      </c>
      <c r="M876">
        <v>0</v>
      </c>
      <c r="N876" t="s">
        <v>119</v>
      </c>
      <c r="O876" t="s">
        <v>4346</v>
      </c>
      <c r="P876" t="s">
        <v>39</v>
      </c>
      <c r="Q876">
        <v>1</v>
      </c>
      <c r="R876">
        <f t="shared" si="52"/>
        <v>2018</v>
      </c>
      <c r="S876" t="str">
        <f t="shared" si="53"/>
        <v>February</v>
      </c>
      <c r="T876" t="str">
        <f t="shared" si="54"/>
        <v>Modern</v>
      </c>
      <c r="U876" t="str">
        <f t="shared" si="55"/>
        <v>Medium</v>
      </c>
    </row>
    <row r="877" spans="1:21" x14ac:dyDescent="0.25">
      <c r="A877" t="s">
        <v>4347</v>
      </c>
      <c r="B877" t="s">
        <v>18</v>
      </c>
      <c r="C877" t="s">
        <v>4348</v>
      </c>
      <c r="D877" t="s">
        <v>4349</v>
      </c>
      <c r="E877" t="s">
        <v>4349</v>
      </c>
      <c r="F877" t="s">
        <v>22</v>
      </c>
      <c r="G877" s="2">
        <v>44208</v>
      </c>
      <c r="H877" t="s">
        <v>34</v>
      </c>
      <c r="I877">
        <v>2021</v>
      </c>
      <c r="J877" t="s">
        <v>35</v>
      </c>
      <c r="K877" t="s">
        <v>306</v>
      </c>
      <c r="L877">
        <v>98</v>
      </c>
      <c r="M877">
        <v>0</v>
      </c>
      <c r="N877" t="s">
        <v>210</v>
      </c>
      <c r="O877" t="s">
        <v>4350</v>
      </c>
      <c r="P877" t="s">
        <v>39</v>
      </c>
      <c r="Q877">
        <v>1</v>
      </c>
      <c r="R877">
        <f t="shared" si="52"/>
        <v>2021</v>
      </c>
      <c r="S877" t="str">
        <f t="shared" si="53"/>
        <v>January</v>
      </c>
      <c r="T877" t="str">
        <f t="shared" si="54"/>
        <v>Recent</v>
      </c>
      <c r="U877" t="str">
        <f t="shared" si="55"/>
        <v>Medium</v>
      </c>
    </row>
    <row r="878" spans="1:21" x14ac:dyDescent="0.25">
      <c r="A878" t="s">
        <v>4351</v>
      </c>
      <c r="B878" t="s">
        <v>18</v>
      </c>
      <c r="C878" t="s">
        <v>4352</v>
      </c>
      <c r="D878" t="s">
        <v>76</v>
      </c>
      <c r="E878" t="s">
        <v>22</v>
      </c>
      <c r="F878" t="s">
        <v>22</v>
      </c>
      <c r="G878" s="2"/>
      <c r="H878" t="s">
        <v>22</v>
      </c>
      <c r="I878">
        <v>2020</v>
      </c>
      <c r="J878" t="s">
        <v>77</v>
      </c>
      <c r="K878" t="s">
        <v>632</v>
      </c>
      <c r="L878">
        <v>22</v>
      </c>
      <c r="M878">
        <v>0</v>
      </c>
      <c r="N878" t="s">
        <v>357</v>
      </c>
      <c r="O878" t="s">
        <v>4353</v>
      </c>
      <c r="P878" t="s">
        <v>27</v>
      </c>
      <c r="Q878">
        <v>2</v>
      </c>
      <c r="R878" t="str">
        <f t="shared" si="52"/>
        <v/>
      </c>
      <c r="S878" t="str">
        <f t="shared" si="53"/>
        <v/>
      </c>
      <c r="T878" t="str">
        <f t="shared" si="54"/>
        <v>Recent</v>
      </c>
      <c r="U878" t="str">
        <f t="shared" si="55"/>
        <v>Short</v>
      </c>
    </row>
    <row r="879" spans="1:21" x14ac:dyDescent="0.25">
      <c r="A879" t="s">
        <v>4354</v>
      </c>
      <c r="B879" t="s">
        <v>18</v>
      </c>
      <c r="C879" t="s">
        <v>4355</v>
      </c>
      <c r="D879" t="s">
        <v>4356</v>
      </c>
      <c r="E879" t="s">
        <v>4357</v>
      </c>
      <c r="F879" t="s">
        <v>22</v>
      </c>
      <c r="G879" s="2"/>
      <c r="H879" t="s">
        <v>22</v>
      </c>
      <c r="I879">
        <v>1982</v>
      </c>
      <c r="J879" t="s">
        <v>153</v>
      </c>
      <c r="K879" t="s">
        <v>665</v>
      </c>
      <c r="L879">
        <v>108</v>
      </c>
      <c r="M879">
        <v>0</v>
      </c>
      <c r="N879" t="s">
        <v>119</v>
      </c>
      <c r="O879" t="s">
        <v>4358</v>
      </c>
      <c r="P879" t="s">
        <v>27</v>
      </c>
      <c r="Q879">
        <v>2</v>
      </c>
      <c r="R879" t="str">
        <f t="shared" si="52"/>
        <v/>
      </c>
      <c r="S879" t="str">
        <f t="shared" si="53"/>
        <v/>
      </c>
      <c r="T879" t="str">
        <f t="shared" si="54"/>
        <v>Older</v>
      </c>
      <c r="U879" t="str">
        <f t="shared" si="55"/>
        <v>Medium</v>
      </c>
    </row>
    <row r="880" spans="1:21" x14ac:dyDescent="0.25">
      <c r="A880" t="s">
        <v>4359</v>
      </c>
      <c r="B880" t="s">
        <v>18</v>
      </c>
      <c r="C880" t="s">
        <v>4360</v>
      </c>
      <c r="D880" t="s">
        <v>4361</v>
      </c>
      <c r="E880" t="s">
        <v>4362</v>
      </c>
      <c r="F880" t="s">
        <v>670</v>
      </c>
      <c r="G880" s="2"/>
      <c r="H880" t="s">
        <v>22</v>
      </c>
      <c r="I880">
        <v>2017</v>
      </c>
      <c r="J880" t="s">
        <v>300</v>
      </c>
      <c r="K880" t="s">
        <v>226</v>
      </c>
      <c r="L880">
        <v>86</v>
      </c>
      <c r="M880">
        <v>0</v>
      </c>
      <c r="N880" t="s">
        <v>540</v>
      </c>
      <c r="O880" t="s">
        <v>4363</v>
      </c>
      <c r="P880" t="s">
        <v>27</v>
      </c>
      <c r="Q880">
        <v>2</v>
      </c>
      <c r="R880" t="str">
        <f t="shared" si="52"/>
        <v/>
      </c>
      <c r="S880" t="str">
        <f t="shared" si="53"/>
        <v/>
      </c>
      <c r="T880" t="str">
        <f t="shared" si="54"/>
        <v>Modern</v>
      </c>
      <c r="U880" t="str">
        <f t="shared" si="55"/>
        <v>Short</v>
      </c>
    </row>
    <row r="881" spans="1:21" x14ac:dyDescent="0.25">
      <c r="A881" t="s">
        <v>4364</v>
      </c>
      <c r="B881" t="s">
        <v>18</v>
      </c>
      <c r="C881" t="s">
        <v>4365</v>
      </c>
      <c r="D881" t="s">
        <v>4366</v>
      </c>
      <c r="E881" t="s">
        <v>4367</v>
      </c>
      <c r="F881" t="s">
        <v>85</v>
      </c>
      <c r="G881" s="2">
        <v>43830</v>
      </c>
      <c r="H881" t="s">
        <v>34</v>
      </c>
      <c r="I881">
        <v>1982</v>
      </c>
      <c r="J881" t="s">
        <v>51</v>
      </c>
      <c r="K881" t="s">
        <v>1170</v>
      </c>
      <c r="L881">
        <v>140</v>
      </c>
      <c r="M881">
        <v>0</v>
      </c>
      <c r="N881" t="s">
        <v>61</v>
      </c>
      <c r="O881" t="s">
        <v>4368</v>
      </c>
      <c r="P881" t="s">
        <v>39</v>
      </c>
      <c r="Q881">
        <v>1</v>
      </c>
      <c r="R881">
        <f t="shared" si="52"/>
        <v>2019</v>
      </c>
      <c r="S881" t="str">
        <f t="shared" si="53"/>
        <v>December</v>
      </c>
      <c r="T881" t="str">
        <f t="shared" si="54"/>
        <v>Older</v>
      </c>
      <c r="U881" t="str">
        <f t="shared" si="55"/>
        <v>Long</v>
      </c>
    </row>
    <row r="882" spans="1:21" x14ac:dyDescent="0.25">
      <c r="A882" t="s">
        <v>4369</v>
      </c>
      <c r="B882" t="s">
        <v>29</v>
      </c>
      <c r="C882" t="s">
        <v>4370</v>
      </c>
      <c r="D882" t="s">
        <v>22</v>
      </c>
      <c r="E882" t="s">
        <v>4371</v>
      </c>
      <c r="F882" t="s">
        <v>22</v>
      </c>
      <c r="G882" s="2"/>
      <c r="H882" t="s">
        <v>22</v>
      </c>
      <c r="I882">
        <v>2021</v>
      </c>
      <c r="J882" t="s">
        <v>198</v>
      </c>
      <c r="K882" t="s">
        <v>71</v>
      </c>
      <c r="L882">
        <v>0</v>
      </c>
      <c r="M882">
        <v>1</v>
      </c>
      <c r="N882" t="s">
        <v>119</v>
      </c>
      <c r="O882" t="s">
        <v>4372</v>
      </c>
      <c r="P882" t="s">
        <v>27</v>
      </c>
      <c r="Q882">
        <v>2</v>
      </c>
      <c r="R882" t="str">
        <f t="shared" si="52"/>
        <v/>
      </c>
      <c r="S882" t="str">
        <f t="shared" si="53"/>
        <v/>
      </c>
      <c r="T882" t="str">
        <f t="shared" si="54"/>
        <v>Recent</v>
      </c>
      <c r="U882" t="str">
        <f t="shared" si="55"/>
        <v>Not Applicable</v>
      </c>
    </row>
    <row r="883" spans="1:21" x14ac:dyDescent="0.25">
      <c r="A883" t="s">
        <v>4373</v>
      </c>
      <c r="B883" t="s">
        <v>18</v>
      </c>
      <c r="C883" t="s">
        <v>4374</v>
      </c>
      <c r="D883" t="s">
        <v>4375</v>
      </c>
      <c r="E883" t="s">
        <v>4376</v>
      </c>
      <c r="F883" t="s">
        <v>22</v>
      </c>
      <c r="G883" s="2"/>
      <c r="H883" t="s">
        <v>22</v>
      </c>
      <c r="I883">
        <v>2021</v>
      </c>
      <c r="J883" t="s">
        <v>198</v>
      </c>
      <c r="K883" t="s">
        <v>3544</v>
      </c>
      <c r="L883">
        <v>63</v>
      </c>
      <c r="M883">
        <v>0</v>
      </c>
      <c r="N883" t="s">
        <v>155</v>
      </c>
      <c r="O883" t="s">
        <v>4377</v>
      </c>
      <c r="P883" t="s">
        <v>27</v>
      </c>
      <c r="Q883">
        <v>2</v>
      </c>
      <c r="R883" t="str">
        <f t="shared" si="52"/>
        <v/>
      </c>
      <c r="S883" t="str">
        <f t="shared" si="53"/>
        <v/>
      </c>
      <c r="T883" t="str">
        <f t="shared" si="54"/>
        <v>Recent</v>
      </c>
      <c r="U883" t="str">
        <f t="shared" si="55"/>
        <v>Short</v>
      </c>
    </row>
    <row r="884" spans="1:21" x14ac:dyDescent="0.25">
      <c r="A884" t="s">
        <v>4378</v>
      </c>
      <c r="B884" t="s">
        <v>29</v>
      </c>
      <c r="C884" t="s">
        <v>4379</v>
      </c>
      <c r="D884" t="s">
        <v>22</v>
      </c>
      <c r="E884" t="s">
        <v>4380</v>
      </c>
      <c r="F884" t="s">
        <v>175</v>
      </c>
      <c r="G884" s="2">
        <v>44223</v>
      </c>
      <c r="H884" t="s">
        <v>34</v>
      </c>
      <c r="I884">
        <v>2021</v>
      </c>
      <c r="J884" t="s">
        <v>35</v>
      </c>
      <c r="K884" t="s">
        <v>36</v>
      </c>
      <c r="L884">
        <v>0</v>
      </c>
      <c r="M884">
        <v>2</v>
      </c>
      <c r="N884" t="s">
        <v>61</v>
      </c>
      <c r="O884" t="s">
        <v>4381</v>
      </c>
      <c r="P884" t="s">
        <v>39</v>
      </c>
      <c r="Q884">
        <v>1</v>
      </c>
      <c r="R884">
        <f t="shared" si="52"/>
        <v>2021</v>
      </c>
      <c r="S884" t="str">
        <f t="shared" si="53"/>
        <v>January</v>
      </c>
      <c r="T884" t="str">
        <f t="shared" si="54"/>
        <v>Recent</v>
      </c>
      <c r="U884" t="str">
        <f t="shared" si="55"/>
        <v>Not Applicable</v>
      </c>
    </row>
    <row r="885" spans="1:21" x14ac:dyDescent="0.25">
      <c r="A885" t="s">
        <v>4382</v>
      </c>
      <c r="B885" t="s">
        <v>18</v>
      </c>
      <c r="C885" t="s">
        <v>4383</v>
      </c>
      <c r="D885" t="s">
        <v>4384</v>
      </c>
      <c r="E885" t="s">
        <v>4385</v>
      </c>
      <c r="F885" t="s">
        <v>715</v>
      </c>
      <c r="G885" s="2"/>
      <c r="H885" t="s">
        <v>22</v>
      </c>
      <c r="I885">
        <v>2006</v>
      </c>
      <c r="J885" t="s">
        <v>244</v>
      </c>
      <c r="K885" t="s">
        <v>967</v>
      </c>
      <c r="L885">
        <v>90</v>
      </c>
      <c r="M885">
        <v>0</v>
      </c>
      <c r="N885" t="s">
        <v>61</v>
      </c>
      <c r="O885" t="s">
        <v>4386</v>
      </c>
      <c r="P885" t="s">
        <v>27</v>
      </c>
      <c r="Q885">
        <v>2</v>
      </c>
      <c r="R885" t="str">
        <f t="shared" si="52"/>
        <v/>
      </c>
      <c r="S885" t="str">
        <f t="shared" si="53"/>
        <v/>
      </c>
      <c r="T885" t="str">
        <f t="shared" si="54"/>
        <v>Older</v>
      </c>
      <c r="U885" t="str">
        <f t="shared" si="55"/>
        <v>Medium</v>
      </c>
    </row>
    <row r="886" spans="1:21" x14ac:dyDescent="0.25">
      <c r="A886" t="s">
        <v>4387</v>
      </c>
      <c r="B886" t="s">
        <v>18</v>
      </c>
      <c r="C886" t="s">
        <v>4388</v>
      </c>
      <c r="D886" t="s">
        <v>4389</v>
      </c>
      <c r="E886" t="s">
        <v>4390</v>
      </c>
      <c r="F886" t="s">
        <v>175</v>
      </c>
      <c r="G886" s="2">
        <v>43886</v>
      </c>
      <c r="H886" t="s">
        <v>34</v>
      </c>
      <c r="I886">
        <v>2020</v>
      </c>
      <c r="J886" t="s">
        <v>35</v>
      </c>
      <c r="K886" t="s">
        <v>1791</v>
      </c>
      <c r="L886">
        <v>50</v>
      </c>
      <c r="M886">
        <v>0</v>
      </c>
      <c r="N886" t="s">
        <v>210</v>
      </c>
      <c r="O886" t="s">
        <v>4391</v>
      </c>
      <c r="P886" t="s">
        <v>39</v>
      </c>
      <c r="Q886">
        <v>1</v>
      </c>
      <c r="R886">
        <f t="shared" si="52"/>
        <v>2020</v>
      </c>
      <c r="S886" t="str">
        <f t="shared" si="53"/>
        <v>February</v>
      </c>
      <c r="T886" t="str">
        <f t="shared" si="54"/>
        <v>Recent</v>
      </c>
      <c r="U886" t="str">
        <f t="shared" si="55"/>
        <v>Short</v>
      </c>
    </row>
    <row r="887" spans="1:21" x14ac:dyDescent="0.25">
      <c r="A887" t="s">
        <v>4392</v>
      </c>
      <c r="B887" t="s">
        <v>18</v>
      </c>
      <c r="C887" t="s">
        <v>4393</v>
      </c>
      <c r="D887" t="s">
        <v>4394</v>
      </c>
      <c r="E887" t="s">
        <v>4395</v>
      </c>
      <c r="F887" t="s">
        <v>22</v>
      </c>
      <c r="G887" s="2"/>
      <c r="H887" t="s">
        <v>22</v>
      </c>
      <c r="I887">
        <v>2016</v>
      </c>
      <c r="J887" t="s">
        <v>153</v>
      </c>
      <c r="K887" t="s">
        <v>773</v>
      </c>
      <c r="L887">
        <v>96</v>
      </c>
      <c r="M887">
        <v>0</v>
      </c>
      <c r="N887" t="s">
        <v>883</v>
      </c>
      <c r="O887" t="s">
        <v>4396</v>
      </c>
      <c r="P887" t="s">
        <v>27</v>
      </c>
      <c r="Q887">
        <v>2</v>
      </c>
      <c r="R887" t="str">
        <f t="shared" si="52"/>
        <v/>
      </c>
      <c r="S887" t="str">
        <f t="shared" si="53"/>
        <v/>
      </c>
      <c r="T887" t="str">
        <f t="shared" si="54"/>
        <v>Modern</v>
      </c>
      <c r="U887" t="str">
        <f t="shared" si="55"/>
        <v>Medium</v>
      </c>
    </row>
    <row r="888" spans="1:21" x14ac:dyDescent="0.25">
      <c r="A888" t="s">
        <v>4397</v>
      </c>
      <c r="B888" t="s">
        <v>18</v>
      </c>
      <c r="C888" t="s">
        <v>4398</v>
      </c>
      <c r="D888" t="s">
        <v>4399</v>
      </c>
      <c r="E888" t="s">
        <v>22</v>
      </c>
      <c r="F888" t="s">
        <v>22</v>
      </c>
      <c r="G888" s="2"/>
      <c r="H888" t="s">
        <v>22</v>
      </c>
      <c r="I888">
        <v>2019</v>
      </c>
      <c r="J888" t="s">
        <v>77</v>
      </c>
      <c r="K888" t="s">
        <v>4400</v>
      </c>
      <c r="L888">
        <v>45</v>
      </c>
      <c r="M888">
        <v>0</v>
      </c>
      <c r="N888" t="s">
        <v>79</v>
      </c>
      <c r="O888" t="s">
        <v>4401</v>
      </c>
      <c r="P888" t="s">
        <v>27</v>
      </c>
      <c r="Q888">
        <v>2</v>
      </c>
      <c r="R888" t="str">
        <f t="shared" si="52"/>
        <v/>
      </c>
      <c r="S888" t="str">
        <f t="shared" si="53"/>
        <v/>
      </c>
      <c r="T888" t="str">
        <f t="shared" si="54"/>
        <v>Modern</v>
      </c>
      <c r="U888" t="str">
        <f t="shared" si="55"/>
        <v>Short</v>
      </c>
    </row>
    <row r="889" spans="1:21" x14ac:dyDescent="0.25">
      <c r="A889" t="s">
        <v>4402</v>
      </c>
      <c r="B889" t="s">
        <v>29</v>
      </c>
      <c r="C889" t="s">
        <v>4403</v>
      </c>
      <c r="D889" t="s">
        <v>22</v>
      </c>
      <c r="E889" t="s">
        <v>4404</v>
      </c>
      <c r="F889" t="s">
        <v>22</v>
      </c>
      <c r="G889" s="2"/>
      <c r="H889" t="s">
        <v>22</v>
      </c>
      <c r="I889">
        <v>2012</v>
      </c>
      <c r="J889" t="s">
        <v>136</v>
      </c>
      <c r="K889" t="s">
        <v>71</v>
      </c>
      <c r="L889">
        <v>0</v>
      </c>
      <c r="M889">
        <v>1</v>
      </c>
      <c r="N889" t="s">
        <v>368</v>
      </c>
      <c r="O889" t="s">
        <v>4405</v>
      </c>
      <c r="P889" t="s">
        <v>27</v>
      </c>
      <c r="Q889">
        <v>2</v>
      </c>
      <c r="R889" t="str">
        <f t="shared" si="52"/>
        <v/>
      </c>
      <c r="S889" t="str">
        <f t="shared" si="53"/>
        <v/>
      </c>
      <c r="T889" t="str">
        <f t="shared" si="54"/>
        <v>Modern</v>
      </c>
      <c r="U889" t="str">
        <f t="shared" si="55"/>
        <v>Not Applicable</v>
      </c>
    </row>
    <row r="890" spans="1:21" x14ac:dyDescent="0.25">
      <c r="A890" t="s">
        <v>4406</v>
      </c>
      <c r="B890" t="s">
        <v>18</v>
      </c>
      <c r="C890" t="s">
        <v>4407</v>
      </c>
      <c r="D890" t="s">
        <v>4408</v>
      </c>
      <c r="E890" t="s">
        <v>4409</v>
      </c>
      <c r="F890" t="s">
        <v>175</v>
      </c>
      <c r="G890" s="2">
        <v>42593</v>
      </c>
      <c r="H890" t="s">
        <v>34</v>
      </c>
      <c r="I890">
        <v>2009</v>
      </c>
      <c r="J890" t="s">
        <v>51</v>
      </c>
      <c r="K890" t="s">
        <v>924</v>
      </c>
      <c r="L890">
        <v>71</v>
      </c>
      <c r="M890">
        <v>0</v>
      </c>
      <c r="N890" t="s">
        <v>210</v>
      </c>
      <c r="O890" t="s">
        <v>4410</v>
      </c>
      <c r="P890" t="s">
        <v>39</v>
      </c>
      <c r="Q890">
        <v>1</v>
      </c>
      <c r="R890">
        <f t="shared" si="52"/>
        <v>2016</v>
      </c>
      <c r="S890" t="str">
        <f t="shared" si="53"/>
        <v>August</v>
      </c>
      <c r="T890" t="str">
        <f t="shared" si="54"/>
        <v>Older</v>
      </c>
      <c r="U890" t="str">
        <f t="shared" si="55"/>
        <v>Short</v>
      </c>
    </row>
    <row r="891" spans="1:21" x14ac:dyDescent="0.25">
      <c r="A891" t="s">
        <v>4411</v>
      </c>
      <c r="B891" t="s">
        <v>18</v>
      </c>
      <c r="C891" t="s">
        <v>4412</v>
      </c>
      <c r="D891" t="s">
        <v>76</v>
      </c>
      <c r="E891" t="s">
        <v>22</v>
      </c>
      <c r="F891" t="s">
        <v>22</v>
      </c>
      <c r="G891" s="2"/>
      <c r="H891" t="s">
        <v>22</v>
      </c>
      <c r="I891">
        <v>2011</v>
      </c>
      <c r="J891" t="s">
        <v>300</v>
      </c>
      <c r="K891" t="s">
        <v>3023</v>
      </c>
      <c r="L891">
        <v>56</v>
      </c>
      <c r="M891">
        <v>0</v>
      </c>
      <c r="N891" t="s">
        <v>1417</v>
      </c>
      <c r="O891" t="s">
        <v>4413</v>
      </c>
      <c r="P891" t="s">
        <v>27</v>
      </c>
      <c r="Q891">
        <v>2</v>
      </c>
      <c r="R891" t="str">
        <f t="shared" si="52"/>
        <v/>
      </c>
      <c r="S891" t="str">
        <f t="shared" si="53"/>
        <v/>
      </c>
      <c r="T891" t="str">
        <f t="shared" si="54"/>
        <v>Modern</v>
      </c>
      <c r="U891" t="str">
        <f t="shared" si="55"/>
        <v>Short</v>
      </c>
    </row>
    <row r="892" spans="1:21" x14ac:dyDescent="0.25">
      <c r="A892" t="s">
        <v>4414</v>
      </c>
      <c r="B892" t="s">
        <v>29</v>
      </c>
      <c r="C892" t="s">
        <v>4415</v>
      </c>
      <c r="D892" t="s">
        <v>22</v>
      </c>
      <c r="E892" t="s">
        <v>4416</v>
      </c>
      <c r="F892" t="s">
        <v>110</v>
      </c>
      <c r="G892" s="2">
        <v>44105</v>
      </c>
      <c r="H892" t="s">
        <v>34</v>
      </c>
      <c r="I892">
        <v>2016</v>
      </c>
      <c r="J892" t="s">
        <v>35</v>
      </c>
      <c r="K892" t="s">
        <v>36</v>
      </c>
      <c r="L892">
        <v>0</v>
      </c>
      <c r="M892">
        <v>2</v>
      </c>
      <c r="N892" t="s">
        <v>389</v>
      </c>
      <c r="O892" t="s">
        <v>4417</v>
      </c>
      <c r="P892" t="s">
        <v>39</v>
      </c>
      <c r="Q892">
        <v>1</v>
      </c>
      <c r="R892">
        <f t="shared" si="52"/>
        <v>2020</v>
      </c>
      <c r="S892" t="str">
        <f t="shared" si="53"/>
        <v>October</v>
      </c>
      <c r="T892" t="str">
        <f t="shared" si="54"/>
        <v>Modern</v>
      </c>
      <c r="U892" t="str">
        <f t="shared" si="55"/>
        <v>Not Applicable</v>
      </c>
    </row>
    <row r="893" spans="1:21" x14ac:dyDescent="0.25">
      <c r="A893" t="s">
        <v>4418</v>
      </c>
      <c r="B893" t="s">
        <v>18</v>
      </c>
      <c r="C893" t="s">
        <v>4419</v>
      </c>
      <c r="D893" t="s">
        <v>4420</v>
      </c>
      <c r="E893" t="s">
        <v>22</v>
      </c>
      <c r="F893" t="s">
        <v>22</v>
      </c>
      <c r="G893" s="2"/>
      <c r="H893" t="s">
        <v>22</v>
      </c>
      <c r="I893">
        <v>2019</v>
      </c>
      <c r="J893" t="s">
        <v>238</v>
      </c>
      <c r="K893" t="s">
        <v>2701</v>
      </c>
      <c r="L893">
        <v>26</v>
      </c>
      <c r="M893">
        <v>0</v>
      </c>
      <c r="N893" t="s">
        <v>79</v>
      </c>
      <c r="O893" t="s">
        <v>4421</v>
      </c>
      <c r="P893" t="s">
        <v>27</v>
      </c>
      <c r="Q893">
        <v>2</v>
      </c>
      <c r="R893" t="str">
        <f t="shared" si="52"/>
        <v/>
      </c>
      <c r="S893" t="str">
        <f t="shared" si="53"/>
        <v/>
      </c>
      <c r="T893" t="str">
        <f t="shared" si="54"/>
        <v>Modern</v>
      </c>
      <c r="U893" t="str">
        <f t="shared" si="55"/>
        <v>Short</v>
      </c>
    </row>
    <row r="894" spans="1:21" x14ac:dyDescent="0.25">
      <c r="A894" t="s">
        <v>4422</v>
      </c>
      <c r="B894" t="s">
        <v>29</v>
      </c>
      <c r="C894" t="s">
        <v>4423</v>
      </c>
      <c r="D894" t="s">
        <v>4424</v>
      </c>
      <c r="E894" t="s">
        <v>4425</v>
      </c>
      <c r="F894" t="s">
        <v>4426</v>
      </c>
      <c r="G894" s="2">
        <v>44435</v>
      </c>
      <c r="H894" t="s">
        <v>34</v>
      </c>
      <c r="I894">
        <v>2016</v>
      </c>
      <c r="J894" t="s">
        <v>35</v>
      </c>
      <c r="K894" t="s">
        <v>36</v>
      </c>
      <c r="L894">
        <v>0</v>
      </c>
      <c r="M894">
        <v>2</v>
      </c>
      <c r="N894" t="s">
        <v>119</v>
      </c>
      <c r="O894" t="s">
        <v>4427</v>
      </c>
      <c r="P894" t="s">
        <v>39</v>
      </c>
      <c r="Q894">
        <v>1</v>
      </c>
      <c r="R894">
        <f t="shared" si="52"/>
        <v>2021</v>
      </c>
      <c r="S894" t="str">
        <f t="shared" si="53"/>
        <v>August</v>
      </c>
      <c r="T894" t="str">
        <f t="shared" si="54"/>
        <v>Modern</v>
      </c>
      <c r="U894" t="str">
        <f t="shared" si="55"/>
        <v>Not Applicable</v>
      </c>
    </row>
    <row r="895" spans="1:21" x14ac:dyDescent="0.25">
      <c r="A895" t="s">
        <v>4428</v>
      </c>
      <c r="B895" t="s">
        <v>18</v>
      </c>
      <c r="C895" t="s">
        <v>4429</v>
      </c>
      <c r="D895" t="s">
        <v>4430</v>
      </c>
      <c r="E895" t="s">
        <v>4431</v>
      </c>
      <c r="F895" t="s">
        <v>85</v>
      </c>
      <c r="G895" s="2">
        <v>43518</v>
      </c>
      <c r="H895" t="s">
        <v>34</v>
      </c>
      <c r="I895">
        <v>2018</v>
      </c>
      <c r="J895" t="s">
        <v>51</v>
      </c>
      <c r="K895" t="s">
        <v>1071</v>
      </c>
      <c r="L895">
        <v>131</v>
      </c>
      <c r="M895">
        <v>0</v>
      </c>
      <c r="N895" t="s">
        <v>119</v>
      </c>
      <c r="O895" t="s">
        <v>4432</v>
      </c>
      <c r="P895" t="s">
        <v>39</v>
      </c>
      <c r="Q895">
        <v>1</v>
      </c>
      <c r="R895">
        <f t="shared" si="52"/>
        <v>2019</v>
      </c>
      <c r="S895" t="str">
        <f t="shared" si="53"/>
        <v>February</v>
      </c>
      <c r="T895" t="str">
        <f t="shared" si="54"/>
        <v>Modern</v>
      </c>
      <c r="U895" t="str">
        <f t="shared" si="55"/>
        <v>Long</v>
      </c>
    </row>
    <row r="896" spans="1:21" x14ac:dyDescent="0.25">
      <c r="A896" t="s">
        <v>4433</v>
      </c>
      <c r="B896" t="s">
        <v>18</v>
      </c>
      <c r="C896" t="s">
        <v>4434</v>
      </c>
      <c r="D896" t="s">
        <v>4435</v>
      </c>
      <c r="E896" t="s">
        <v>4436</v>
      </c>
      <c r="F896" t="s">
        <v>22</v>
      </c>
      <c r="G896" s="2"/>
      <c r="H896" t="s">
        <v>22</v>
      </c>
      <c r="I896">
        <v>2018</v>
      </c>
      <c r="J896" t="s">
        <v>23</v>
      </c>
      <c r="K896" t="s">
        <v>610</v>
      </c>
      <c r="L896">
        <v>111</v>
      </c>
      <c r="M896">
        <v>0</v>
      </c>
      <c r="N896" t="s">
        <v>25</v>
      </c>
      <c r="O896" t="s">
        <v>4437</v>
      </c>
      <c r="P896" t="s">
        <v>27</v>
      </c>
      <c r="Q896">
        <v>2</v>
      </c>
      <c r="R896" t="str">
        <f t="shared" si="52"/>
        <v/>
      </c>
      <c r="S896" t="str">
        <f t="shared" si="53"/>
        <v/>
      </c>
      <c r="T896" t="str">
        <f t="shared" si="54"/>
        <v>Modern</v>
      </c>
      <c r="U896" t="str">
        <f t="shared" si="55"/>
        <v>Medium</v>
      </c>
    </row>
    <row r="897" spans="1:21" x14ac:dyDescent="0.25">
      <c r="A897" t="s">
        <v>4438</v>
      </c>
      <c r="B897" t="s">
        <v>18</v>
      </c>
      <c r="C897" t="s">
        <v>4439</v>
      </c>
      <c r="D897" t="s">
        <v>4440</v>
      </c>
      <c r="E897" t="s">
        <v>4441</v>
      </c>
      <c r="F897" t="s">
        <v>22</v>
      </c>
      <c r="G897" s="2"/>
      <c r="H897" t="s">
        <v>22</v>
      </c>
      <c r="I897">
        <v>2021</v>
      </c>
      <c r="J897" t="s">
        <v>23</v>
      </c>
      <c r="K897" t="s">
        <v>24</v>
      </c>
      <c r="L897">
        <v>79</v>
      </c>
      <c r="M897">
        <v>0</v>
      </c>
      <c r="N897" t="s">
        <v>25</v>
      </c>
      <c r="O897" t="s">
        <v>4442</v>
      </c>
      <c r="P897" t="s">
        <v>27</v>
      </c>
      <c r="Q897">
        <v>2</v>
      </c>
      <c r="R897" t="str">
        <f t="shared" si="52"/>
        <v/>
      </c>
      <c r="S897" t="str">
        <f t="shared" si="53"/>
        <v/>
      </c>
      <c r="T897" t="str">
        <f t="shared" si="54"/>
        <v>Recent</v>
      </c>
      <c r="U897" t="str">
        <f t="shared" si="55"/>
        <v>Short</v>
      </c>
    </row>
    <row r="898" spans="1:21" x14ac:dyDescent="0.25">
      <c r="A898" t="s">
        <v>4443</v>
      </c>
      <c r="B898" t="s">
        <v>18</v>
      </c>
      <c r="C898" t="s">
        <v>4444</v>
      </c>
      <c r="D898" t="s">
        <v>4445</v>
      </c>
      <c r="E898" t="s">
        <v>4446</v>
      </c>
      <c r="F898" t="s">
        <v>85</v>
      </c>
      <c r="G898" s="2">
        <v>44436</v>
      </c>
      <c r="H898" t="s">
        <v>34</v>
      </c>
      <c r="I898">
        <v>2021</v>
      </c>
      <c r="J898" t="s">
        <v>136</v>
      </c>
      <c r="K898" t="s">
        <v>1087</v>
      </c>
      <c r="L898">
        <v>125</v>
      </c>
      <c r="M898">
        <v>0</v>
      </c>
      <c r="N898" t="s">
        <v>119</v>
      </c>
      <c r="O898" t="s">
        <v>4447</v>
      </c>
      <c r="P898" t="s">
        <v>39</v>
      </c>
      <c r="Q898">
        <v>1</v>
      </c>
      <c r="R898">
        <f t="shared" si="52"/>
        <v>2021</v>
      </c>
      <c r="S898" t="str">
        <f t="shared" si="53"/>
        <v>August</v>
      </c>
      <c r="T898" t="str">
        <f t="shared" si="54"/>
        <v>Recent</v>
      </c>
      <c r="U898" t="str">
        <f t="shared" si="55"/>
        <v>Long</v>
      </c>
    </row>
    <row r="899" spans="1:21" x14ac:dyDescent="0.25">
      <c r="A899" t="s">
        <v>4448</v>
      </c>
      <c r="B899" t="s">
        <v>18</v>
      </c>
      <c r="C899" t="s">
        <v>4449</v>
      </c>
      <c r="D899" t="s">
        <v>4450</v>
      </c>
      <c r="E899" t="s">
        <v>4451</v>
      </c>
      <c r="F899" t="s">
        <v>22</v>
      </c>
      <c r="G899" s="2"/>
      <c r="H899" t="s">
        <v>22</v>
      </c>
      <c r="I899">
        <v>1936</v>
      </c>
      <c r="J899" t="s">
        <v>198</v>
      </c>
      <c r="K899" t="s">
        <v>836</v>
      </c>
      <c r="L899">
        <v>70</v>
      </c>
      <c r="M899">
        <v>0</v>
      </c>
      <c r="N899" t="s">
        <v>540</v>
      </c>
      <c r="O899" t="s">
        <v>4452</v>
      </c>
      <c r="P899" t="s">
        <v>27</v>
      </c>
      <c r="Q899">
        <v>2</v>
      </c>
      <c r="R899" t="str">
        <f t="shared" ref="R899:R962" si="56">IF(G899="","",YEAR(G899))</f>
        <v/>
      </c>
      <c r="S899" t="str">
        <f t="shared" ref="S899:S962" si="57">IF(G899="","",TEXT(G899,"mmmm"))</f>
        <v/>
      </c>
      <c r="T899" t="str">
        <f t="shared" ref="T899:T962" si="58">IF(I899&gt;=2020,"Recent",IF(I899&gt;=2010,"Modern","Older"))</f>
        <v>Older</v>
      </c>
      <c r="U899" t="str">
        <f t="shared" ref="U899:U962" si="59">IF(L899=0,"Not Applicable",IF(L899&lt; 90,"Short",IF(L899&lt;=120,"Medium","Long")))</f>
        <v>Short</v>
      </c>
    </row>
    <row r="900" spans="1:21" x14ac:dyDescent="0.25">
      <c r="A900" t="s">
        <v>4453</v>
      </c>
      <c r="B900" t="s">
        <v>18</v>
      </c>
      <c r="C900" t="s">
        <v>4454</v>
      </c>
      <c r="D900" t="s">
        <v>4455</v>
      </c>
      <c r="E900" t="s">
        <v>4456</v>
      </c>
      <c r="F900" t="s">
        <v>22</v>
      </c>
      <c r="G900" s="2">
        <v>44428</v>
      </c>
      <c r="H900" t="s">
        <v>34</v>
      </c>
      <c r="I900">
        <v>2018</v>
      </c>
      <c r="J900" t="s">
        <v>136</v>
      </c>
      <c r="K900" t="s">
        <v>773</v>
      </c>
      <c r="L900">
        <v>96</v>
      </c>
      <c r="M900">
        <v>0</v>
      </c>
      <c r="N900" t="s">
        <v>119</v>
      </c>
      <c r="O900" t="s">
        <v>4457</v>
      </c>
      <c r="P900" t="s">
        <v>39</v>
      </c>
      <c r="Q900">
        <v>1</v>
      </c>
      <c r="R900">
        <f t="shared" si="56"/>
        <v>2021</v>
      </c>
      <c r="S900" t="str">
        <f t="shared" si="57"/>
        <v>August</v>
      </c>
      <c r="T900" t="str">
        <f t="shared" si="58"/>
        <v>Modern</v>
      </c>
      <c r="U900" t="str">
        <f t="shared" si="59"/>
        <v>Medium</v>
      </c>
    </row>
    <row r="901" spans="1:21" x14ac:dyDescent="0.25">
      <c r="A901" t="s">
        <v>4458</v>
      </c>
      <c r="B901" t="s">
        <v>18</v>
      </c>
      <c r="C901" t="s">
        <v>4459</v>
      </c>
      <c r="D901" t="s">
        <v>4460</v>
      </c>
      <c r="E901" t="s">
        <v>4461</v>
      </c>
      <c r="F901" t="s">
        <v>85</v>
      </c>
      <c r="G901" s="2">
        <v>43794</v>
      </c>
      <c r="H901" t="s">
        <v>34</v>
      </c>
      <c r="I901">
        <v>2019</v>
      </c>
      <c r="J901" t="s">
        <v>136</v>
      </c>
      <c r="K901" t="s">
        <v>868</v>
      </c>
      <c r="L901">
        <v>117</v>
      </c>
      <c r="M901">
        <v>0</v>
      </c>
      <c r="N901" t="s">
        <v>112</v>
      </c>
      <c r="O901" t="s">
        <v>4462</v>
      </c>
      <c r="P901" t="s">
        <v>39</v>
      </c>
      <c r="Q901">
        <v>1</v>
      </c>
      <c r="R901">
        <f t="shared" si="56"/>
        <v>2019</v>
      </c>
      <c r="S901" t="str">
        <f t="shared" si="57"/>
        <v>November</v>
      </c>
      <c r="T901" t="str">
        <f t="shared" si="58"/>
        <v>Modern</v>
      </c>
      <c r="U901" t="str">
        <f t="shared" si="59"/>
        <v>Medium</v>
      </c>
    </row>
    <row r="902" spans="1:21" x14ac:dyDescent="0.25">
      <c r="A902" t="s">
        <v>4463</v>
      </c>
      <c r="B902" t="s">
        <v>18</v>
      </c>
      <c r="C902" t="s">
        <v>4464</v>
      </c>
      <c r="D902" t="s">
        <v>4465</v>
      </c>
      <c r="E902" t="s">
        <v>4466</v>
      </c>
      <c r="F902" t="s">
        <v>4467</v>
      </c>
      <c r="G902" s="2">
        <v>43997</v>
      </c>
      <c r="H902" t="s">
        <v>34</v>
      </c>
      <c r="I902">
        <v>2013</v>
      </c>
      <c r="J902" t="s">
        <v>153</v>
      </c>
      <c r="K902" t="s">
        <v>99</v>
      </c>
      <c r="L902">
        <v>85</v>
      </c>
      <c r="M902">
        <v>0</v>
      </c>
      <c r="N902" t="s">
        <v>162</v>
      </c>
      <c r="O902" t="s">
        <v>4468</v>
      </c>
      <c r="P902" t="s">
        <v>39</v>
      </c>
      <c r="Q902">
        <v>1</v>
      </c>
      <c r="R902">
        <f t="shared" si="56"/>
        <v>2020</v>
      </c>
      <c r="S902" t="str">
        <f t="shared" si="57"/>
        <v>June</v>
      </c>
      <c r="T902" t="str">
        <f t="shared" si="58"/>
        <v>Modern</v>
      </c>
      <c r="U902" t="str">
        <f t="shared" si="59"/>
        <v>Short</v>
      </c>
    </row>
    <row r="903" spans="1:21" x14ac:dyDescent="0.25">
      <c r="A903" t="s">
        <v>4469</v>
      </c>
      <c r="B903" t="s">
        <v>18</v>
      </c>
      <c r="C903" t="s">
        <v>4470</v>
      </c>
      <c r="D903" t="s">
        <v>1080</v>
      </c>
      <c r="E903" t="s">
        <v>4471</v>
      </c>
      <c r="F903" t="s">
        <v>4472</v>
      </c>
      <c r="G903" s="2">
        <v>43468</v>
      </c>
      <c r="H903" t="s">
        <v>34</v>
      </c>
      <c r="I903">
        <v>2018</v>
      </c>
      <c r="J903" t="s">
        <v>153</v>
      </c>
      <c r="K903" t="s">
        <v>773</v>
      </c>
      <c r="L903">
        <v>96</v>
      </c>
      <c r="M903">
        <v>0</v>
      </c>
      <c r="N903" t="s">
        <v>45</v>
      </c>
      <c r="O903" t="s">
        <v>4473</v>
      </c>
      <c r="P903" t="s">
        <v>39</v>
      </c>
      <c r="Q903">
        <v>1</v>
      </c>
      <c r="R903">
        <f t="shared" si="56"/>
        <v>2019</v>
      </c>
      <c r="S903" t="str">
        <f t="shared" si="57"/>
        <v>January</v>
      </c>
      <c r="T903" t="str">
        <f t="shared" si="58"/>
        <v>Modern</v>
      </c>
      <c r="U903" t="str">
        <f t="shared" si="59"/>
        <v>Medium</v>
      </c>
    </row>
    <row r="904" spans="1:21" x14ac:dyDescent="0.25">
      <c r="A904" t="s">
        <v>4474</v>
      </c>
      <c r="B904" t="s">
        <v>29</v>
      </c>
      <c r="C904" t="s">
        <v>4475</v>
      </c>
      <c r="D904" t="s">
        <v>22</v>
      </c>
      <c r="E904" t="s">
        <v>22</v>
      </c>
      <c r="F904" t="s">
        <v>22</v>
      </c>
      <c r="G904" s="2"/>
      <c r="H904" t="s">
        <v>22</v>
      </c>
      <c r="I904">
        <v>2021</v>
      </c>
      <c r="J904" t="s">
        <v>77</v>
      </c>
      <c r="K904" t="s">
        <v>71</v>
      </c>
      <c r="L904">
        <v>0</v>
      </c>
      <c r="M904">
        <v>1</v>
      </c>
      <c r="N904" t="s">
        <v>357</v>
      </c>
      <c r="O904" t="s">
        <v>4476</v>
      </c>
      <c r="P904" t="s">
        <v>27</v>
      </c>
      <c r="Q904">
        <v>2</v>
      </c>
      <c r="R904" t="str">
        <f t="shared" si="56"/>
        <v/>
      </c>
      <c r="S904" t="str">
        <f t="shared" si="57"/>
        <v/>
      </c>
      <c r="T904" t="str">
        <f t="shared" si="58"/>
        <v>Recent</v>
      </c>
      <c r="U904" t="str">
        <f t="shared" si="59"/>
        <v>Not Applicable</v>
      </c>
    </row>
    <row r="905" spans="1:21" x14ac:dyDescent="0.25">
      <c r="A905" t="s">
        <v>4477</v>
      </c>
      <c r="B905" t="s">
        <v>18</v>
      </c>
      <c r="C905" t="s">
        <v>4478</v>
      </c>
      <c r="D905" t="s">
        <v>4479</v>
      </c>
      <c r="E905" t="s">
        <v>4480</v>
      </c>
      <c r="F905" t="s">
        <v>1268</v>
      </c>
      <c r="G905" s="2">
        <v>43460</v>
      </c>
      <c r="H905" t="s">
        <v>34</v>
      </c>
      <c r="I905">
        <v>2014</v>
      </c>
      <c r="J905" t="s">
        <v>244</v>
      </c>
      <c r="K905" t="s">
        <v>233</v>
      </c>
      <c r="L905">
        <v>110</v>
      </c>
      <c r="M905">
        <v>0</v>
      </c>
      <c r="N905" t="s">
        <v>112</v>
      </c>
      <c r="O905" t="s">
        <v>4481</v>
      </c>
      <c r="P905" t="s">
        <v>39</v>
      </c>
      <c r="Q905">
        <v>1</v>
      </c>
      <c r="R905">
        <f t="shared" si="56"/>
        <v>2018</v>
      </c>
      <c r="S905" t="str">
        <f t="shared" si="57"/>
        <v>December</v>
      </c>
      <c r="T905" t="str">
        <f t="shared" si="58"/>
        <v>Modern</v>
      </c>
      <c r="U905" t="str">
        <f t="shared" si="59"/>
        <v>Medium</v>
      </c>
    </row>
    <row r="906" spans="1:21" x14ac:dyDescent="0.25">
      <c r="A906" t="s">
        <v>4482</v>
      </c>
      <c r="B906" t="s">
        <v>18</v>
      </c>
      <c r="C906" t="s">
        <v>4483</v>
      </c>
      <c r="D906" t="s">
        <v>4484</v>
      </c>
      <c r="E906" t="s">
        <v>4485</v>
      </c>
      <c r="F906" t="s">
        <v>175</v>
      </c>
      <c r="G906" s="2"/>
      <c r="H906" t="s">
        <v>22</v>
      </c>
      <c r="I906">
        <v>2007</v>
      </c>
      <c r="J906" t="s">
        <v>92</v>
      </c>
      <c r="K906" t="s">
        <v>2570</v>
      </c>
      <c r="L906">
        <v>118</v>
      </c>
      <c r="M906">
        <v>0</v>
      </c>
      <c r="N906" t="s">
        <v>119</v>
      </c>
      <c r="O906" t="s">
        <v>4486</v>
      </c>
      <c r="P906" t="s">
        <v>27</v>
      </c>
      <c r="Q906">
        <v>2</v>
      </c>
      <c r="R906" t="str">
        <f t="shared" si="56"/>
        <v/>
      </c>
      <c r="S906" t="str">
        <f t="shared" si="57"/>
        <v/>
      </c>
      <c r="T906" t="str">
        <f t="shared" si="58"/>
        <v>Older</v>
      </c>
      <c r="U906" t="str">
        <f t="shared" si="59"/>
        <v>Medium</v>
      </c>
    </row>
    <row r="907" spans="1:21" x14ac:dyDescent="0.25">
      <c r="A907" t="s">
        <v>4487</v>
      </c>
      <c r="B907" t="s">
        <v>29</v>
      </c>
      <c r="C907" t="s">
        <v>4488</v>
      </c>
      <c r="D907" t="s">
        <v>22</v>
      </c>
      <c r="E907" t="s">
        <v>4489</v>
      </c>
      <c r="F907" t="s">
        <v>219</v>
      </c>
      <c r="G907" s="2">
        <v>43276</v>
      </c>
      <c r="H907" t="s">
        <v>34</v>
      </c>
      <c r="I907">
        <v>2018</v>
      </c>
      <c r="J907" t="s">
        <v>35</v>
      </c>
      <c r="K907" t="s">
        <v>71</v>
      </c>
      <c r="L907">
        <v>0</v>
      </c>
      <c r="M907">
        <v>1</v>
      </c>
      <c r="N907" t="s">
        <v>137</v>
      </c>
      <c r="O907" t="s">
        <v>4490</v>
      </c>
      <c r="P907" t="s">
        <v>39</v>
      </c>
      <c r="Q907">
        <v>1</v>
      </c>
      <c r="R907">
        <f t="shared" si="56"/>
        <v>2018</v>
      </c>
      <c r="S907" t="str">
        <f t="shared" si="57"/>
        <v>June</v>
      </c>
      <c r="T907" t="str">
        <f t="shared" si="58"/>
        <v>Modern</v>
      </c>
      <c r="U907" t="str">
        <f t="shared" si="59"/>
        <v>Not Applicable</v>
      </c>
    </row>
    <row r="908" spans="1:21" x14ac:dyDescent="0.25">
      <c r="A908" t="s">
        <v>4491</v>
      </c>
      <c r="B908" t="s">
        <v>18</v>
      </c>
      <c r="C908" t="s">
        <v>4492</v>
      </c>
      <c r="D908" t="s">
        <v>4493</v>
      </c>
      <c r="E908" t="s">
        <v>4494</v>
      </c>
      <c r="F908" t="s">
        <v>2232</v>
      </c>
      <c r="G908" s="2">
        <v>44317</v>
      </c>
      <c r="H908" t="s">
        <v>34</v>
      </c>
      <c r="I908">
        <v>1994</v>
      </c>
      <c r="J908" t="s">
        <v>244</v>
      </c>
      <c r="K908" t="s">
        <v>295</v>
      </c>
      <c r="L908">
        <v>121</v>
      </c>
      <c r="M908">
        <v>0</v>
      </c>
      <c r="N908" t="s">
        <v>112</v>
      </c>
      <c r="O908" t="s">
        <v>4495</v>
      </c>
      <c r="P908" t="s">
        <v>39</v>
      </c>
      <c r="Q908">
        <v>1</v>
      </c>
      <c r="R908">
        <f t="shared" si="56"/>
        <v>2021</v>
      </c>
      <c r="S908" t="str">
        <f t="shared" si="57"/>
        <v>May</v>
      </c>
      <c r="T908" t="str">
        <f t="shared" si="58"/>
        <v>Older</v>
      </c>
      <c r="U908" t="str">
        <f t="shared" si="59"/>
        <v>Long</v>
      </c>
    </row>
    <row r="909" spans="1:21" x14ac:dyDescent="0.25">
      <c r="A909" t="s">
        <v>4496</v>
      </c>
      <c r="B909" t="s">
        <v>29</v>
      </c>
      <c r="C909" t="s">
        <v>4497</v>
      </c>
      <c r="D909" t="s">
        <v>22</v>
      </c>
      <c r="E909" t="s">
        <v>4498</v>
      </c>
      <c r="F909" t="s">
        <v>1934</v>
      </c>
      <c r="G909" s="2">
        <v>42736</v>
      </c>
      <c r="H909" t="s">
        <v>34</v>
      </c>
      <c r="I909">
        <v>2013</v>
      </c>
      <c r="J909" t="s">
        <v>136</v>
      </c>
      <c r="K909" t="s">
        <v>71</v>
      </c>
      <c r="L909">
        <v>0</v>
      </c>
      <c r="M909">
        <v>1</v>
      </c>
      <c r="N909" t="s">
        <v>137</v>
      </c>
      <c r="O909" t="s">
        <v>4499</v>
      </c>
      <c r="P909" t="s">
        <v>39</v>
      </c>
      <c r="Q909">
        <v>1</v>
      </c>
      <c r="R909">
        <f t="shared" si="56"/>
        <v>2017</v>
      </c>
      <c r="S909" t="str">
        <f t="shared" si="57"/>
        <v>January</v>
      </c>
      <c r="T909" t="str">
        <f t="shared" si="58"/>
        <v>Modern</v>
      </c>
      <c r="U909" t="str">
        <f t="shared" si="59"/>
        <v>Not Applicable</v>
      </c>
    </row>
    <row r="910" spans="1:21" x14ac:dyDescent="0.25">
      <c r="A910" t="s">
        <v>4500</v>
      </c>
      <c r="B910" t="s">
        <v>18</v>
      </c>
      <c r="C910" t="s">
        <v>4501</v>
      </c>
      <c r="D910" t="s">
        <v>4502</v>
      </c>
      <c r="E910" t="s">
        <v>4503</v>
      </c>
      <c r="F910" t="s">
        <v>270</v>
      </c>
      <c r="G910" s="2">
        <v>44317</v>
      </c>
      <c r="H910" t="s">
        <v>34</v>
      </c>
      <c r="I910">
        <v>2009</v>
      </c>
      <c r="J910" t="s">
        <v>395</v>
      </c>
      <c r="K910" t="s">
        <v>289</v>
      </c>
      <c r="L910">
        <v>93</v>
      </c>
      <c r="M910">
        <v>0</v>
      </c>
      <c r="N910" t="s">
        <v>162</v>
      </c>
      <c r="O910" t="s">
        <v>4504</v>
      </c>
      <c r="P910" t="s">
        <v>39</v>
      </c>
      <c r="Q910">
        <v>1</v>
      </c>
      <c r="R910">
        <f t="shared" si="56"/>
        <v>2021</v>
      </c>
      <c r="S910" t="str">
        <f t="shared" si="57"/>
        <v>May</v>
      </c>
      <c r="T910" t="str">
        <f t="shared" si="58"/>
        <v>Older</v>
      </c>
      <c r="U910" t="str">
        <f t="shared" si="59"/>
        <v>Medium</v>
      </c>
    </row>
    <row r="911" spans="1:21" x14ac:dyDescent="0.25">
      <c r="A911" t="s">
        <v>4505</v>
      </c>
      <c r="B911" t="s">
        <v>18</v>
      </c>
      <c r="C911" t="s">
        <v>4506</v>
      </c>
      <c r="D911" t="s">
        <v>4507</v>
      </c>
      <c r="E911" t="s">
        <v>4508</v>
      </c>
      <c r="F911" t="s">
        <v>175</v>
      </c>
      <c r="G911" s="2">
        <v>43831</v>
      </c>
      <c r="H911" t="s">
        <v>34</v>
      </c>
      <c r="I911">
        <v>1997</v>
      </c>
      <c r="J911" t="s">
        <v>92</v>
      </c>
      <c r="K911" t="s">
        <v>1290</v>
      </c>
      <c r="L911">
        <v>124</v>
      </c>
      <c r="M911">
        <v>0</v>
      </c>
      <c r="N911" t="s">
        <v>112</v>
      </c>
      <c r="O911" t="s">
        <v>4509</v>
      </c>
      <c r="P911" t="s">
        <v>39</v>
      </c>
      <c r="Q911">
        <v>1</v>
      </c>
      <c r="R911">
        <f t="shared" si="56"/>
        <v>2020</v>
      </c>
      <c r="S911" t="str">
        <f t="shared" si="57"/>
        <v>January</v>
      </c>
      <c r="T911" t="str">
        <f t="shared" si="58"/>
        <v>Older</v>
      </c>
      <c r="U911" t="str">
        <f t="shared" si="59"/>
        <v>Long</v>
      </c>
    </row>
    <row r="912" spans="1:21" x14ac:dyDescent="0.25">
      <c r="A912" t="s">
        <v>4510</v>
      </c>
      <c r="B912" t="s">
        <v>18</v>
      </c>
      <c r="C912" t="s">
        <v>4511</v>
      </c>
      <c r="D912" t="s">
        <v>4512</v>
      </c>
      <c r="E912" t="s">
        <v>4513</v>
      </c>
      <c r="F912" t="s">
        <v>22</v>
      </c>
      <c r="G912" s="2"/>
      <c r="H912" t="s">
        <v>22</v>
      </c>
      <c r="I912">
        <v>1931</v>
      </c>
      <c r="J912" t="s">
        <v>59</v>
      </c>
      <c r="K912" t="s">
        <v>263</v>
      </c>
      <c r="L912">
        <v>88</v>
      </c>
      <c r="M912">
        <v>0</v>
      </c>
      <c r="N912" t="s">
        <v>119</v>
      </c>
      <c r="O912" t="s">
        <v>4514</v>
      </c>
      <c r="P912" t="s">
        <v>27</v>
      </c>
      <c r="Q912">
        <v>2</v>
      </c>
      <c r="R912" t="str">
        <f t="shared" si="56"/>
        <v/>
      </c>
      <c r="S912" t="str">
        <f t="shared" si="57"/>
        <v/>
      </c>
      <c r="T912" t="str">
        <f t="shared" si="58"/>
        <v>Older</v>
      </c>
      <c r="U912" t="str">
        <f t="shared" si="59"/>
        <v>Short</v>
      </c>
    </row>
    <row r="913" spans="1:21" x14ac:dyDescent="0.25">
      <c r="A913" t="s">
        <v>4515</v>
      </c>
      <c r="B913" t="s">
        <v>18</v>
      </c>
      <c r="C913" t="s">
        <v>4516</v>
      </c>
      <c r="D913" t="s">
        <v>4517</v>
      </c>
      <c r="E913" t="s">
        <v>4518</v>
      </c>
      <c r="F913" t="s">
        <v>175</v>
      </c>
      <c r="G913" s="2"/>
      <c r="H913" t="s">
        <v>22</v>
      </c>
      <c r="I913">
        <v>2019</v>
      </c>
      <c r="J913" t="s">
        <v>198</v>
      </c>
      <c r="K913" t="s">
        <v>226</v>
      </c>
      <c r="L913">
        <v>86</v>
      </c>
      <c r="M913">
        <v>0</v>
      </c>
      <c r="N913" t="s">
        <v>25</v>
      </c>
      <c r="O913" t="s">
        <v>4519</v>
      </c>
      <c r="P913" t="s">
        <v>27</v>
      </c>
      <c r="Q913">
        <v>2</v>
      </c>
      <c r="R913" t="str">
        <f t="shared" si="56"/>
        <v/>
      </c>
      <c r="S913" t="str">
        <f t="shared" si="57"/>
        <v/>
      </c>
      <c r="T913" t="str">
        <f t="shared" si="58"/>
        <v>Modern</v>
      </c>
      <c r="U913" t="str">
        <f t="shared" si="59"/>
        <v>Short</v>
      </c>
    </row>
    <row r="914" spans="1:21" x14ac:dyDescent="0.25">
      <c r="A914" t="s">
        <v>4520</v>
      </c>
      <c r="B914" t="s">
        <v>18</v>
      </c>
      <c r="C914" t="s">
        <v>4521</v>
      </c>
      <c r="D914" t="s">
        <v>4522</v>
      </c>
      <c r="E914" t="s">
        <v>4523</v>
      </c>
      <c r="F914" t="s">
        <v>22</v>
      </c>
      <c r="G914" s="2"/>
      <c r="H914" t="s">
        <v>22</v>
      </c>
      <c r="I914">
        <v>2018</v>
      </c>
      <c r="J914" t="s">
        <v>92</v>
      </c>
      <c r="K914" t="s">
        <v>1525</v>
      </c>
      <c r="L914">
        <v>120</v>
      </c>
      <c r="M914">
        <v>0</v>
      </c>
      <c r="N914" t="s">
        <v>61</v>
      </c>
      <c r="O914" t="s">
        <v>4524</v>
      </c>
      <c r="P914" t="s">
        <v>27</v>
      </c>
      <c r="Q914">
        <v>2</v>
      </c>
      <c r="R914" t="str">
        <f t="shared" si="56"/>
        <v/>
      </c>
      <c r="S914" t="str">
        <f t="shared" si="57"/>
        <v/>
      </c>
      <c r="T914" t="str">
        <f t="shared" si="58"/>
        <v>Modern</v>
      </c>
      <c r="U914" t="str">
        <f t="shared" si="59"/>
        <v>Medium</v>
      </c>
    </row>
    <row r="915" spans="1:21" x14ac:dyDescent="0.25">
      <c r="A915" t="s">
        <v>4525</v>
      </c>
      <c r="B915" t="s">
        <v>29</v>
      </c>
      <c r="C915" t="s">
        <v>4526</v>
      </c>
      <c r="D915" t="s">
        <v>22</v>
      </c>
      <c r="E915" t="s">
        <v>4527</v>
      </c>
      <c r="F915" t="s">
        <v>175</v>
      </c>
      <c r="G915" s="2">
        <v>42440</v>
      </c>
      <c r="H915" t="s">
        <v>34</v>
      </c>
      <c r="I915">
        <v>2016</v>
      </c>
      <c r="J915" t="s">
        <v>35</v>
      </c>
      <c r="K915" t="s">
        <v>71</v>
      </c>
      <c r="L915">
        <v>0</v>
      </c>
      <c r="M915">
        <v>1</v>
      </c>
      <c r="N915" t="s">
        <v>61</v>
      </c>
      <c r="O915" t="s">
        <v>4528</v>
      </c>
      <c r="P915" t="s">
        <v>39</v>
      </c>
      <c r="Q915">
        <v>1</v>
      </c>
      <c r="R915">
        <f t="shared" si="56"/>
        <v>2016</v>
      </c>
      <c r="S915" t="str">
        <f t="shared" si="57"/>
        <v>March</v>
      </c>
      <c r="T915" t="str">
        <f t="shared" si="58"/>
        <v>Modern</v>
      </c>
      <c r="U915" t="str">
        <f t="shared" si="59"/>
        <v>Not Applicable</v>
      </c>
    </row>
    <row r="916" spans="1:21" x14ac:dyDescent="0.25">
      <c r="A916" t="s">
        <v>4529</v>
      </c>
      <c r="B916" t="s">
        <v>18</v>
      </c>
      <c r="C916" t="s">
        <v>4530</v>
      </c>
      <c r="D916" t="s">
        <v>4531</v>
      </c>
      <c r="E916" t="s">
        <v>4532</v>
      </c>
      <c r="F916" t="s">
        <v>22</v>
      </c>
      <c r="G916" s="2">
        <v>44460</v>
      </c>
      <c r="H916" t="s">
        <v>34</v>
      </c>
      <c r="I916">
        <v>1996</v>
      </c>
      <c r="J916" t="s">
        <v>51</v>
      </c>
      <c r="K916" t="s">
        <v>576</v>
      </c>
      <c r="L916">
        <v>161</v>
      </c>
      <c r="M916">
        <v>0</v>
      </c>
      <c r="N916" t="s">
        <v>61</v>
      </c>
      <c r="O916" t="s">
        <v>4533</v>
      </c>
      <c r="P916" t="s">
        <v>39</v>
      </c>
      <c r="Q916">
        <v>1</v>
      </c>
      <c r="R916">
        <f t="shared" si="56"/>
        <v>2021</v>
      </c>
      <c r="S916" t="str">
        <f t="shared" si="57"/>
        <v>September</v>
      </c>
      <c r="T916" t="str">
        <f t="shared" si="58"/>
        <v>Older</v>
      </c>
      <c r="U916" t="str">
        <f t="shared" si="59"/>
        <v>Long</v>
      </c>
    </row>
    <row r="917" spans="1:21" x14ac:dyDescent="0.25">
      <c r="A917" t="s">
        <v>4534</v>
      </c>
      <c r="B917" t="s">
        <v>29</v>
      </c>
      <c r="C917" t="s">
        <v>4535</v>
      </c>
      <c r="D917" t="s">
        <v>22</v>
      </c>
      <c r="E917" t="s">
        <v>22</v>
      </c>
      <c r="F917" t="s">
        <v>312</v>
      </c>
      <c r="G917" s="2">
        <v>43740</v>
      </c>
      <c r="H917" t="s">
        <v>34</v>
      </c>
      <c r="I917">
        <v>2014</v>
      </c>
      <c r="J917" t="s">
        <v>51</v>
      </c>
      <c r="K917" t="s">
        <v>71</v>
      </c>
      <c r="L917">
        <v>0</v>
      </c>
      <c r="M917">
        <v>1</v>
      </c>
      <c r="N917" t="s">
        <v>1300</v>
      </c>
      <c r="O917" t="s">
        <v>4536</v>
      </c>
      <c r="P917" t="s">
        <v>39</v>
      </c>
      <c r="Q917">
        <v>1</v>
      </c>
      <c r="R917">
        <f t="shared" si="56"/>
        <v>2019</v>
      </c>
      <c r="S917" t="str">
        <f t="shared" si="57"/>
        <v>October</v>
      </c>
      <c r="T917" t="str">
        <f t="shared" si="58"/>
        <v>Modern</v>
      </c>
      <c r="U917" t="str">
        <f t="shared" si="59"/>
        <v>Not Applicable</v>
      </c>
    </row>
    <row r="918" spans="1:21" x14ac:dyDescent="0.25">
      <c r="A918" t="s">
        <v>4537</v>
      </c>
      <c r="B918" t="s">
        <v>18</v>
      </c>
      <c r="C918" t="s">
        <v>4538</v>
      </c>
      <c r="D918" t="s">
        <v>4539</v>
      </c>
      <c r="E918" t="s">
        <v>4540</v>
      </c>
      <c r="F918" t="s">
        <v>22</v>
      </c>
      <c r="G918" s="2"/>
      <c r="H918" t="s">
        <v>22</v>
      </c>
      <c r="I918">
        <v>2015</v>
      </c>
      <c r="J918" t="s">
        <v>92</v>
      </c>
      <c r="K918" t="s">
        <v>1087</v>
      </c>
      <c r="L918">
        <v>125</v>
      </c>
      <c r="M918">
        <v>0</v>
      </c>
      <c r="N918" t="s">
        <v>119</v>
      </c>
      <c r="O918" t="s">
        <v>4541</v>
      </c>
      <c r="P918" t="s">
        <v>27</v>
      </c>
      <c r="Q918">
        <v>2</v>
      </c>
      <c r="R918" t="str">
        <f t="shared" si="56"/>
        <v/>
      </c>
      <c r="S918" t="str">
        <f t="shared" si="57"/>
        <v/>
      </c>
      <c r="T918" t="str">
        <f t="shared" si="58"/>
        <v>Modern</v>
      </c>
      <c r="U918" t="str">
        <f t="shared" si="59"/>
        <v>Long</v>
      </c>
    </row>
    <row r="919" spans="1:21" x14ac:dyDescent="0.25">
      <c r="A919" t="s">
        <v>4542</v>
      </c>
      <c r="B919" t="s">
        <v>18</v>
      </c>
      <c r="C919" t="s">
        <v>4543</v>
      </c>
      <c r="D919" t="s">
        <v>4544</v>
      </c>
      <c r="E919" t="s">
        <v>4545</v>
      </c>
      <c r="F919" t="s">
        <v>22</v>
      </c>
      <c r="G919" s="2"/>
      <c r="H919" t="s">
        <v>22</v>
      </c>
      <c r="I919">
        <v>1937</v>
      </c>
      <c r="J919" t="s">
        <v>77</v>
      </c>
      <c r="K919" t="s">
        <v>836</v>
      </c>
      <c r="L919">
        <v>70</v>
      </c>
      <c r="M919">
        <v>0</v>
      </c>
      <c r="N919" t="s">
        <v>119</v>
      </c>
      <c r="O919" t="s">
        <v>4546</v>
      </c>
      <c r="P919" t="s">
        <v>27</v>
      </c>
      <c r="Q919">
        <v>2</v>
      </c>
      <c r="R919" t="str">
        <f t="shared" si="56"/>
        <v/>
      </c>
      <c r="S919" t="str">
        <f t="shared" si="57"/>
        <v/>
      </c>
      <c r="T919" t="str">
        <f t="shared" si="58"/>
        <v>Older</v>
      </c>
      <c r="U919" t="str">
        <f t="shared" si="59"/>
        <v>Short</v>
      </c>
    </row>
    <row r="920" spans="1:21" x14ac:dyDescent="0.25">
      <c r="A920" t="s">
        <v>4547</v>
      </c>
      <c r="B920" t="s">
        <v>18</v>
      </c>
      <c r="C920" t="s">
        <v>4548</v>
      </c>
      <c r="D920" t="s">
        <v>4549</v>
      </c>
      <c r="E920" t="s">
        <v>4550</v>
      </c>
      <c r="F920" t="s">
        <v>22</v>
      </c>
      <c r="G920" s="2"/>
      <c r="H920" t="s">
        <v>22</v>
      </c>
      <c r="I920">
        <v>2013</v>
      </c>
      <c r="J920" t="s">
        <v>198</v>
      </c>
      <c r="K920" t="s">
        <v>4125</v>
      </c>
      <c r="L920">
        <v>119</v>
      </c>
      <c r="M920">
        <v>0</v>
      </c>
      <c r="N920" t="s">
        <v>25</v>
      </c>
      <c r="O920" t="s">
        <v>4551</v>
      </c>
      <c r="P920" t="s">
        <v>27</v>
      </c>
      <c r="Q920">
        <v>2</v>
      </c>
      <c r="R920" t="str">
        <f t="shared" si="56"/>
        <v/>
      </c>
      <c r="S920" t="str">
        <f t="shared" si="57"/>
        <v/>
      </c>
      <c r="T920" t="str">
        <f t="shared" si="58"/>
        <v>Modern</v>
      </c>
      <c r="U920" t="str">
        <f t="shared" si="59"/>
        <v>Medium</v>
      </c>
    </row>
    <row r="921" spans="1:21" x14ac:dyDescent="0.25">
      <c r="A921" t="s">
        <v>4552</v>
      </c>
      <c r="B921" t="s">
        <v>18</v>
      </c>
      <c r="C921" t="s">
        <v>4553</v>
      </c>
      <c r="D921" t="s">
        <v>4554</v>
      </c>
      <c r="E921" t="s">
        <v>4555</v>
      </c>
      <c r="F921" t="s">
        <v>85</v>
      </c>
      <c r="G921" s="2">
        <v>43405</v>
      </c>
      <c r="H921" t="s">
        <v>34</v>
      </c>
      <c r="I921">
        <v>2013</v>
      </c>
      <c r="J921" t="s">
        <v>35</v>
      </c>
      <c r="K921" t="s">
        <v>1525</v>
      </c>
      <c r="L921">
        <v>120</v>
      </c>
      <c r="M921">
        <v>0</v>
      </c>
      <c r="N921" t="s">
        <v>119</v>
      </c>
      <c r="O921" t="s">
        <v>4556</v>
      </c>
      <c r="P921" t="s">
        <v>39</v>
      </c>
      <c r="Q921">
        <v>1</v>
      </c>
      <c r="R921">
        <f t="shared" si="56"/>
        <v>2018</v>
      </c>
      <c r="S921" t="str">
        <f t="shared" si="57"/>
        <v>November</v>
      </c>
      <c r="T921" t="str">
        <f t="shared" si="58"/>
        <v>Modern</v>
      </c>
      <c r="U921" t="str">
        <f t="shared" si="59"/>
        <v>Medium</v>
      </c>
    </row>
    <row r="922" spans="1:21" x14ac:dyDescent="0.25">
      <c r="A922" t="s">
        <v>4557</v>
      </c>
      <c r="B922" t="s">
        <v>29</v>
      </c>
      <c r="C922" t="s">
        <v>4558</v>
      </c>
      <c r="D922" t="s">
        <v>22</v>
      </c>
      <c r="E922" t="s">
        <v>4559</v>
      </c>
      <c r="F922" t="s">
        <v>22</v>
      </c>
      <c r="G922" s="2"/>
      <c r="H922" t="s">
        <v>22</v>
      </c>
      <c r="I922">
        <v>2010</v>
      </c>
      <c r="J922" t="s">
        <v>51</v>
      </c>
      <c r="K922" t="s">
        <v>1885</v>
      </c>
      <c r="L922">
        <v>0</v>
      </c>
      <c r="M922">
        <v>4</v>
      </c>
      <c r="N922" t="s">
        <v>805</v>
      </c>
      <c r="O922" t="s">
        <v>4560</v>
      </c>
      <c r="P922" t="s">
        <v>27</v>
      </c>
      <c r="Q922">
        <v>2</v>
      </c>
      <c r="R922" t="str">
        <f t="shared" si="56"/>
        <v/>
      </c>
      <c r="S922" t="str">
        <f t="shared" si="57"/>
        <v/>
      </c>
      <c r="T922" t="str">
        <f t="shared" si="58"/>
        <v>Modern</v>
      </c>
      <c r="U922" t="str">
        <f t="shared" si="59"/>
        <v>Not Applicable</v>
      </c>
    </row>
    <row r="923" spans="1:21" x14ac:dyDescent="0.25">
      <c r="A923" t="s">
        <v>4561</v>
      </c>
      <c r="B923" t="s">
        <v>18</v>
      </c>
      <c r="C923" t="s">
        <v>4562</v>
      </c>
      <c r="D923" t="s">
        <v>4563</v>
      </c>
      <c r="E923" t="s">
        <v>4564</v>
      </c>
      <c r="F923" t="s">
        <v>4565</v>
      </c>
      <c r="G923" s="2">
        <v>43831</v>
      </c>
      <c r="H923" t="s">
        <v>34</v>
      </c>
      <c r="I923">
        <v>2004</v>
      </c>
      <c r="J923" t="s">
        <v>92</v>
      </c>
      <c r="K923" t="s">
        <v>263</v>
      </c>
      <c r="L923">
        <v>88</v>
      </c>
      <c r="M923">
        <v>0</v>
      </c>
      <c r="N923" t="s">
        <v>61</v>
      </c>
      <c r="O923" t="s">
        <v>4566</v>
      </c>
      <c r="P923" t="s">
        <v>39</v>
      </c>
      <c r="Q923">
        <v>1</v>
      </c>
      <c r="R923">
        <f t="shared" si="56"/>
        <v>2020</v>
      </c>
      <c r="S923" t="str">
        <f t="shared" si="57"/>
        <v>January</v>
      </c>
      <c r="T923" t="str">
        <f t="shared" si="58"/>
        <v>Older</v>
      </c>
      <c r="U923" t="str">
        <f t="shared" si="59"/>
        <v>Short</v>
      </c>
    </row>
    <row r="924" spans="1:21" x14ac:dyDescent="0.25">
      <c r="A924" t="s">
        <v>4567</v>
      </c>
      <c r="B924" t="s">
        <v>29</v>
      </c>
      <c r="C924" t="s">
        <v>4568</v>
      </c>
      <c r="D924" t="s">
        <v>22</v>
      </c>
      <c r="E924" t="s">
        <v>22</v>
      </c>
      <c r="F924" t="s">
        <v>22</v>
      </c>
      <c r="G924" s="2">
        <v>44456</v>
      </c>
      <c r="H924" t="s">
        <v>34</v>
      </c>
      <c r="I924">
        <v>2020</v>
      </c>
      <c r="J924" t="s">
        <v>77</v>
      </c>
      <c r="K924" t="s">
        <v>1856</v>
      </c>
      <c r="L924">
        <v>0</v>
      </c>
      <c r="M924">
        <v>7</v>
      </c>
      <c r="N924" t="s">
        <v>79</v>
      </c>
      <c r="O924" t="s">
        <v>4569</v>
      </c>
      <c r="P924" t="s">
        <v>27</v>
      </c>
      <c r="Q924">
        <v>2</v>
      </c>
      <c r="R924">
        <f t="shared" si="56"/>
        <v>2021</v>
      </c>
      <c r="S924" t="str">
        <f t="shared" si="57"/>
        <v>September</v>
      </c>
      <c r="T924" t="str">
        <f t="shared" si="58"/>
        <v>Recent</v>
      </c>
      <c r="U924" t="str">
        <f t="shared" si="59"/>
        <v>Not Applicable</v>
      </c>
    </row>
    <row r="925" spans="1:21" x14ac:dyDescent="0.25">
      <c r="A925" t="s">
        <v>4570</v>
      </c>
      <c r="B925" t="s">
        <v>18</v>
      </c>
      <c r="C925" t="s">
        <v>4571</v>
      </c>
      <c r="D925" t="s">
        <v>4572</v>
      </c>
      <c r="E925" t="s">
        <v>22</v>
      </c>
      <c r="F925" t="s">
        <v>175</v>
      </c>
      <c r="G925" s="2">
        <v>42583</v>
      </c>
      <c r="H925" t="s">
        <v>34</v>
      </c>
      <c r="I925">
        <v>2016</v>
      </c>
      <c r="J925" t="s">
        <v>51</v>
      </c>
      <c r="K925" t="s">
        <v>4573</v>
      </c>
      <c r="L925">
        <v>51</v>
      </c>
      <c r="M925">
        <v>0</v>
      </c>
      <c r="N925" t="s">
        <v>45</v>
      </c>
      <c r="O925" t="s">
        <v>4574</v>
      </c>
      <c r="P925" t="s">
        <v>39</v>
      </c>
      <c r="Q925">
        <v>1</v>
      </c>
      <c r="R925">
        <f t="shared" si="56"/>
        <v>2016</v>
      </c>
      <c r="S925" t="str">
        <f t="shared" si="57"/>
        <v>August</v>
      </c>
      <c r="T925" t="str">
        <f t="shared" si="58"/>
        <v>Modern</v>
      </c>
      <c r="U925" t="str">
        <f t="shared" si="59"/>
        <v>Short</v>
      </c>
    </row>
    <row r="926" spans="1:21" x14ac:dyDescent="0.25">
      <c r="A926" t="s">
        <v>4575</v>
      </c>
      <c r="B926" t="s">
        <v>18</v>
      </c>
      <c r="C926" t="s">
        <v>4576</v>
      </c>
      <c r="D926" t="s">
        <v>4577</v>
      </c>
      <c r="E926" t="s">
        <v>4578</v>
      </c>
      <c r="F926" t="s">
        <v>85</v>
      </c>
      <c r="G926" s="2"/>
      <c r="H926" t="s">
        <v>22</v>
      </c>
      <c r="I926">
        <v>2019</v>
      </c>
      <c r="J926" t="s">
        <v>23</v>
      </c>
      <c r="K926" t="s">
        <v>176</v>
      </c>
      <c r="L926">
        <v>102</v>
      </c>
      <c r="M926">
        <v>0</v>
      </c>
      <c r="N926" t="s">
        <v>119</v>
      </c>
      <c r="O926" t="s">
        <v>4579</v>
      </c>
      <c r="P926" t="s">
        <v>27</v>
      </c>
      <c r="Q926">
        <v>2</v>
      </c>
      <c r="R926" t="str">
        <f t="shared" si="56"/>
        <v/>
      </c>
      <c r="S926" t="str">
        <f t="shared" si="57"/>
        <v/>
      </c>
      <c r="T926" t="str">
        <f t="shared" si="58"/>
        <v>Modern</v>
      </c>
      <c r="U926" t="str">
        <f t="shared" si="59"/>
        <v>Medium</v>
      </c>
    </row>
    <row r="927" spans="1:21" x14ac:dyDescent="0.25">
      <c r="A927" t="s">
        <v>4580</v>
      </c>
      <c r="B927" t="s">
        <v>18</v>
      </c>
      <c r="C927" t="s">
        <v>4581</v>
      </c>
      <c r="D927" t="s">
        <v>4582</v>
      </c>
      <c r="E927" t="s">
        <v>22</v>
      </c>
      <c r="F927" t="s">
        <v>175</v>
      </c>
      <c r="G927" s="2"/>
      <c r="H927" t="s">
        <v>22</v>
      </c>
      <c r="I927">
        <v>2013</v>
      </c>
      <c r="J927" t="s">
        <v>59</v>
      </c>
      <c r="K927" t="s">
        <v>313</v>
      </c>
      <c r="L927">
        <v>132</v>
      </c>
      <c r="M927">
        <v>0</v>
      </c>
      <c r="N927" t="s">
        <v>45</v>
      </c>
      <c r="O927" t="s">
        <v>4583</v>
      </c>
      <c r="P927" t="s">
        <v>27</v>
      </c>
      <c r="Q927">
        <v>2</v>
      </c>
      <c r="R927" t="str">
        <f t="shared" si="56"/>
        <v/>
      </c>
      <c r="S927" t="str">
        <f t="shared" si="57"/>
        <v/>
      </c>
      <c r="T927" t="str">
        <f t="shared" si="58"/>
        <v>Modern</v>
      </c>
      <c r="U927" t="str">
        <f t="shared" si="59"/>
        <v>Long</v>
      </c>
    </row>
    <row r="928" spans="1:21" x14ac:dyDescent="0.25">
      <c r="A928" t="s">
        <v>4584</v>
      </c>
      <c r="B928" t="s">
        <v>29</v>
      </c>
      <c r="C928" t="s">
        <v>4585</v>
      </c>
      <c r="D928" t="s">
        <v>4586</v>
      </c>
      <c r="E928" t="s">
        <v>4587</v>
      </c>
      <c r="F928" t="s">
        <v>715</v>
      </c>
      <c r="G928" s="2">
        <v>44383</v>
      </c>
      <c r="H928" t="s">
        <v>34</v>
      </c>
      <c r="I928">
        <v>2018</v>
      </c>
      <c r="J928" t="s">
        <v>136</v>
      </c>
      <c r="K928" t="s">
        <v>1440</v>
      </c>
      <c r="L928">
        <v>0</v>
      </c>
      <c r="M928">
        <v>3</v>
      </c>
      <c r="N928" t="s">
        <v>72</v>
      </c>
      <c r="O928" t="s">
        <v>4588</v>
      </c>
      <c r="P928" t="s">
        <v>39</v>
      </c>
      <c r="Q928">
        <v>1</v>
      </c>
      <c r="R928">
        <f t="shared" si="56"/>
        <v>2021</v>
      </c>
      <c r="S928" t="str">
        <f t="shared" si="57"/>
        <v>July</v>
      </c>
      <c r="T928" t="str">
        <f t="shared" si="58"/>
        <v>Modern</v>
      </c>
      <c r="U928" t="str">
        <f t="shared" si="59"/>
        <v>Not Applicable</v>
      </c>
    </row>
    <row r="929" spans="1:21" x14ac:dyDescent="0.25">
      <c r="A929" t="s">
        <v>4589</v>
      </c>
      <c r="B929" t="s">
        <v>18</v>
      </c>
      <c r="C929" t="s">
        <v>4590</v>
      </c>
      <c r="D929" t="s">
        <v>4591</v>
      </c>
      <c r="E929" t="s">
        <v>4592</v>
      </c>
      <c r="F929" t="s">
        <v>22</v>
      </c>
      <c r="G929" s="2"/>
      <c r="H929" t="s">
        <v>22</v>
      </c>
      <c r="I929">
        <v>2021</v>
      </c>
      <c r="J929" t="s">
        <v>77</v>
      </c>
      <c r="K929" t="s">
        <v>78</v>
      </c>
      <c r="L929">
        <v>6</v>
      </c>
      <c r="M929">
        <v>0</v>
      </c>
      <c r="N929" t="s">
        <v>45</v>
      </c>
      <c r="O929" t="s">
        <v>4593</v>
      </c>
      <c r="P929" t="s">
        <v>27</v>
      </c>
      <c r="Q929">
        <v>2</v>
      </c>
      <c r="R929" t="str">
        <f t="shared" si="56"/>
        <v/>
      </c>
      <c r="S929" t="str">
        <f t="shared" si="57"/>
        <v/>
      </c>
      <c r="T929" t="str">
        <f t="shared" si="58"/>
        <v>Recent</v>
      </c>
      <c r="U929" t="str">
        <f t="shared" si="59"/>
        <v>Short</v>
      </c>
    </row>
    <row r="930" spans="1:21" x14ac:dyDescent="0.25">
      <c r="A930" t="s">
        <v>4594</v>
      </c>
      <c r="B930" t="s">
        <v>29</v>
      </c>
      <c r="C930" t="s">
        <v>4595</v>
      </c>
      <c r="D930" t="s">
        <v>22</v>
      </c>
      <c r="E930" t="s">
        <v>22</v>
      </c>
      <c r="F930" t="s">
        <v>175</v>
      </c>
      <c r="G930" s="2">
        <v>43992</v>
      </c>
      <c r="H930" t="s">
        <v>34</v>
      </c>
      <c r="I930">
        <v>2020</v>
      </c>
      <c r="J930" t="s">
        <v>35</v>
      </c>
      <c r="K930" t="s">
        <v>71</v>
      </c>
      <c r="L930">
        <v>0</v>
      </c>
      <c r="M930">
        <v>1</v>
      </c>
      <c r="N930" t="s">
        <v>72</v>
      </c>
      <c r="O930" t="s">
        <v>4596</v>
      </c>
      <c r="P930" t="s">
        <v>39</v>
      </c>
      <c r="Q930">
        <v>1</v>
      </c>
      <c r="R930">
        <f t="shared" si="56"/>
        <v>2020</v>
      </c>
      <c r="S930" t="str">
        <f t="shared" si="57"/>
        <v>June</v>
      </c>
      <c r="T930" t="str">
        <f t="shared" si="58"/>
        <v>Recent</v>
      </c>
      <c r="U930" t="str">
        <f t="shared" si="59"/>
        <v>Not Applicable</v>
      </c>
    </row>
    <row r="931" spans="1:21" x14ac:dyDescent="0.25">
      <c r="A931" t="s">
        <v>4597</v>
      </c>
      <c r="B931" t="s">
        <v>18</v>
      </c>
      <c r="C931" t="s">
        <v>4598</v>
      </c>
      <c r="D931" t="s">
        <v>4599</v>
      </c>
      <c r="E931" t="s">
        <v>4600</v>
      </c>
      <c r="F931" t="s">
        <v>22</v>
      </c>
      <c r="G931" s="2"/>
      <c r="H931" t="s">
        <v>22</v>
      </c>
      <c r="I931">
        <v>1994</v>
      </c>
      <c r="J931" t="s">
        <v>23</v>
      </c>
      <c r="K931" t="s">
        <v>570</v>
      </c>
      <c r="L931">
        <v>94</v>
      </c>
      <c r="M931">
        <v>0</v>
      </c>
      <c r="N931" t="s">
        <v>25</v>
      </c>
      <c r="O931" t="s">
        <v>4601</v>
      </c>
      <c r="P931" t="s">
        <v>27</v>
      </c>
      <c r="Q931">
        <v>2</v>
      </c>
      <c r="R931" t="str">
        <f t="shared" si="56"/>
        <v/>
      </c>
      <c r="S931" t="str">
        <f t="shared" si="57"/>
        <v/>
      </c>
      <c r="T931" t="str">
        <f t="shared" si="58"/>
        <v>Older</v>
      </c>
      <c r="U931" t="str">
        <f t="shared" si="59"/>
        <v>Medium</v>
      </c>
    </row>
    <row r="932" spans="1:21" x14ac:dyDescent="0.25">
      <c r="A932" t="s">
        <v>4602</v>
      </c>
      <c r="B932" t="s">
        <v>18</v>
      </c>
      <c r="C932" t="s">
        <v>4603</v>
      </c>
      <c r="D932" t="s">
        <v>948</v>
      </c>
      <c r="E932" t="s">
        <v>4604</v>
      </c>
      <c r="F932" t="s">
        <v>950</v>
      </c>
      <c r="G932" s="2">
        <v>44105</v>
      </c>
      <c r="H932" t="s">
        <v>34</v>
      </c>
      <c r="I932">
        <v>2020</v>
      </c>
      <c r="J932" t="s">
        <v>51</v>
      </c>
      <c r="K932" t="s">
        <v>176</v>
      </c>
      <c r="L932">
        <v>102</v>
      </c>
      <c r="M932">
        <v>0</v>
      </c>
      <c r="N932" t="s">
        <v>112</v>
      </c>
      <c r="O932" t="s">
        <v>4605</v>
      </c>
      <c r="P932" t="s">
        <v>39</v>
      </c>
      <c r="Q932">
        <v>1</v>
      </c>
      <c r="R932">
        <f t="shared" si="56"/>
        <v>2020</v>
      </c>
      <c r="S932" t="str">
        <f t="shared" si="57"/>
        <v>October</v>
      </c>
      <c r="T932" t="str">
        <f t="shared" si="58"/>
        <v>Recent</v>
      </c>
      <c r="U932" t="str">
        <f t="shared" si="59"/>
        <v>Medium</v>
      </c>
    </row>
    <row r="933" spans="1:21" x14ac:dyDescent="0.25">
      <c r="A933" t="s">
        <v>4606</v>
      </c>
      <c r="B933" t="s">
        <v>18</v>
      </c>
      <c r="C933" t="s">
        <v>4607</v>
      </c>
      <c r="D933" t="s">
        <v>4608</v>
      </c>
      <c r="E933" t="s">
        <v>4609</v>
      </c>
      <c r="F933" t="s">
        <v>22</v>
      </c>
      <c r="G933" s="2"/>
      <c r="H933" t="s">
        <v>22</v>
      </c>
      <c r="I933">
        <v>2021</v>
      </c>
      <c r="J933" t="s">
        <v>59</v>
      </c>
      <c r="K933" t="s">
        <v>4610</v>
      </c>
      <c r="L933">
        <v>23</v>
      </c>
      <c r="M933">
        <v>0</v>
      </c>
      <c r="N933" t="s">
        <v>119</v>
      </c>
      <c r="O933" t="s">
        <v>4611</v>
      </c>
      <c r="P933" t="s">
        <v>27</v>
      </c>
      <c r="Q933">
        <v>2</v>
      </c>
      <c r="R933" t="str">
        <f t="shared" si="56"/>
        <v/>
      </c>
      <c r="S933" t="str">
        <f t="shared" si="57"/>
        <v/>
      </c>
      <c r="T933" t="str">
        <f t="shared" si="58"/>
        <v>Recent</v>
      </c>
      <c r="U933" t="str">
        <f t="shared" si="59"/>
        <v>Short</v>
      </c>
    </row>
    <row r="934" spans="1:21" x14ac:dyDescent="0.25">
      <c r="A934" t="s">
        <v>4612</v>
      </c>
      <c r="B934" t="s">
        <v>18</v>
      </c>
      <c r="C934" t="s">
        <v>4613</v>
      </c>
      <c r="D934" t="s">
        <v>4614</v>
      </c>
      <c r="E934" t="s">
        <v>4615</v>
      </c>
      <c r="F934" t="s">
        <v>22</v>
      </c>
      <c r="G934" s="2"/>
      <c r="H934" t="s">
        <v>22</v>
      </c>
      <c r="I934">
        <v>2020</v>
      </c>
      <c r="J934" t="s">
        <v>198</v>
      </c>
      <c r="K934" t="s">
        <v>256</v>
      </c>
      <c r="L934">
        <v>92</v>
      </c>
      <c r="M934">
        <v>0</v>
      </c>
      <c r="N934" t="s">
        <v>883</v>
      </c>
      <c r="O934" t="s">
        <v>4616</v>
      </c>
      <c r="P934" t="s">
        <v>27</v>
      </c>
      <c r="Q934">
        <v>2</v>
      </c>
      <c r="R934" t="str">
        <f t="shared" si="56"/>
        <v/>
      </c>
      <c r="S934" t="str">
        <f t="shared" si="57"/>
        <v/>
      </c>
      <c r="T934" t="str">
        <f t="shared" si="58"/>
        <v>Recent</v>
      </c>
      <c r="U934" t="str">
        <f t="shared" si="59"/>
        <v>Medium</v>
      </c>
    </row>
    <row r="935" spans="1:21" x14ac:dyDescent="0.25">
      <c r="A935" t="s">
        <v>4617</v>
      </c>
      <c r="B935" t="s">
        <v>18</v>
      </c>
      <c r="C935" t="s">
        <v>4618</v>
      </c>
      <c r="D935" t="s">
        <v>4619</v>
      </c>
      <c r="E935" t="s">
        <v>4619</v>
      </c>
      <c r="F935" t="s">
        <v>22</v>
      </c>
      <c r="G935" s="2"/>
      <c r="H935" t="s">
        <v>22</v>
      </c>
      <c r="I935">
        <v>2020</v>
      </c>
      <c r="J935" t="s">
        <v>23</v>
      </c>
      <c r="K935" t="s">
        <v>2440</v>
      </c>
      <c r="L935">
        <v>61</v>
      </c>
      <c r="M935">
        <v>0</v>
      </c>
      <c r="N935" t="s">
        <v>155</v>
      </c>
      <c r="O935" t="s">
        <v>4620</v>
      </c>
      <c r="P935" t="s">
        <v>27</v>
      </c>
      <c r="Q935">
        <v>2</v>
      </c>
      <c r="R935" t="str">
        <f t="shared" si="56"/>
        <v/>
      </c>
      <c r="S935" t="str">
        <f t="shared" si="57"/>
        <v/>
      </c>
      <c r="T935" t="str">
        <f t="shared" si="58"/>
        <v>Recent</v>
      </c>
      <c r="U935" t="str">
        <f t="shared" si="59"/>
        <v>Short</v>
      </c>
    </row>
    <row r="936" spans="1:21" x14ac:dyDescent="0.25">
      <c r="A936" t="s">
        <v>4621</v>
      </c>
      <c r="B936" t="s">
        <v>18</v>
      </c>
      <c r="C936" t="s">
        <v>4622</v>
      </c>
      <c r="D936" t="s">
        <v>4623</v>
      </c>
      <c r="E936" t="s">
        <v>22</v>
      </c>
      <c r="F936" t="s">
        <v>22</v>
      </c>
      <c r="G936" s="2"/>
      <c r="H936" t="s">
        <v>22</v>
      </c>
      <c r="I936">
        <v>2010</v>
      </c>
      <c r="J936" t="s">
        <v>300</v>
      </c>
      <c r="K936" t="s">
        <v>1519</v>
      </c>
      <c r="L936">
        <v>1</v>
      </c>
      <c r="M936">
        <v>0</v>
      </c>
      <c r="N936" t="s">
        <v>119</v>
      </c>
      <c r="O936" t="s">
        <v>4623</v>
      </c>
      <c r="P936" t="s">
        <v>27</v>
      </c>
      <c r="Q936">
        <v>2</v>
      </c>
      <c r="R936" t="str">
        <f t="shared" si="56"/>
        <v/>
      </c>
      <c r="S936" t="str">
        <f t="shared" si="57"/>
        <v/>
      </c>
      <c r="T936" t="str">
        <f t="shared" si="58"/>
        <v>Modern</v>
      </c>
      <c r="U936" t="str">
        <f t="shared" si="59"/>
        <v>Short</v>
      </c>
    </row>
    <row r="937" spans="1:21" x14ac:dyDescent="0.25">
      <c r="A937" t="s">
        <v>4624</v>
      </c>
      <c r="B937" t="s">
        <v>18</v>
      </c>
      <c r="C937" t="s">
        <v>4625</v>
      </c>
      <c r="D937" t="s">
        <v>4626</v>
      </c>
      <c r="E937" t="s">
        <v>4627</v>
      </c>
      <c r="F937" t="s">
        <v>22</v>
      </c>
      <c r="G937" s="2"/>
      <c r="H937" t="s">
        <v>22</v>
      </c>
      <c r="I937">
        <v>2021</v>
      </c>
      <c r="J937" t="s">
        <v>23</v>
      </c>
      <c r="K937" t="s">
        <v>4628</v>
      </c>
      <c r="L937">
        <v>36</v>
      </c>
      <c r="M937">
        <v>0</v>
      </c>
      <c r="N937" t="s">
        <v>25</v>
      </c>
      <c r="O937" t="s">
        <v>4629</v>
      </c>
      <c r="P937" t="s">
        <v>27</v>
      </c>
      <c r="Q937">
        <v>2</v>
      </c>
      <c r="R937" t="str">
        <f t="shared" si="56"/>
        <v/>
      </c>
      <c r="S937" t="str">
        <f t="shared" si="57"/>
        <v/>
      </c>
      <c r="T937" t="str">
        <f t="shared" si="58"/>
        <v>Recent</v>
      </c>
      <c r="U937" t="str">
        <f t="shared" si="59"/>
        <v>Short</v>
      </c>
    </row>
    <row r="938" spans="1:21" x14ac:dyDescent="0.25">
      <c r="A938" t="s">
        <v>4630</v>
      </c>
      <c r="B938" t="s">
        <v>18</v>
      </c>
      <c r="C938" t="s">
        <v>4631</v>
      </c>
      <c r="D938" t="s">
        <v>4632</v>
      </c>
      <c r="E938" t="s">
        <v>4633</v>
      </c>
      <c r="F938" t="s">
        <v>110</v>
      </c>
      <c r="G938" s="2"/>
      <c r="H938" t="s">
        <v>22</v>
      </c>
      <c r="I938">
        <v>2014</v>
      </c>
      <c r="J938" t="s">
        <v>92</v>
      </c>
      <c r="K938" t="s">
        <v>306</v>
      </c>
      <c r="L938">
        <v>98</v>
      </c>
      <c r="M938">
        <v>0</v>
      </c>
      <c r="N938" t="s">
        <v>883</v>
      </c>
      <c r="O938" t="s">
        <v>4634</v>
      </c>
      <c r="P938" t="s">
        <v>27</v>
      </c>
      <c r="Q938">
        <v>2</v>
      </c>
      <c r="R938" t="str">
        <f t="shared" si="56"/>
        <v/>
      </c>
      <c r="S938" t="str">
        <f t="shared" si="57"/>
        <v/>
      </c>
      <c r="T938" t="str">
        <f t="shared" si="58"/>
        <v>Modern</v>
      </c>
      <c r="U938" t="str">
        <f t="shared" si="59"/>
        <v>Medium</v>
      </c>
    </row>
    <row r="939" spans="1:21" x14ac:dyDescent="0.25">
      <c r="A939" t="s">
        <v>4635</v>
      </c>
      <c r="B939" t="s">
        <v>29</v>
      </c>
      <c r="C939" t="s">
        <v>4636</v>
      </c>
      <c r="D939" t="s">
        <v>22</v>
      </c>
      <c r="E939" t="s">
        <v>4637</v>
      </c>
      <c r="F939" t="s">
        <v>33</v>
      </c>
      <c r="G939" s="2">
        <v>42825</v>
      </c>
      <c r="H939" t="s">
        <v>34</v>
      </c>
      <c r="I939">
        <v>2004</v>
      </c>
      <c r="J939" t="s">
        <v>300</v>
      </c>
      <c r="K939" t="s">
        <v>71</v>
      </c>
      <c r="L939">
        <v>0</v>
      </c>
      <c r="M939">
        <v>1</v>
      </c>
      <c r="N939" t="s">
        <v>37</v>
      </c>
      <c r="O939" t="s">
        <v>4638</v>
      </c>
      <c r="P939" t="s">
        <v>39</v>
      </c>
      <c r="Q939">
        <v>1</v>
      </c>
      <c r="R939">
        <f t="shared" si="56"/>
        <v>2017</v>
      </c>
      <c r="S939" t="str">
        <f t="shared" si="57"/>
        <v>March</v>
      </c>
      <c r="T939" t="str">
        <f t="shared" si="58"/>
        <v>Older</v>
      </c>
      <c r="U939" t="str">
        <f t="shared" si="59"/>
        <v>Not Applicable</v>
      </c>
    </row>
    <row r="940" spans="1:21" x14ac:dyDescent="0.25">
      <c r="A940" t="s">
        <v>4639</v>
      </c>
      <c r="B940" t="s">
        <v>18</v>
      </c>
      <c r="C940" t="s">
        <v>4640</v>
      </c>
      <c r="D940" t="s">
        <v>4641</v>
      </c>
      <c r="E940" t="s">
        <v>4642</v>
      </c>
      <c r="F940" t="s">
        <v>22</v>
      </c>
      <c r="G940" s="2"/>
      <c r="H940" t="s">
        <v>22</v>
      </c>
      <c r="I940">
        <v>2013</v>
      </c>
      <c r="J940" t="s">
        <v>59</v>
      </c>
      <c r="K940" t="s">
        <v>1051</v>
      </c>
      <c r="L940">
        <v>122</v>
      </c>
      <c r="M940">
        <v>0</v>
      </c>
      <c r="N940" t="s">
        <v>25</v>
      </c>
      <c r="O940" t="s">
        <v>4643</v>
      </c>
      <c r="P940" t="s">
        <v>27</v>
      </c>
      <c r="Q940">
        <v>2</v>
      </c>
      <c r="R940" t="str">
        <f t="shared" si="56"/>
        <v/>
      </c>
      <c r="S940" t="str">
        <f t="shared" si="57"/>
        <v/>
      </c>
      <c r="T940" t="str">
        <f t="shared" si="58"/>
        <v>Modern</v>
      </c>
      <c r="U940" t="str">
        <f t="shared" si="59"/>
        <v>Long</v>
      </c>
    </row>
    <row r="941" spans="1:21" x14ac:dyDescent="0.25">
      <c r="A941" t="s">
        <v>4644</v>
      </c>
      <c r="B941" t="s">
        <v>29</v>
      </c>
      <c r="C941" t="s">
        <v>4645</v>
      </c>
      <c r="D941" t="s">
        <v>22</v>
      </c>
      <c r="E941" t="s">
        <v>4646</v>
      </c>
      <c r="F941" t="s">
        <v>110</v>
      </c>
      <c r="G941" s="2">
        <v>43014</v>
      </c>
      <c r="H941" t="s">
        <v>34</v>
      </c>
      <c r="I941">
        <v>2017</v>
      </c>
      <c r="J941" t="s">
        <v>51</v>
      </c>
      <c r="K941" t="s">
        <v>71</v>
      </c>
      <c r="L941">
        <v>0</v>
      </c>
      <c r="M941">
        <v>1</v>
      </c>
      <c r="N941" t="s">
        <v>389</v>
      </c>
      <c r="O941" t="s">
        <v>4647</v>
      </c>
      <c r="P941" t="s">
        <v>39</v>
      </c>
      <c r="Q941">
        <v>1</v>
      </c>
      <c r="R941">
        <f t="shared" si="56"/>
        <v>2017</v>
      </c>
      <c r="S941" t="str">
        <f t="shared" si="57"/>
        <v>October</v>
      </c>
      <c r="T941" t="str">
        <f t="shared" si="58"/>
        <v>Modern</v>
      </c>
      <c r="U941" t="str">
        <f t="shared" si="59"/>
        <v>Not Applicable</v>
      </c>
    </row>
    <row r="942" spans="1:21" x14ac:dyDescent="0.25">
      <c r="A942" t="s">
        <v>4648</v>
      </c>
      <c r="B942" t="s">
        <v>18</v>
      </c>
      <c r="C942" t="s">
        <v>4649</v>
      </c>
      <c r="D942" t="s">
        <v>4650</v>
      </c>
      <c r="E942" t="s">
        <v>4651</v>
      </c>
      <c r="F942" t="s">
        <v>22</v>
      </c>
      <c r="G942" s="2"/>
      <c r="H942" t="s">
        <v>22</v>
      </c>
      <c r="I942">
        <v>2013</v>
      </c>
      <c r="J942" t="s">
        <v>300</v>
      </c>
      <c r="K942" t="s">
        <v>99</v>
      </c>
      <c r="L942">
        <v>85</v>
      </c>
      <c r="M942">
        <v>0</v>
      </c>
      <c r="N942" t="s">
        <v>119</v>
      </c>
      <c r="O942" t="s">
        <v>4652</v>
      </c>
      <c r="P942" t="s">
        <v>27</v>
      </c>
      <c r="Q942">
        <v>2</v>
      </c>
      <c r="R942" t="str">
        <f t="shared" si="56"/>
        <v/>
      </c>
      <c r="S942" t="str">
        <f t="shared" si="57"/>
        <v/>
      </c>
      <c r="T942" t="str">
        <f t="shared" si="58"/>
        <v>Modern</v>
      </c>
      <c r="U942" t="str">
        <f t="shared" si="59"/>
        <v>Short</v>
      </c>
    </row>
    <row r="943" spans="1:21" x14ac:dyDescent="0.25">
      <c r="A943" t="s">
        <v>4653</v>
      </c>
      <c r="B943" t="s">
        <v>18</v>
      </c>
      <c r="C943" t="s">
        <v>4654</v>
      </c>
      <c r="D943" t="s">
        <v>4655</v>
      </c>
      <c r="E943" t="s">
        <v>4656</v>
      </c>
      <c r="F943" t="s">
        <v>4657</v>
      </c>
      <c r="G943" s="2">
        <v>43023</v>
      </c>
      <c r="H943" t="s">
        <v>34</v>
      </c>
      <c r="I943">
        <v>2016</v>
      </c>
      <c r="J943" t="s">
        <v>51</v>
      </c>
      <c r="K943" t="s">
        <v>497</v>
      </c>
      <c r="L943">
        <v>145</v>
      </c>
      <c r="M943">
        <v>0</v>
      </c>
      <c r="N943" t="s">
        <v>112</v>
      </c>
      <c r="O943" t="s">
        <v>4658</v>
      </c>
      <c r="P943" t="s">
        <v>39</v>
      </c>
      <c r="Q943">
        <v>1</v>
      </c>
      <c r="R943">
        <f t="shared" si="56"/>
        <v>2017</v>
      </c>
      <c r="S943" t="str">
        <f t="shared" si="57"/>
        <v>October</v>
      </c>
      <c r="T943" t="str">
        <f t="shared" si="58"/>
        <v>Modern</v>
      </c>
      <c r="U943" t="str">
        <f t="shared" si="59"/>
        <v>Long</v>
      </c>
    </row>
    <row r="944" spans="1:21" x14ac:dyDescent="0.25">
      <c r="A944" t="s">
        <v>4659</v>
      </c>
      <c r="B944" t="s">
        <v>29</v>
      </c>
      <c r="C944" t="s">
        <v>4660</v>
      </c>
      <c r="D944" t="s">
        <v>22</v>
      </c>
      <c r="E944" t="s">
        <v>22</v>
      </c>
      <c r="F944" t="s">
        <v>22</v>
      </c>
      <c r="G944" s="2">
        <v>44265</v>
      </c>
      <c r="H944" t="s">
        <v>34</v>
      </c>
      <c r="I944">
        <v>2021</v>
      </c>
      <c r="J944" t="s">
        <v>70</v>
      </c>
      <c r="K944" t="s">
        <v>71</v>
      </c>
      <c r="L944">
        <v>0</v>
      </c>
      <c r="M944">
        <v>1</v>
      </c>
      <c r="N944" t="s">
        <v>277</v>
      </c>
      <c r="O944" t="s">
        <v>4661</v>
      </c>
      <c r="P944" t="s">
        <v>39</v>
      </c>
      <c r="Q944">
        <v>1</v>
      </c>
      <c r="R944">
        <f t="shared" si="56"/>
        <v>2021</v>
      </c>
      <c r="S944" t="str">
        <f t="shared" si="57"/>
        <v>March</v>
      </c>
      <c r="T944" t="str">
        <f t="shared" si="58"/>
        <v>Recent</v>
      </c>
      <c r="U944" t="str">
        <f t="shared" si="59"/>
        <v>Not Applicable</v>
      </c>
    </row>
    <row r="945" spans="1:21" x14ac:dyDescent="0.25">
      <c r="A945" t="s">
        <v>4662</v>
      </c>
      <c r="B945" t="s">
        <v>18</v>
      </c>
      <c r="C945" t="s">
        <v>4663</v>
      </c>
      <c r="D945" t="s">
        <v>4664</v>
      </c>
      <c r="E945" t="s">
        <v>4665</v>
      </c>
      <c r="F945" t="s">
        <v>175</v>
      </c>
      <c r="G945" s="2">
        <v>43512</v>
      </c>
      <c r="H945" t="s">
        <v>34</v>
      </c>
      <c r="I945">
        <v>2017</v>
      </c>
      <c r="J945" t="s">
        <v>92</v>
      </c>
      <c r="K945" t="s">
        <v>60</v>
      </c>
      <c r="L945">
        <v>89</v>
      </c>
      <c r="M945">
        <v>0</v>
      </c>
      <c r="N945" t="s">
        <v>264</v>
      </c>
      <c r="O945" t="s">
        <v>4666</v>
      </c>
      <c r="P945" t="s">
        <v>39</v>
      </c>
      <c r="Q945">
        <v>1</v>
      </c>
      <c r="R945">
        <f t="shared" si="56"/>
        <v>2019</v>
      </c>
      <c r="S945" t="str">
        <f t="shared" si="57"/>
        <v>February</v>
      </c>
      <c r="T945" t="str">
        <f t="shared" si="58"/>
        <v>Modern</v>
      </c>
      <c r="U945" t="str">
        <f t="shared" si="59"/>
        <v>Short</v>
      </c>
    </row>
    <row r="946" spans="1:21" x14ac:dyDescent="0.25">
      <c r="A946" t="s">
        <v>4667</v>
      </c>
      <c r="B946" t="s">
        <v>18</v>
      </c>
      <c r="C946" t="s">
        <v>4668</v>
      </c>
      <c r="D946" t="s">
        <v>4669</v>
      </c>
      <c r="E946" t="s">
        <v>4670</v>
      </c>
      <c r="F946" t="s">
        <v>616</v>
      </c>
      <c r="G946" s="2">
        <v>44241</v>
      </c>
      <c r="H946" t="s">
        <v>34</v>
      </c>
      <c r="I946">
        <v>2021</v>
      </c>
      <c r="J946" t="s">
        <v>136</v>
      </c>
      <c r="K946" t="s">
        <v>1231</v>
      </c>
      <c r="L946">
        <v>107</v>
      </c>
      <c r="M946">
        <v>0</v>
      </c>
      <c r="N946" t="s">
        <v>61</v>
      </c>
      <c r="O946" t="s">
        <v>4671</v>
      </c>
      <c r="P946" t="s">
        <v>39</v>
      </c>
      <c r="Q946">
        <v>1</v>
      </c>
      <c r="R946">
        <f t="shared" si="56"/>
        <v>2021</v>
      </c>
      <c r="S946" t="str">
        <f t="shared" si="57"/>
        <v>February</v>
      </c>
      <c r="T946" t="str">
        <f t="shared" si="58"/>
        <v>Recent</v>
      </c>
      <c r="U946" t="str">
        <f t="shared" si="59"/>
        <v>Medium</v>
      </c>
    </row>
    <row r="947" spans="1:21" x14ac:dyDescent="0.25">
      <c r="A947" t="s">
        <v>4672</v>
      </c>
      <c r="B947" t="s">
        <v>18</v>
      </c>
      <c r="C947" t="s">
        <v>4673</v>
      </c>
      <c r="D947" t="s">
        <v>4674</v>
      </c>
      <c r="E947" t="s">
        <v>4675</v>
      </c>
      <c r="F947" t="s">
        <v>22</v>
      </c>
      <c r="G947" s="2"/>
      <c r="H947" t="s">
        <v>22</v>
      </c>
      <c r="I947">
        <v>2017</v>
      </c>
      <c r="J947" t="s">
        <v>198</v>
      </c>
      <c r="K947" t="s">
        <v>130</v>
      </c>
      <c r="L947">
        <v>116</v>
      </c>
      <c r="M947">
        <v>0</v>
      </c>
      <c r="N947" t="s">
        <v>264</v>
      </c>
      <c r="O947" t="s">
        <v>4676</v>
      </c>
      <c r="P947" t="s">
        <v>27</v>
      </c>
      <c r="Q947">
        <v>2</v>
      </c>
      <c r="R947" t="str">
        <f t="shared" si="56"/>
        <v/>
      </c>
      <c r="S947" t="str">
        <f t="shared" si="57"/>
        <v/>
      </c>
      <c r="T947" t="str">
        <f t="shared" si="58"/>
        <v>Modern</v>
      </c>
      <c r="U947" t="str">
        <f t="shared" si="59"/>
        <v>Medium</v>
      </c>
    </row>
    <row r="948" spans="1:21" x14ac:dyDescent="0.25">
      <c r="A948" t="s">
        <v>4677</v>
      </c>
      <c r="B948" t="s">
        <v>18</v>
      </c>
      <c r="C948" t="s">
        <v>4678</v>
      </c>
      <c r="D948" t="s">
        <v>4679</v>
      </c>
      <c r="E948" t="s">
        <v>4680</v>
      </c>
      <c r="F948" t="s">
        <v>175</v>
      </c>
      <c r="G948" s="2">
        <v>43056</v>
      </c>
      <c r="H948" t="s">
        <v>34</v>
      </c>
      <c r="I948">
        <v>2017</v>
      </c>
      <c r="J948" t="s">
        <v>92</v>
      </c>
      <c r="K948" t="s">
        <v>1955</v>
      </c>
      <c r="L948">
        <v>135</v>
      </c>
      <c r="M948">
        <v>0</v>
      </c>
      <c r="N948" t="s">
        <v>119</v>
      </c>
      <c r="O948" t="s">
        <v>4681</v>
      </c>
      <c r="P948" t="s">
        <v>39</v>
      </c>
      <c r="Q948">
        <v>1</v>
      </c>
      <c r="R948">
        <f t="shared" si="56"/>
        <v>2017</v>
      </c>
      <c r="S948" t="str">
        <f t="shared" si="57"/>
        <v>November</v>
      </c>
      <c r="T948" t="str">
        <f t="shared" si="58"/>
        <v>Modern</v>
      </c>
      <c r="U948" t="str">
        <f t="shared" si="59"/>
        <v>Long</v>
      </c>
    </row>
    <row r="949" spans="1:21" x14ac:dyDescent="0.25">
      <c r="A949" t="s">
        <v>4682</v>
      </c>
      <c r="B949" t="s">
        <v>29</v>
      </c>
      <c r="C949" t="s">
        <v>4683</v>
      </c>
      <c r="D949" t="s">
        <v>22</v>
      </c>
      <c r="E949" t="s">
        <v>4684</v>
      </c>
      <c r="F949" t="s">
        <v>4685</v>
      </c>
      <c r="G949" s="2"/>
      <c r="H949" t="s">
        <v>22</v>
      </c>
      <c r="I949">
        <v>2020</v>
      </c>
      <c r="J949" t="s">
        <v>136</v>
      </c>
      <c r="K949" t="s">
        <v>4686</v>
      </c>
      <c r="L949">
        <v>0</v>
      </c>
      <c r="M949">
        <v>9</v>
      </c>
      <c r="N949" t="s">
        <v>25</v>
      </c>
      <c r="O949" t="s">
        <v>4687</v>
      </c>
      <c r="P949" t="s">
        <v>27</v>
      </c>
      <c r="Q949">
        <v>2</v>
      </c>
      <c r="R949" t="str">
        <f t="shared" si="56"/>
        <v/>
      </c>
      <c r="S949" t="str">
        <f t="shared" si="57"/>
        <v/>
      </c>
      <c r="T949" t="str">
        <f t="shared" si="58"/>
        <v>Recent</v>
      </c>
      <c r="U949" t="str">
        <f t="shared" si="59"/>
        <v>Not Applicable</v>
      </c>
    </row>
    <row r="950" spans="1:21" x14ac:dyDescent="0.25">
      <c r="A950" t="s">
        <v>4688</v>
      </c>
      <c r="B950" t="s">
        <v>18</v>
      </c>
      <c r="C950" t="s">
        <v>4689</v>
      </c>
      <c r="D950" t="s">
        <v>4690</v>
      </c>
      <c r="E950" t="s">
        <v>4691</v>
      </c>
      <c r="F950" t="s">
        <v>22</v>
      </c>
      <c r="G950" s="2"/>
      <c r="H950" t="s">
        <v>22</v>
      </c>
      <c r="I950">
        <v>2006</v>
      </c>
      <c r="J950" t="s">
        <v>59</v>
      </c>
      <c r="K950" t="s">
        <v>1119</v>
      </c>
      <c r="L950">
        <v>123</v>
      </c>
      <c r="M950">
        <v>0</v>
      </c>
      <c r="N950" t="s">
        <v>1176</v>
      </c>
      <c r="O950" t="s">
        <v>4692</v>
      </c>
      <c r="P950" t="s">
        <v>27</v>
      </c>
      <c r="Q950">
        <v>2</v>
      </c>
      <c r="R950" t="str">
        <f t="shared" si="56"/>
        <v/>
      </c>
      <c r="S950" t="str">
        <f t="shared" si="57"/>
        <v/>
      </c>
      <c r="T950" t="str">
        <f t="shared" si="58"/>
        <v>Older</v>
      </c>
      <c r="U950" t="str">
        <f t="shared" si="59"/>
        <v>Long</v>
      </c>
    </row>
    <row r="951" spans="1:21" x14ac:dyDescent="0.25">
      <c r="A951" t="s">
        <v>4693</v>
      </c>
      <c r="B951" t="s">
        <v>29</v>
      </c>
      <c r="C951" t="s">
        <v>4694</v>
      </c>
      <c r="D951" t="s">
        <v>22</v>
      </c>
      <c r="E951" t="s">
        <v>4695</v>
      </c>
      <c r="F951" t="s">
        <v>175</v>
      </c>
      <c r="G951" s="2">
        <v>44251</v>
      </c>
      <c r="H951" t="s">
        <v>34</v>
      </c>
      <c r="I951">
        <v>2021</v>
      </c>
      <c r="J951" t="s">
        <v>136</v>
      </c>
      <c r="K951" t="s">
        <v>36</v>
      </c>
      <c r="L951">
        <v>0</v>
      </c>
      <c r="M951">
        <v>2</v>
      </c>
      <c r="N951" t="s">
        <v>264</v>
      </c>
      <c r="O951" t="s">
        <v>4696</v>
      </c>
      <c r="P951" t="s">
        <v>39</v>
      </c>
      <c r="Q951">
        <v>1</v>
      </c>
      <c r="R951">
        <f t="shared" si="56"/>
        <v>2021</v>
      </c>
      <c r="S951" t="str">
        <f t="shared" si="57"/>
        <v>February</v>
      </c>
      <c r="T951" t="str">
        <f t="shared" si="58"/>
        <v>Recent</v>
      </c>
      <c r="U951" t="str">
        <f t="shared" si="59"/>
        <v>Not Applicable</v>
      </c>
    </row>
    <row r="952" spans="1:21" x14ac:dyDescent="0.25">
      <c r="A952" t="s">
        <v>4697</v>
      </c>
      <c r="B952" t="s">
        <v>18</v>
      </c>
      <c r="C952" t="s">
        <v>4698</v>
      </c>
      <c r="D952" t="s">
        <v>4699</v>
      </c>
      <c r="E952" t="s">
        <v>4700</v>
      </c>
      <c r="F952" t="s">
        <v>22</v>
      </c>
      <c r="G952" s="2"/>
      <c r="H952" t="s">
        <v>22</v>
      </c>
      <c r="I952">
        <v>2021</v>
      </c>
      <c r="J952" t="s">
        <v>59</v>
      </c>
      <c r="K952" t="s">
        <v>576</v>
      </c>
      <c r="L952">
        <v>161</v>
      </c>
      <c r="M952">
        <v>0</v>
      </c>
      <c r="N952" t="s">
        <v>119</v>
      </c>
      <c r="O952" t="s">
        <v>4701</v>
      </c>
      <c r="P952" t="s">
        <v>27</v>
      </c>
      <c r="Q952">
        <v>2</v>
      </c>
      <c r="R952" t="str">
        <f t="shared" si="56"/>
        <v/>
      </c>
      <c r="S952" t="str">
        <f t="shared" si="57"/>
        <v/>
      </c>
      <c r="T952" t="str">
        <f t="shared" si="58"/>
        <v>Recent</v>
      </c>
      <c r="U952" t="str">
        <f t="shared" si="59"/>
        <v>Long</v>
      </c>
    </row>
    <row r="953" spans="1:21" x14ac:dyDescent="0.25">
      <c r="A953" t="s">
        <v>4702</v>
      </c>
      <c r="B953" t="s">
        <v>18</v>
      </c>
      <c r="C953" t="s">
        <v>4703</v>
      </c>
      <c r="D953" t="s">
        <v>4704</v>
      </c>
      <c r="E953" t="s">
        <v>4705</v>
      </c>
      <c r="F953" t="s">
        <v>22</v>
      </c>
      <c r="G953" s="2"/>
      <c r="H953" t="s">
        <v>22</v>
      </c>
      <c r="I953">
        <v>2016</v>
      </c>
      <c r="J953" t="s">
        <v>59</v>
      </c>
      <c r="K953" t="s">
        <v>271</v>
      </c>
      <c r="L953">
        <v>87</v>
      </c>
      <c r="M953">
        <v>0</v>
      </c>
      <c r="N953" t="s">
        <v>61</v>
      </c>
      <c r="O953" t="s">
        <v>4706</v>
      </c>
      <c r="P953" t="s">
        <v>27</v>
      </c>
      <c r="Q953">
        <v>2</v>
      </c>
      <c r="R953" t="str">
        <f t="shared" si="56"/>
        <v/>
      </c>
      <c r="S953" t="str">
        <f t="shared" si="57"/>
        <v/>
      </c>
      <c r="T953" t="str">
        <f t="shared" si="58"/>
        <v>Modern</v>
      </c>
      <c r="U953" t="str">
        <f t="shared" si="59"/>
        <v>Short</v>
      </c>
    </row>
    <row r="954" spans="1:21" x14ac:dyDescent="0.25">
      <c r="A954" t="s">
        <v>4707</v>
      </c>
      <c r="B954" t="s">
        <v>18</v>
      </c>
      <c r="C954" t="s">
        <v>4708</v>
      </c>
      <c r="D954" t="s">
        <v>4709</v>
      </c>
      <c r="E954" t="s">
        <v>4710</v>
      </c>
      <c r="F954" t="s">
        <v>4032</v>
      </c>
      <c r="G954" s="2">
        <v>43385</v>
      </c>
      <c r="H954" t="s">
        <v>34</v>
      </c>
      <c r="I954">
        <v>2018</v>
      </c>
      <c r="J954" t="s">
        <v>35</v>
      </c>
      <c r="K954" t="s">
        <v>93</v>
      </c>
      <c r="L954">
        <v>99</v>
      </c>
      <c r="M954">
        <v>0</v>
      </c>
      <c r="N954" t="s">
        <v>264</v>
      </c>
      <c r="O954" t="s">
        <v>4711</v>
      </c>
      <c r="P954" t="s">
        <v>39</v>
      </c>
      <c r="Q954">
        <v>1</v>
      </c>
      <c r="R954">
        <f t="shared" si="56"/>
        <v>2018</v>
      </c>
      <c r="S954" t="str">
        <f t="shared" si="57"/>
        <v>October</v>
      </c>
      <c r="T954" t="str">
        <f t="shared" si="58"/>
        <v>Modern</v>
      </c>
      <c r="U954" t="str">
        <f t="shared" si="59"/>
        <v>Medium</v>
      </c>
    </row>
    <row r="955" spans="1:21" x14ac:dyDescent="0.25">
      <c r="A955" t="s">
        <v>4712</v>
      </c>
      <c r="B955" t="s">
        <v>29</v>
      </c>
      <c r="C955" t="s">
        <v>4713</v>
      </c>
      <c r="D955" t="s">
        <v>22</v>
      </c>
      <c r="E955" t="s">
        <v>4714</v>
      </c>
      <c r="F955" t="s">
        <v>22</v>
      </c>
      <c r="G955" s="2"/>
      <c r="H955" t="s">
        <v>22</v>
      </c>
      <c r="I955">
        <v>2014</v>
      </c>
      <c r="J955" t="s">
        <v>136</v>
      </c>
      <c r="K955" t="s">
        <v>36</v>
      </c>
      <c r="L955">
        <v>0</v>
      </c>
      <c r="M955">
        <v>2</v>
      </c>
      <c r="N955" t="s">
        <v>119</v>
      </c>
      <c r="O955" t="s">
        <v>4715</v>
      </c>
      <c r="P955" t="s">
        <v>27</v>
      </c>
      <c r="Q955">
        <v>2</v>
      </c>
      <c r="R955" t="str">
        <f t="shared" si="56"/>
        <v/>
      </c>
      <c r="S955" t="str">
        <f t="shared" si="57"/>
        <v/>
      </c>
      <c r="T955" t="str">
        <f t="shared" si="58"/>
        <v>Modern</v>
      </c>
      <c r="U955" t="str">
        <f t="shared" si="59"/>
        <v>Not Applicable</v>
      </c>
    </row>
    <row r="956" spans="1:21" x14ac:dyDescent="0.25">
      <c r="A956" t="s">
        <v>4716</v>
      </c>
      <c r="B956" t="s">
        <v>29</v>
      </c>
      <c r="C956" t="s">
        <v>4717</v>
      </c>
      <c r="D956" t="s">
        <v>22</v>
      </c>
      <c r="E956" t="s">
        <v>4718</v>
      </c>
      <c r="F956" t="s">
        <v>85</v>
      </c>
      <c r="G956" s="2">
        <v>42840</v>
      </c>
      <c r="H956" t="s">
        <v>34</v>
      </c>
      <c r="I956">
        <v>2015</v>
      </c>
      <c r="J956" t="s">
        <v>136</v>
      </c>
      <c r="K956" t="s">
        <v>71</v>
      </c>
      <c r="L956">
        <v>0</v>
      </c>
      <c r="M956">
        <v>1</v>
      </c>
      <c r="N956" t="s">
        <v>137</v>
      </c>
      <c r="O956" t="s">
        <v>4719</v>
      </c>
      <c r="P956" t="s">
        <v>39</v>
      </c>
      <c r="Q956">
        <v>1</v>
      </c>
      <c r="R956">
        <f t="shared" si="56"/>
        <v>2017</v>
      </c>
      <c r="S956" t="str">
        <f t="shared" si="57"/>
        <v>April</v>
      </c>
      <c r="T956" t="str">
        <f t="shared" si="58"/>
        <v>Modern</v>
      </c>
      <c r="U956" t="str">
        <f t="shared" si="59"/>
        <v>Not Applicable</v>
      </c>
    </row>
    <row r="957" spans="1:21" x14ac:dyDescent="0.25">
      <c r="A957" t="s">
        <v>4720</v>
      </c>
      <c r="B957" t="s">
        <v>18</v>
      </c>
      <c r="C957" t="s">
        <v>4721</v>
      </c>
      <c r="D957" t="s">
        <v>4722</v>
      </c>
      <c r="E957" t="s">
        <v>4723</v>
      </c>
      <c r="F957" t="s">
        <v>4724</v>
      </c>
      <c r="G957" s="2">
        <v>44385</v>
      </c>
      <c r="H957" t="s">
        <v>34</v>
      </c>
      <c r="I957">
        <v>2017</v>
      </c>
      <c r="J957" t="s">
        <v>136</v>
      </c>
      <c r="K957" t="s">
        <v>908</v>
      </c>
      <c r="L957">
        <v>104</v>
      </c>
      <c r="M957">
        <v>0</v>
      </c>
      <c r="N957" t="s">
        <v>61</v>
      </c>
      <c r="O957" t="s">
        <v>4725</v>
      </c>
      <c r="P957" t="s">
        <v>39</v>
      </c>
      <c r="Q957">
        <v>1</v>
      </c>
      <c r="R957">
        <f t="shared" si="56"/>
        <v>2021</v>
      </c>
      <c r="S957" t="str">
        <f t="shared" si="57"/>
        <v>July</v>
      </c>
      <c r="T957" t="str">
        <f t="shared" si="58"/>
        <v>Modern</v>
      </c>
      <c r="U957" t="str">
        <f t="shared" si="59"/>
        <v>Medium</v>
      </c>
    </row>
    <row r="958" spans="1:21" x14ac:dyDescent="0.25">
      <c r="A958" t="s">
        <v>4726</v>
      </c>
      <c r="B958" t="s">
        <v>18</v>
      </c>
      <c r="C958" t="s">
        <v>4727</v>
      </c>
      <c r="D958" t="s">
        <v>4728</v>
      </c>
      <c r="E958" t="s">
        <v>4729</v>
      </c>
      <c r="F958" t="s">
        <v>22</v>
      </c>
      <c r="G958" s="2"/>
      <c r="H958" t="s">
        <v>22</v>
      </c>
      <c r="I958">
        <v>1993</v>
      </c>
      <c r="J958" t="s">
        <v>92</v>
      </c>
      <c r="K958" t="s">
        <v>1667</v>
      </c>
      <c r="L958">
        <v>59</v>
      </c>
      <c r="M958">
        <v>0</v>
      </c>
      <c r="N958" t="s">
        <v>61</v>
      </c>
      <c r="O958" t="s">
        <v>4730</v>
      </c>
      <c r="P958" t="s">
        <v>27</v>
      </c>
      <c r="Q958">
        <v>2</v>
      </c>
      <c r="R958" t="str">
        <f t="shared" si="56"/>
        <v/>
      </c>
      <c r="S958" t="str">
        <f t="shared" si="57"/>
        <v/>
      </c>
      <c r="T958" t="str">
        <f t="shared" si="58"/>
        <v>Older</v>
      </c>
      <c r="U958" t="str">
        <f t="shared" si="59"/>
        <v>Short</v>
      </c>
    </row>
    <row r="959" spans="1:21" x14ac:dyDescent="0.25">
      <c r="A959" t="s">
        <v>4731</v>
      </c>
      <c r="B959" t="s">
        <v>18</v>
      </c>
      <c r="C959" t="s">
        <v>4732</v>
      </c>
      <c r="D959" t="s">
        <v>4733</v>
      </c>
      <c r="E959" t="s">
        <v>4734</v>
      </c>
      <c r="F959" t="s">
        <v>175</v>
      </c>
      <c r="G959" s="2"/>
      <c r="H959" t="s">
        <v>22</v>
      </c>
      <c r="I959">
        <v>2018</v>
      </c>
      <c r="J959" t="s">
        <v>238</v>
      </c>
      <c r="K959" t="s">
        <v>476</v>
      </c>
      <c r="L959">
        <v>55</v>
      </c>
      <c r="M959">
        <v>0</v>
      </c>
      <c r="N959" t="s">
        <v>1394</v>
      </c>
      <c r="O959" t="s">
        <v>4735</v>
      </c>
      <c r="P959" t="s">
        <v>27</v>
      </c>
      <c r="Q959">
        <v>2</v>
      </c>
      <c r="R959" t="str">
        <f t="shared" si="56"/>
        <v/>
      </c>
      <c r="S959" t="str">
        <f t="shared" si="57"/>
        <v/>
      </c>
      <c r="T959" t="str">
        <f t="shared" si="58"/>
        <v>Modern</v>
      </c>
      <c r="U959" t="str">
        <f t="shared" si="59"/>
        <v>Short</v>
      </c>
    </row>
    <row r="960" spans="1:21" x14ac:dyDescent="0.25">
      <c r="A960" t="s">
        <v>4736</v>
      </c>
      <c r="B960" t="s">
        <v>18</v>
      </c>
      <c r="C960" t="s">
        <v>4737</v>
      </c>
      <c r="D960" t="s">
        <v>4738</v>
      </c>
      <c r="E960" t="s">
        <v>4739</v>
      </c>
      <c r="F960" t="s">
        <v>1916</v>
      </c>
      <c r="G960" s="2">
        <v>44368</v>
      </c>
      <c r="H960" t="s">
        <v>34</v>
      </c>
      <c r="I960">
        <v>2016</v>
      </c>
      <c r="J960" t="s">
        <v>35</v>
      </c>
      <c r="K960" t="s">
        <v>4125</v>
      </c>
      <c r="L960">
        <v>119</v>
      </c>
      <c r="M960">
        <v>0</v>
      </c>
      <c r="N960" t="s">
        <v>61</v>
      </c>
      <c r="O960" t="s">
        <v>4740</v>
      </c>
      <c r="P960" t="s">
        <v>39</v>
      </c>
      <c r="Q960">
        <v>1</v>
      </c>
      <c r="R960">
        <f t="shared" si="56"/>
        <v>2021</v>
      </c>
      <c r="S960" t="str">
        <f t="shared" si="57"/>
        <v>June</v>
      </c>
      <c r="T960" t="str">
        <f t="shared" si="58"/>
        <v>Modern</v>
      </c>
      <c r="U960" t="str">
        <f t="shared" si="59"/>
        <v>Medium</v>
      </c>
    </row>
    <row r="961" spans="1:21" x14ac:dyDescent="0.25">
      <c r="A961" t="s">
        <v>4741</v>
      </c>
      <c r="B961" t="s">
        <v>29</v>
      </c>
      <c r="C961" t="s">
        <v>4742</v>
      </c>
      <c r="D961" t="s">
        <v>22</v>
      </c>
      <c r="E961" t="s">
        <v>4743</v>
      </c>
      <c r="F961" t="s">
        <v>4744</v>
      </c>
      <c r="G961" s="2"/>
      <c r="H961" t="s">
        <v>22</v>
      </c>
      <c r="I961">
        <v>2017</v>
      </c>
      <c r="J961" t="s">
        <v>136</v>
      </c>
      <c r="K961" t="s">
        <v>71</v>
      </c>
      <c r="L961">
        <v>0</v>
      </c>
      <c r="M961">
        <v>1</v>
      </c>
      <c r="N961" t="s">
        <v>368</v>
      </c>
      <c r="O961" t="s">
        <v>4745</v>
      </c>
      <c r="P961" t="s">
        <v>27</v>
      </c>
      <c r="Q961">
        <v>2</v>
      </c>
      <c r="R961" t="str">
        <f t="shared" si="56"/>
        <v/>
      </c>
      <c r="S961" t="str">
        <f t="shared" si="57"/>
        <v/>
      </c>
      <c r="T961" t="str">
        <f t="shared" si="58"/>
        <v>Modern</v>
      </c>
      <c r="U961" t="str">
        <f t="shared" si="59"/>
        <v>Not Applicable</v>
      </c>
    </row>
    <row r="962" spans="1:21" x14ac:dyDescent="0.25">
      <c r="A962" t="s">
        <v>4746</v>
      </c>
      <c r="B962" t="s">
        <v>18</v>
      </c>
      <c r="C962" t="s">
        <v>4747</v>
      </c>
      <c r="D962" t="s">
        <v>4748</v>
      </c>
      <c r="E962" t="s">
        <v>4749</v>
      </c>
      <c r="F962" t="s">
        <v>4750</v>
      </c>
      <c r="G962" s="2">
        <v>43303</v>
      </c>
      <c r="H962" t="s">
        <v>34</v>
      </c>
      <c r="I962">
        <v>2014</v>
      </c>
      <c r="J962" t="s">
        <v>92</v>
      </c>
      <c r="K962" t="s">
        <v>1087</v>
      </c>
      <c r="L962">
        <v>125</v>
      </c>
      <c r="M962">
        <v>0</v>
      </c>
      <c r="N962" t="s">
        <v>119</v>
      </c>
      <c r="O962" t="s">
        <v>4751</v>
      </c>
      <c r="P962" t="s">
        <v>39</v>
      </c>
      <c r="Q962">
        <v>1</v>
      </c>
      <c r="R962">
        <f t="shared" si="56"/>
        <v>2018</v>
      </c>
      <c r="S962" t="str">
        <f t="shared" si="57"/>
        <v>July</v>
      </c>
      <c r="T962" t="str">
        <f t="shared" si="58"/>
        <v>Modern</v>
      </c>
      <c r="U962" t="str">
        <f t="shared" si="59"/>
        <v>Long</v>
      </c>
    </row>
    <row r="963" spans="1:21" x14ac:dyDescent="0.25">
      <c r="A963" t="s">
        <v>4752</v>
      </c>
      <c r="B963" t="s">
        <v>18</v>
      </c>
      <c r="C963" t="s">
        <v>4753</v>
      </c>
      <c r="D963" t="s">
        <v>4754</v>
      </c>
      <c r="E963" t="s">
        <v>4755</v>
      </c>
      <c r="F963" t="s">
        <v>22</v>
      </c>
      <c r="G963" s="2"/>
      <c r="H963" t="s">
        <v>22</v>
      </c>
      <c r="I963">
        <v>2005</v>
      </c>
      <c r="J963" t="s">
        <v>59</v>
      </c>
      <c r="K963" t="s">
        <v>24</v>
      </c>
      <c r="L963">
        <v>79</v>
      </c>
      <c r="M963">
        <v>0</v>
      </c>
      <c r="N963" t="s">
        <v>61</v>
      </c>
      <c r="O963" t="s">
        <v>4756</v>
      </c>
      <c r="P963" t="s">
        <v>27</v>
      </c>
      <c r="Q963">
        <v>2</v>
      </c>
      <c r="R963" t="str">
        <f t="shared" ref="R963:R1026" si="60">IF(G963="","",YEAR(G963))</f>
        <v/>
      </c>
      <c r="S963" t="str">
        <f t="shared" ref="S963:S1026" si="61">IF(G963="","",TEXT(G963,"mmmm"))</f>
        <v/>
      </c>
      <c r="T963" t="str">
        <f t="shared" ref="T963:T1026" si="62">IF(I963&gt;=2020,"Recent",IF(I963&gt;=2010,"Modern","Older"))</f>
        <v>Older</v>
      </c>
      <c r="U963" t="str">
        <f t="shared" ref="U963:U1026" si="63">IF(L963=0,"Not Applicable",IF(L963&lt; 90,"Short",IF(L963&lt;=120,"Medium","Long")))</f>
        <v>Short</v>
      </c>
    </row>
    <row r="964" spans="1:21" x14ac:dyDescent="0.25">
      <c r="A964" t="s">
        <v>4757</v>
      </c>
      <c r="B964" t="s">
        <v>18</v>
      </c>
      <c r="C964" t="s">
        <v>4758</v>
      </c>
      <c r="D964" t="s">
        <v>4759</v>
      </c>
      <c r="E964" t="s">
        <v>4760</v>
      </c>
      <c r="F964" t="s">
        <v>175</v>
      </c>
      <c r="G964" s="2">
        <v>43909</v>
      </c>
      <c r="H964" t="s">
        <v>34</v>
      </c>
      <c r="I964">
        <v>2019</v>
      </c>
      <c r="J964" t="s">
        <v>92</v>
      </c>
      <c r="K964" t="s">
        <v>363</v>
      </c>
      <c r="L964">
        <v>91</v>
      </c>
      <c r="M964">
        <v>0</v>
      </c>
      <c r="N964" t="s">
        <v>4761</v>
      </c>
      <c r="O964" t="s">
        <v>4762</v>
      </c>
      <c r="P964" t="s">
        <v>39</v>
      </c>
      <c r="Q964">
        <v>1</v>
      </c>
      <c r="R964">
        <f t="shared" si="60"/>
        <v>2020</v>
      </c>
      <c r="S964" t="str">
        <f t="shared" si="61"/>
        <v>March</v>
      </c>
      <c r="T964" t="str">
        <f t="shared" si="62"/>
        <v>Modern</v>
      </c>
      <c r="U964" t="str">
        <f t="shared" si="63"/>
        <v>Medium</v>
      </c>
    </row>
    <row r="965" spans="1:21" x14ac:dyDescent="0.25">
      <c r="A965" t="s">
        <v>4763</v>
      </c>
      <c r="B965" t="s">
        <v>29</v>
      </c>
      <c r="C965" t="s">
        <v>4764</v>
      </c>
      <c r="D965" t="s">
        <v>22</v>
      </c>
      <c r="E965" t="s">
        <v>4765</v>
      </c>
      <c r="F965" t="s">
        <v>22</v>
      </c>
      <c r="G965" s="2"/>
      <c r="H965" t="s">
        <v>22</v>
      </c>
      <c r="I965">
        <v>2018</v>
      </c>
      <c r="J965" t="s">
        <v>136</v>
      </c>
      <c r="K965" t="s">
        <v>1440</v>
      </c>
      <c r="L965">
        <v>0</v>
      </c>
      <c r="M965">
        <v>3</v>
      </c>
      <c r="N965" t="s">
        <v>368</v>
      </c>
      <c r="O965" t="s">
        <v>4766</v>
      </c>
      <c r="P965" t="s">
        <v>27</v>
      </c>
      <c r="Q965">
        <v>2</v>
      </c>
      <c r="R965" t="str">
        <f t="shared" si="60"/>
        <v/>
      </c>
      <c r="S965" t="str">
        <f t="shared" si="61"/>
        <v/>
      </c>
      <c r="T965" t="str">
        <f t="shared" si="62"/>
        <v>Modern</v>
      </c>
      <c r="U965" t="str">
        <f t="shared" si="63"/>
        <v>Not Applicable</v>
      </c>
    </row>
    <row r="966" spans="1:21" x14ac:dyDescent="0.25">
      <c r="A966" t="s">
        <v>4767</v>
      </c>
      <c r="B966" t="s">
        <v>29</v>
      </c>
      <c r="C966" t="s">
        <v>4768</v>
      </c>
      <c r="D966" t="s">
        <v>22</v>
      </c>
      <c r="E966" t="s">
        <v>4769</v>
      </c>
      <c r="F966" t="s">
        <v>22</v>
      </c>
      <c r="G966" s="2"/>
      <c r="H966" t="s">
        <v>22</v>
      </c>
      <c r="I966">
        <v>2021</v>
      </c>
      <c r="J966" t="s">
        <v>23</v>
      </c>
      <c r="K966" t="s">
        <v>71</v>
      </c>
      <c r="L966">
        <v>0</v>
      </c>
      <c r="M966">
        <v>1</v>
      </c>
      <c r="N966" t="s">
        <v>368</v>
      </c>
      <c r="O966" t="s">
        <v>4770</v>
      </c>
      <c r="P966" t="s">
        <v>27</v>
      </c>
      <c r="Q966">
        <v>2</v>
      </c>
      <c r="R966" t="str">
        <f t="shared" si="60"/>
        <v/>
      </c>
      <c r="S966" t="str">
        <f t="shared" si="61"/>
        <v/>
      </c>
      <c r="T966" t="str">
        <f t="shared" si="62"/>
        <v>Recent</v>
      </c>
      <c r="U966" t="str">
        <f t="shared" si="63"/>
        <v>Not Applicable</v>
      </c>
    </row>
    <row r="967" spans="1:21" x14ac:dyDescent="0.25">
      <c r="A967" t="s">
        <v>4771</v>
      </c>
      <c r="B967" t="s">
        <v>29</v>
      </c>
      <c r="C967" t="s">
        <v>4772</v>
      </c>
      <c r="D967" t="s">
        <v>22</v>
      </c>
      <c r="E967" t="s">
        <v>4773</v>
      </c>
      <c r="F967" t="s">
        <v>175</v>
      </c>
      <c r="G967" s="2">
        <v>43155</v>
      </c>
      <c r="H967" t="s">
        <v>34</v>
      </c>
      <c r="I967">
        <v>2017</v>
      </c>
      <c r="J967" t="s">
        <v>35</v>
      </c>
      <c r="K967" t="s">
        <v>36</v>
      </c>
      <c r="L967">
        <v>0</v>
      </c>
      <c r="M967">
        <v>2</v>
      </c>
      <c r="N967" t="s">
        <v>137</v>
      </c>
      <c r="O967" t="s">
        <v>4774</v>
      </c>
      <c r="P967" t="s">
        <v>39</v>
      </c>
      <c r="Q967">
        <v>1</v>
      </c>
      <c r="R967">
        <f t="shared" si="60"/>
        <v>2018</v>
      </c>
      <c r="S967" t="str">
        <f t="shared" si="61"/>
        <v>February</v>
      </c>
      <c r="T967" t="str">
        <f t="shared" si="62"/>
        <v>Modern</v>
      </c>
      <c r="U967" t="str">
        <f t="shared" si="63"/>
        <v>Not Applicable</v>
      </c>
    </row>
    <row r="968" spans="1:21" x14ac:dyDescent="0.25">
      <c r="A968" t="s">
        <v>4775</v>
      </c>
      <c r="B968" t="s">
        <v>18</v>
      </c>
      <c r="C968" t="s">
        <v>4776</v>
      </c>
      <c r="D968" t="s">
        <v>4777</v>
      </c>
      <c r="E968" t="s">
        <v>4778</v>
      </c>
      <c r="F968" t="s">
        <v>22</v>
      </c>
      <c r="G968" s="2"/>
      <c r="H968" t="s">
        <v>22</v>
      </c>
      <c r="I968">
        <v>1981</v>
      </c>
      <c r="J968" t="s">
        <v>92</v>
      </c>
      <c r="K968" t="s">
        <v>1525</v>
      </c>
      <c r="L968">
        <v>120</v>
      </c>
      <c r="M968">
        <v>0</v>
      </c>
      <c r="N968" t="s">
        <v>61</v>
      </c>
      <c r="O968" t="s">
        <v>4779</v>
      </c>
      <c r="P968" t="s">
        <v>27</v>
      </c>
      <c r="Q968">
        <v>2</v>
      </c>
      <c r="R968" t="str">
        <f t="shared" si="60"/>
        <v/>
      </c>
      <c r="S968" t="str">
        <f t="shared" si="61"/>
        <v/>
      </c>
      <c r="T968" t="str">
        <f t="shared" si="62"/>
        <v>Older</v>
      </c>
      <c r="U968" t="str">
        <f t="shared" si="63"/>
        <v>Medium</v>
      </c>
    </row>
    <row r="969" spans="1:21" x14ac:dyDescent="0.25">
      <c r="A969" t="s">
        <v>4780</v>
      </c>
      <c r="B969" t="s">
        <v>18</v>
      </c>
      <c r="C969" t="s">
        <v>4781</v>
      </c>
      <c r="D969" t="s">
        <v>4782</v>
      </c>
      <c r="E969" t="s">
        <v>4783</v>
      </c>
      <c r="F969" t="s">
        <v>85</v>
      </c>
      <c r="G969" s="2">
        <v>43607</v>
      </c>
      <c r="H969" t="s">
        <v>34</v>
      </c>
      <c r="I969">
        <v>2018</v>
      </c>
      <c r="J969" t="s">
        <v>136</v>
      </c>
      <c r="K969" t="s">
        <v>1140</v>
      </c>
      <c r="L969">
        <v>137</v>
      </c>
      <c r="M969">
        <v>0</v>
      </c>
      <c r="N969" t="s">
        <v>112</v>
      </c>
      <c r="O969" t="s">
        <v>4784</v>
      </c>
      <c r="P969" t="s">
        <v>39</v>
      </c>
      <c r="Q969">
        <v>1</v>
      </c>
      <c r="R969">
        <f t="shared" si="60"/>
        <v>2019</v>
      </c>
      <c r="S969" t="str">
        <f t="shared" si="61"/>
        <v>May</v>
      </c>
      <c r="T969" t="str">
        <f t="shared" si="62"/>
        <v>Modern</v>
      </c>
      <c r="U969" t="str">
        <f t="shared" si="63"/>
        <v>Long</v>
      </c>
    </row>
    <row r="970" spans="1:21" x14ac:dyDescent="0.25">
      <c r="A970" t="s">
        <v>4785</v>
      </c>
      <c r="B970" t="s">
        <v>29</v>
      </c>
      <c r="C970" t="s">
        <v>4786</v>
      </c>
      <c r="D970" t="s">
        <v>22</v>
      </c>
      <c r="E970" t="s">
        <v>4787</v>
      </c>
      <c r="F970" t="s">
        <v>22</v>
      </c>
      <c r="G970" s="2">
        <v>43040</v>
      </c>
      <c r="H970" t="s">
        <v>34</v>
      </c>
      <c r="I970">
        <v>2008</v>
      </c>
      <c r="J970" t="s">
        <v>136</v>
      </c>
      <c r="K970" t="s">
        <v>71</v>
      </c>
      <c r="L970">
        <v>0</v>
      </c>
      <c r="M970">
        <v>1</v>
      </c>
      <c r="N970" t="s">
        <v>220</v>
      </c>
      <c r="O970" t="s">
        <v>4788</v>
      </c>
      <c r="P970" t="s">
        <v>39</v>
      </c>
      <c r="Q970">
        <v>1</v>
      </c>
      <c r="R970">
        <f t="shared" si="60"/>
        <v>2017</v>
      </c>
      <c r="S970" t="str">
        <f t="shared" si="61"/>
        <v>November</v>
      </c>
      <c r="T970" t="str">
        <f t="shared" si="62"/>
        <v>Older</v>
      </c>
      <c r="U970" t="str">
        <f t="shared" si="63"/>
        <v>Not Applicable</v>
      </c>
    </row>
    <row r="971" spans="1:21" x14ac:dyDescent="0.25">
      <c r="A971" t="s">
        <v>4789</v>
      </c>
      <c r="B971" t="s">
        <v>29</v>
      </c>
      <c r="C971" t="s">
        <v>4790</v>
      </c>
      <c r="D971" t="s">
        <v>4791</v>
      </c>
      <c r="E971" t="s">
        <v>4792</v>
      </c>
      <c r="F971" t="s">
        <v>1934</v>
      </c>
      <c r="G971" s="2">
        <v>43951</v>
      </c>
      <c r="H971" t="s">
        <v>34</v>
      </c>
      <c r="I971">
        <v>2020</v>
      </c>
      <c r="J971" t="s">
        <v>35</v>
      </c>
      <c r="K971" t="s">
        <v>71</v>
      </c>
      <c r="L971">
        <v>0</v>
      </c>
      <c r="M971">
        <v>1</v>
      </c>
      <c r="N971" t="s">
        <v>220</v>
      </c>
      <c r="O971" t="s">
        <v>4793</v>
      </c>
      <c r="P971" t="s">
        <v>39</v>
      </c>
      <c r="Q971">
        <v>1</v>
      </c>
      <c r="R971">
        <f t="shared" si="60"/>
        <v>2020</v>
      </c>
      <c r="S971" t="str">
        <f t="shared" si="61"/>
        <v>April</v>
      </c>
      <c r="T971" t="str">
        <f t="shared" si="62"/>
        <v>Recent</v>
      </c>
      <c r="U971" t="str">
        <f t="shared" si="63"/>
        <v>Not Applicable</v>
      </c>
    </row>
    <row r="972" spans="1:21" x14ac:dyDescent="0.25">
      <c r="A972" t="s">
        <v>4794</v>
      </c>
      <c r="B972" t="s">
        <v>18</v>
      </c>
      <c r="C972" t="s">
        <v>4795</v>
      </c>
      <c r="D972" t="s">
        <v>4796</v>
      </c>
      <c r="E972" t="s">
        <v>4797</v>
      </c>
      <c r="F972" t="s">
        <v>22</v>
      </c>
      <c r="G972" s="2"/>
      <c r="H972" t="s">
        <v>22</v>
      </c>
      <c r="I972">
        <v>1975</v>
      </c>
      <c r="J972" t="s">
        <v>92</v>
      </c>
      <c r="K972" t="s">
        <v>470</v>
      </c>
      <c r="L972">
        <v>100</v>
      </c>
      <c r="M972">
        <v>0</v>
      </c>
      <c r="N972" t="s">
        <v>61</v>
      </c>
      <c r="O972" t="s">
        <v>4798</v>
      </c>
      <c r="P972" t="s">
        <v>27</v>
      </c>
      <c r="Q972">
        <v>2</v>
      </c>
      <c r="R972" t="str">
        <f t="shared" si="60"/>
        <v/>
      </c>
      <c r="S972" t="str">
        <f t="shared" si="61"/>
        <v/>
      </c>
      <c r="T972" t="str">
        <f t="shared" si="62"/>
        <v>Older</v>
      </c>
      <c r="U972" t="str">
        <f t="shared" si="63"/>
        <v>Medium</v>
      </c>
    </row>
    <row r="973" spans="1:21" x14ac:dyDescent="0.25">
      <c r="A973" t="s">
        <v>4799</v>
      </c>
      <c r="B973" t="s">
        <v>18</v>
      </c>
      <c r="C973" t="s">
        <v>4800</v>
      </c>
      <c r="D973" t="s">
        <v>4801</v>
      </c>
      <c r="E973" t="s">
        <v>4802</v>
      </c>
      <c r="F973" t="s">
        <v>22</v>
      </c>
      <c r="G973" s="2"/>
      <c r="H973" t="s">
        <v>22</v>
      </c>
      <c r="I973">
        <v>2021</v>
      </c>
      <c r="J973" t="s">
        <v>23</v>
      </c>
      <c r="K973" t="s">
        <v>60</v>
      </c>
      <c r="L973">
        <v>89</v>
      </c>
      <c r="M973">
        <v>0</v>
      </c>
      <c r="N973" t="s">
        <v>119</v>
      </c>
      <c r="O973" t="s">
        <v>4803</v>
      </c>
      <c r="P973" t="s">
        <v>27</v>
      </c>
      <c r="Q973">
        <v>2</v>
      </c>
      <c r="R973" t="str">
        <f t="shared" si="60"/>
        <v/>
      </c>
      <c r="S973" t="str">
        <f t="shared" si="61"/>
        <v/>
      </c>
      <c r="T973" t="str">
        <f t="shared" si="62"/>
        <v>Recent</v>
      </c>
      <c r="U973" t="str">
        <f t="shared" si="63"/>
        <v>Short</v>
      </c>
    </row>
    <row r="974" spans="1:21" x14ac:dyDescent="0.25">
      <c r="A974" t="s">
        <v>4804</v>
      </c>
      <c r="B974" t="s">
        <v>18</v>
      </c>
      <c r="C974" t="s">
        <v>4805</v>
      </c>
      <c r="D974" t="s">
        <v>4806</v>
      </c>
      <c r="E974" t="s">
        <v>4807</v>
      </c>
      <c r="F974" t="s">
        <v>1050</v>
      </c>
      <c r="G974" s="2">
        <v>43220</v>
      </c>
      <c r="H974" t="s">
        <v>34</v>
      </c>
      <c r="I974">
        <v>2005</v>
      </c>
      <c r="J974" t="s">
        <v>136</v>
      </c>
      <c r="K974" t="s">
        <v>1434</v>
      </c>
      <c r="L974">
        <v>112</v>
      </c>
      <c r="M974">
        <v>0</v>
      </c>
      <c r="N974" t="s">
        <v>119</v>
      </c>
      <c r="O974" t="s">
        <v>4808</v>
      </c>
      <c r="P974" t="s">
        <v>39</v>
      </c>
      <c r="Q974">
        <v>1</v>
      </c>
      <c r="R974">
        <f t="shared" si="60"/>
        <v>2018</v>
      </c>
      <c r="S974" t="str">
        <f t="shared" si="61"/>
        <v>April</v>
      </c>
      <c r="T974" t="str">
        <f t="shared" si="62"/>
        <v>Older</v>
      </c>
      <c r="U974" t="str">
        <f t="shared" si="63"/>
        <v>Medium</v>
      </c>
    </row>
    <row r="975" spans="1:21" x14ac:dyDescent="0.25">
      <c r="A975" t="s">
        <v>4809</v>
      </c>
      <c r="B975" t="s">
        <v>29</v>
      </c>
      <c r="C975" t="s">
        <v>4810</v>
      </c>
      <c r="D975" t="s">
        <v>22</v>
      </c>
      <c r="E975" t="s">
        <v>4811</v>
      </c>
      <c r="F975" t="s">
        <v>85</v>
      </c>
      <c r="G975" s="2">
        <v>42870</v>
      </c>
      <c r="H975" t="s">
        <v>34</v>
      </c>
      <c r="I975">
        <v>2012</v>
      </c>
      <c r="J975" t="s">
        <v>51</v>
      </c>
      <c r="K975" t="s">
        <v>71</v>
      </c>
      <c r="L975">
        <v>0</v>
      </c>
      <c r="M975">
        <v>1</v>
      </c>
      <c r="N975" t="s">
        <v>72</v>
      </c>
      <c r="O975" t="s">
        <v>4812</v>
      </c>
      <c r="P975" t="s">
        <v>39</v>
      </c>
      <c r="Q975">
        <v>1</v>
      </c>
      <c r="R975">
        <f t="shared" si="60"/>
        <v>2017</v>
      </c>
      <c r="S975" t="str">
        <f t="shared" si="61"/>
        <v>May</v>
      </c>
      <c r="T975" t="str">
        <f t="shared" si="62"/>
        <v>Modern</v>
      </c>
      <c r="U975" t="str">
        <f t="shared" si="63"/>
        <v>Not Applicable</v>
      </c>
    </row>
    <row r="976" spans="1:21" x14ac:dyDescent="0.25">
      <c r="A976" t="s">
        <v>4813</v>
      </c>
      <c r="B976" t="s">
        <v>29</v>
      </c>
      <c r="C976" t="s">
        <v>4814</v>
      </c>
      <c r="D976" t="s">
        <v>22</v>
      </c>
      <c r="E976" t="s">
        <v>4815</v>
      </c>
      <c r="F976" t="s">
        <v>22</v>
      </c>
      <c r="G976" s="2"/>
      <c r="H976" t="s">
        <v>22</v>
      </c>
      <c r="I976">
        <v>2016</v>
      </c>
      <c r="J976" t="s">
        <v>59</v>
      </c>
      <c r="K976" t="s">
        <v>71</v>
      </c>
      <c r="L976">
        <v>0</v>
      </c>
      <c r="M976">
        <v>1</v>
      </c>
      <c r="N976" t="s">
        <v>368</v>
      </c>
      <c r="O976" t="s">
        <v>4816</v>
      </c>
      <c r="P976" t="s">
        <v>27</v>
      </c>
      <c r="Q976">
        <v>2</v>
      </c>
      <c r="R976" t="str">
        <f t="shared" si="60"/>
        <v/>
      </c>
      <c r="S976" t="str">
        <f t="shared" si="61"/>
        <v/>
      </c>
      <c r="T976" t="str">
        <f t="shared" si="62"/>
        <v>Modern</v>
      </c>
      <c r="U976" t="str">
        <f t="shared" si="63"/>
        <v>Not Applicable</v>
      </c>
    </row>
    <row r="977" spans="1:21" x14ac:dyDescent="0.25">
      <c r="A977" t="s">
        <v>4817</v>
      </c>
      <c r="B977" t="s">
        <v>18</v>
      </c>
      <c r="C977" t="s">
        <v>4818</v>
      </c>
      <c r="D977" t="s">
        <v>4819</v>
      </c>
      <c r="E977" t="s">
        <v>4820</v>
      </c>
      <c r="F977" t="s">
        <v>22</v>
      </c>
      <c r="G977" s="2"/>
      <c r="H977" t="s">
        <v>22</v>
      </c>
      <c r="I977">
        <v>2021</v>
      </c>
      <c r="J977" t="s">
        <v>23</v>
      </c>
      <c r="K977" t="s">
        <v>384</v>
      </c>
      <c r="L977">
        <v>81</v>
      </c>
      <c r="M977">
        <v>0</v>
      </c>
      <c r="N977" t="s">
        <v>119</v>
      </c>
      <c r="O977" t="s">
        <v>4821</v>
      </c>
      <c r="P977" t="s">
        <v>27</v>
      </c>
      <c r="Q977">
        <v>2</v>
      </c>
      <c r="R977" t="str">
        <f t="shared" si="60"/>
        <v/>
      </c>
      <c r="S977" t="str">
        <f t="shared" si="61"/>
        <v/>
      </c>
      <c r="T977" t="str">
        <f t="shared" si="62"/>
        <v>Recent</v>
      </c>
      <c r="U977" t="str">
        <f t="shared" si="63"/>
        <v>Short</v>
      </c>
    </row>
    <row r="978" spans="1:21" x14ac:dyDescent="0.25">
      <c r="A978" t="s">
        <v>4822</v>
      </c>
      <c r="B978" t="s">
        <v>18</v>
      </c>
      <c r="C978" t="s">
        <v>4823</v>
      </c>
      <c r="D978" t="s">
        <v>4824</v>
      </c>
      <c r="E978" t="s">
        <v>4825</v>
      </c>
      <c r="F978" t="s">
        <v>22</v>
      </c>
      <c r="G978" s="2"/>
      <c r="H978" t="s">
        <v>22</v>
      </c>
      <c r="I978">
        <v>2010</v>
      </c>
      <c r="J978" t="s">
        <v>92</v>
      </c>
      <c r="K978" t="s">
        <v>306</v>
      </c>
      <c r="L978">
        <v>98</v>
      </c>
      <c r="M978">
        <v>0</v>
      </c>
      <c r="N978" t="s">
        <v>119</v>
      </c>
      <c r="O978" t="s">
        <v>4826</v>
      </c>
      <c r="P978" t="s">
        <v>27</v>
      </c>
      <c r="Q978">
        <v>2</v>
      </c>
      <c r="R978" t="str">
        <f t="shared" si="60"/>
        <v/>
      </c>
      <c r="S978" t="str">
        <f t="shared" si="61"/>
        <v/>
      </c>
      <c r="T978" t="str">
        <f t="shared" si="62"/>
        <v>Modern</v>
      </c>
      <c r="U978" t="str">
        <f t="shared" si="63"/>
        <v>Medium</v>
      </c>
    </row>
    <row r="979" spans="1:21" x14ac:dyDescent="0.25">
      <c r="A979" t="s">
        <v>4827</v>
      </c>
      <c r="B979" t="s">
        <v>18</v>
      </c>
      <c r="C979" t="s">
        <v>4828</v>
      </c>
      <c r="D979" t="s">
        <v>4829</v>
      </c>
      <c r="E979" t="s">
        <v>4830</v>
      </c>
      <c r="F979" t="s">
        <v>22</v>
      </c>
      <c r="G979" s="2"/>
      <c r="H979" t="s">
        <v>22</v>
      </c>
      <c r="I979">
        <v>2020</v>
      </c>
      <c r="J979" t="s">
        <v>198</v>
      </c>
      <c r="K979" t="s">
        <v>318</v>
      </c>
      <c r="L979">
        <v>80</v>
      </c>
      <c r="M979">
        <v>0</v>
      </c>
      <c r="N979" t="s">
        <v>25</v>
      </c>
      <c r="O979" t="s">
        <v>4831</v>
      </c>
      <c r="P979" t="s">
        <v>27</v>
      </c>
      <c r="Q979">
        <v>2</v>
      </c>
      <c r="R979" t="str">
        <f t="shared" si="60"/>
        <v/>
      </c>
      <c r="S979" t="str">
        <f t="shared" si="61"/>
        <v/>
      </c>
      <c r="T979" t="str">
        <f t="shared" si="62"/>
        <v>Recent</v>
      </c>
      <c r="U979" t="str">
        <f t="shared" si="63"/>
        <v>Short</v>
      </c>
    </row>
    <row r="980" spans="1:21" x14ac:dyDescent="0.25">
      <c r="A980" t="s">
        <v>4832</v>
      </c>
      <c r="B980" t="s">
        <v>18</v>
      </c>
      <c r="C980" t="s">
        <v>4833</v>
      </c>
      <c r="D980" t="s">
        <v>4834</v>
      </c>
      <c r="E980" t="s">
        <v>4835</v>
      </c>
      <c r="F980" t="s">
        <v>22</v>
      </c>
      <c r="G980" s="2"/>
      <c r="H980" t="s">
        <v>22</v>
      </c>
      <c r="I980">
        <v>2021</v>
      </c>
      <c r="J980" t="s">
        <v>198</v>
      </c>
      <c r="K980" t="s">
        <v>271</v>
      </c>
      <c r="L980">
        <v>87</v>
      </c>
      <c r="M980">
        <v>0</v>
      </c>
      <c r="N980" t="s">
        <v>264</v>
      </c>
      <c r="O980" t="s">
        <v>4836</v>
      </c>
      <c r="P980" t="s">
        <v>27</v>
      </c>
      <c r="Q980">
        <v>2</v>
      </c>
      <c r="R980" t="str">
        <f t="shared" si="60"/>
        <v/>
      </c>
      <c r="S980" t="str">
        <f t="shared" si="61"/>
        <v/>
      </c>
      <c r="T980" t="str">
        <f t="shared" si="62"/>
        <v>Recent</v>
      </c>
      <c r="U980" t="str">
        <f t="shared" si="63"/>
        <v>Short</v>
      </c>
    </row>
    <row r="981" spans="1:21" x14ac:dyDescent="0.25">
      <c r="A981" t="s">
        <v>4837</v>
      </c>
      <c r="B981" t="s">
        <v>18</v>
      </c>
      <c r="C981" t="s">
        <v>4838</v>
      </c>
      <c r="D981" t="s">
        <v>4839</v>
      </c>
      <c r="E981" t="s">
        <v>4840</v>
      </c>
      <c r="F981" t="s">
        <v>175</v>
      </c>
      <c r="G981" s="2">
        <v>42356</v>
      </c>
      <c r="H981" t="s">
        <v>34</v>
      </c>
      <c r="I981">
        <v>2015</v>
      </c>
      <c r="J981" t="s">
        <v>35</v>
      </c>
      <c r="K981" t="s">
        <v>44</v>
      </c>
      <c r="L981">
        <v>60</v>
      </c>
      <c r="M981">
        <v>0</v>
      </c>
      <c r="N981" t="s">
        <v>210</v>
      </c>
      <c r="O981" t="s">
        <v>4841</v>
      </c>
      <c r="P981" t="s">
        <v>39</v>
      </c>
      <c r="Q981">
        <v>1</v>
      </c>
      <c r="R981">
        <f t="shared" si="60"/>
        <v>2015</v>
      </c>
      <c r="S981" t="str">
        <f t="shared" si="61"/>
        <v>December</v>
      </c>
      <c r="T981" t="str">
        <f t="shared" si="62"/>
        <v>Modern</v>
      </c>
      <c r="U981" t="str">
        <f t="shared" si="63"/>
        <v>Short</v>
      </c>
    </row>
    <row r="982" spans="1:21" x14ac:dyDescent="0.25">
      <c r="A982" t="s">
        <v>4842</v>
      </c>
      <c r="B982" t="s">
        <v>18</v>
      </c>
      <c r="C982" t="s">
        <v>4843</v>
      </c>
      <c r="D982" t="s">
        <v>4844</v>
      </c>
      <c r="E982" t="s">
        <v>4845</v>
      </c>
      <c r="F982" t="s">
        <v>175</v>
      </c>
      <c r="G982" s="2">
        <v>43329</v>
      </c>
      <c r="H982" t="s">
        <v>34</v>
      </c>
      <c r="I982">
        <v>2018</v>
      </c>
      <c r="J982" t="s">
        <v>136</v>
      </c>
      <c r="K982" t="s">
        <v>470</v>
      </c>
      <c r="L982">
        <v>100</v>
      </c>
      <c r="M982">
        <v>0</v>
      </c>
      <c r="N982" t="s">
        <v>61</v>
      </c>
      <c r="O982" t="s">
        <v>4846</v>
      </c>
      <c r="P982" t="s">
        <v>39</v>
      </c>
      <c r="Q982">
        <v>1</v>
      </c>
      <c r="R982">
        <f t="shared" si="60"/>
        <v>2018</v>
      </c>
      <c r="S982" t="str">
        <f t="shared" si="61"/>
        <v>August</v>
      </c>
      <c r="T982" t="str">
        <f t="shared" si="62"/>
        <v>Modern</v>
      </c>
      <c r="U982" t="str">
        <f t="shared" si="63"/>
        <v>Medium</v>
      </c>
    </row>
    <row r="983" spans="1:21" x14ac:dyDescent="0.25">
      <c r="A983" t="s">
        <v>4847</v>
      </c>
      <c r="B983" t="s">
        <v>18</v>
      </c>
      <c r="C983" t="s">
        <v>4848</v>
      </c>
      <c r="D983" t="s">
        <v>4849</v>
      </c>
      <c r="E983" t="s">
        <v>4850</v>
      </c>
      <c r="F983" t="s">
        <v>22</v>
      </c>
      <c r="G983" s="2"/>
      <c r="H983" t="s">
        <v>22</v>
      </c>
      <c r="I983">
        <v>2019</v>
      </c>
      <c r="J983" t="s">
        <v>59</v>
      </c>
      <c r="K983" t="s">
        <v>313</v>
      </c>
      <c r="L983">
        <v>132</v>
      </c>
      <c r="M983">
        <v>0</v>
      </c>
      <c r="N983" t="s">
        <v>119</v>
      </c>
      <c r="O983" t="s">
        <v>4851</v>
      </c>
      <c r="P983" t="s">
        <v>27</v>
      </c>
      <c r="Q983">
        <v>2</v>
      </c>
      <c r="R983" t="str">
        <f t="shared" si="60"/>
        <v/>
      </c>
      <c r="S983" t="str">
        <f t="shared" si="61"/>
        <v/>
      </c>
      <c r="T983" t="str">
        <f t="shared" si="62"/>
        <v>Modern</v>
      </c>
      <c r="U983" t="str">
        <f t="shared" si="63"/>
        <v>Long</v>
      </c>
    </row>
    <row r="984" spans="1:21" x14ac:dyDescent="0.25">
      <c r="A984" t="s">
        <v>4852</v>
      </c>
      <c r="B984" t="s">
        <v>18</v>
      </c>
      <c r="C984" t="s">
        <v>4853</v>
      </c>
      <c r="D984" t="s">
        <v>1832</v>
      </c>
      <c r="E984" t="s">
        <v>22</v>
      </c>
      <c r="F984" t="s">
        <v>22</v>
      </c>
      <c r="G984" s="2"/>
      <c r="H984" t="s">
        <v>22</v>
      </c>
      <c r="I984">
        <v>2020</v>
      </c>
      <c r="J984" t="s">
        <v>77</v>
      </c>
      <c r="K984" t="s">
        <v>3464</v>
      </c>
      <c r="L984">
        <v>28</v>
      </c>
      <c r="M984">
        <v>0</v>
      </c>
      <c r="N984" t="s">
        <v>79</v>
      </c>
      <c r="O984" t="s">
        <v>1833</v>
      </c>
      <c r="P984" t="s">
        <v>27</v>
      </c>
      <c r="Q984">
        <v>2</v>
      </c>
      <c r="R984" t="str">
        <f t="shared" si="60"/>
        <v/>
      </c>
      <c r="S984" t="str">
        <f t="shared" si="61"/>
        <v/>
      </c>
      <c r="T984" t="str">
        <f t="shared" si="62"/>
        <v>Recent</v>
      </c>
      <c r="U984" t="str">
        <f t="shared" si="63"/>
        <v>Short</v>
      </c>
    </row>
    <row r="985" spans="1:21" x14ac:dyDescent="0.25">
      <c r="A985" t="s">
        <v>4854</v>
      </c>
      <c r="B985" t="s">
        <v>18</v>
      </c>
      <c r="C985" t="s">
        <v>4855</v>
      </c>
      <c r="D985" t="s">
        <v>4856</v>
      </c>
      <c r="E985" t="s">
        <v>4857</v>
      </c>
      <c r="F985" t="s">
        <v>175</v>
      </c>
      <c r="G985" s="2">
        <v>44197</v>
      </c>
      <c r="H985" t="s">
        <v>34</v>
      </c>
      <c r="I985">
        <v>1988</v>
      </c>
      <c r="J985" t="s">
        <v>92</v>
      </c>
      <c r="K985" t="s">
        <v>908</v>
      </c>
      <c r="L985">
        <v>104</v>
      </c>
      <c r="M985">
        <v>0</v>
      </c>
      <c r="N985" t="s">
        <v>61</v>
      </c>
      <c r="O985" t="s">
        <v>4858</v>
      </c>
      <c r="P985" t="s">
        <v>39</v>
      </c>
      <c r="Q985">
        <v>1</v>
      </c>
      <c r="R985">
        <f t="shared" si="60"/>
        <v>2021</v>
      </c>
      <c r="S985" t="str">
        <f t="shared" si="61"/>
        <v>January</v>
      </c>
      <c r="T985" t="str">
        <f t="shared" si="62"/>
        <v>Older</v>
      </c>
      <c r="U985" t="str">
        <f t="shared" si="63"/>
        <v>Medium</v>
      </c>
    </row>
    <row r="986" spans="1:21" x14ac:dyDescent="0.25">
      <c r="A986" t="s">
        <v>4859</v>
      </c>
      <c r="B986" t="s">
        <v>18</v>
      </c>
      <c r="C986" t="s">
        <v>4860</v>
      </c>
      <c r="D986" t="s">
        <v>3649</v>
      </c>
      <c r="E986" t="s">
        <v>3650</v>
      </c>
      <c r="F986" t="s">
        <v>22</v>
      </c>
      <c r="G986" s="2"/>
      <c r="H986" t="s">
        <v>22</v>
      </c>
      <c r="I986">
        <v>1951</v>
      </c>
      <c r="J986" t="s">
        <v>238</v>
      </c>
      <c r="K986" t="s">
        <v>3544</v>
      </c>
      <c r="L986">
        <v>63</v>
      </c>
      <c r="M986">
        <v>0</v>
      </c>
      <c r="N986" t="s">
        <v>1394</v>
      </c>
      <c r="O986" t="s">
        <v>4861</v>
      </c>
      <c r="P986" t="s">
        <v>27</v>
      </c>
      <c r="Q986">
        <v>2</v>
      </c>
      <c r="R986" t="str">
        <f t="shared" si="60"/>
        <v/>
      </c>
      <c r="S986" t="str">
        <f t="shared" si="61"/>
        <v/>
      </c>
      <c r="T986" t="str">
        <f t="shared" si="62"/>
        <v>Older</v>
      </c>
      <c r="U986" t="str">
        <f t="shared" si="63"/>
        <v>Short</v>
      </c>
    </row>
    <row r="987" spans="1:21" x14ac:dyDescent="0.25">
      <c r="A987" t="s">
        <v>4862</v>
      </c>
      <c r="B987" t="s">
        <v>18</v>
      </c>
      <c r="C987" t="s">
        <v>4863</v>
      </c>
      <c r="D987" t="s">
        <v>4864</v>
      </c>
      <c r="E987" t="s">
        <v>4865</v>
      </c>
      <c r="F987" t="s">
        <v>85</v>
      </c>
      <c r="G987" s="2"/>
      <c r="H987" t="s">
        <v>22</v>
      </c>
      <c r="I987">
        <v>2017</v>
      </c>
      <c r="J987" t="s">
        <v>59</v>
      </c>
      <c r="K987" t="s">
        <v>1290</v>
      </c>
      <c r="L987">
        <v>124</v>
      </c>
      <c r="M987">
        <v>0</v>
      </c>
      <c r="N987" t="s">
        <v>61</v>
      </c>
      <c r="O987" t="s">
        <v>4866</v>
      </c>
      <c r="P987" t="s">
        <v>27</v>
      </c>
      <c r="Q987">
        <v>2</v>
      </c>
      <c r="R987" t="str">
        <f t="shared" si="60"/>
        <v/>
      </c>
      <c r="S987" t="str">
        <f t="shared" si="61"/>
        <v/>
      </c>
      <c r="T987" t="str">
        <f t="shared" si="62"/>
        <v>Modern</v>
      </c>
      <c r="U987" t="str">
        <f t="shared" si="63"/>
        <v>Long</v>
      </c>
    </row>
    <row r="988" spans="1:21" x14ac:dyDescent="0.25">
      <c r="A988" t="s">
        <v>4867</v>
      </c>
      <c r="B988" t="s">
        <v>18</v>
      </c>
      <c r="C988" t="s">
        <v>4868</v>
      </c>
      <c r="D988" t="s">
        <v>4869</v>
      </c>
      <c r="E988" t="s">
        <v>4869</v>
      </c>
      <c r="F988" t="s">
        <v>22</v>
      </c>
      <c r="G988" s="2"/>
      <c r="H988" t="s">
        <v>22</v>
      </c>
      <c r="I988">
        <v>2019</v>
      </c>
      <c r="J988" t="s">
        <v>77</v>
      </c>
      <c r="K988" t="s">
        <v>199</v>
      </c>
      <c r="L988">
        <v>48</v>
      </c>
      <c r="M988">
        <v>0</v>
      </c>
      <c r="N988" t="s">
        <v>357</v>
      </c>
      <c r="O988" t="s">
        <v>4870</v>
      </c>
      <c r="P988" t="s">
        <v>27</v>
      </c>
      <c r="Q988">
        <v>2</v>
      </c>
      <c r="R988" t="str">
        <f t="shared" si="60"/>
        <v/>
      </c>
      <c r="S988" t="str">
        <f t="shared" si="61"/>
        <v/>
      </c>
      <c r="T988" t="str">
        <f t="shared" si="62"/>
        <v>Modern</v>
      </c>
      <c r="U988" t="str">
        <f t="shared" si="63"/>
        <v>Short</v>
      </c>
    </row>
    <row r="989" spans="1:21" x14ac:dyDescent="0.25">
      <c r="A989" t="s">
        <v>4871</v>
      </c>
      <c r="B989" t="s">
        <v>18</v>
      </c>
      <c r="C989" t="s">
        <v>4872</v>
      </c>
      <c r="D989" t="s">
        <v>4873</v>
      </c>
      <c r="E989" t="s">
        <v>22</v>
      </c>
      <c r="F989" t="s">
        <v>175</v>
      </c>
      <c r="G989" s="2">
        <v>42920</v>
      </c>
      <c r="H989" t="s">
        <v>34</v>
      </c>
      <c r="I989">
        <v>2016</v>
      </c>
      <c r="J989" t="s">
        <v>136</v>
      </c>
      <c r="K989" t="s">
        <v>209</v>
      </c>
      <c r="L989">
        <v>78</v>
      </c>
      <c r="M989">
        <v>0</v>
      </c>
      <c r="N989" t="s">
        <v>45</v>
      </c>
      <c r="O989" t="s">
        <v>4874</v>
      </c>
      <c r="P989" t="s">
        <v>39</v>
      </c>
      <c r="Q989">
        <v>1</v>
      </c>
      <c r="R989">
        <f t="shared" si="60"/>
        <v>2017</v>
      </c>
      <c r="S989" t="str">
        <f t="shared" si="61"/>
        <v>July</v>
      </c>
      <c r="T989" t="str">
        <f t="shared" si="62"/>
        <v>Modern</v>
      </c>
      <c r="U989" t="str">
        <f t="shared" si="63"/>
        <v>Short</v>
      </c>
    </row>
    <row r="990" spans="1:21" x14ac:dyDescent="0.25">
      <c r="A990" t="s">
        <v>4875</v>
      </c>
      <c r="B990" t="s">
        <v>18</v>
      </c>
      <c r="C990" t="s">
        <v>4876</v>
      </c>
      <c r="D990" t="s">
        <v>4877</v>
      </c>
      <c r="E990" t="s">
        <v>4878</v>
      </c>
      <c r="F990" t="s">
        <v>4879</v>
      </c>
      <c r="G990" s="2">
        <v>43553</v>
      </c>
      <c r="H990" t="s">
        <v>34</v>
      </c>
      <c r="I990">
        <v>2019</v>
      </c>
      <c r="J990" t="s">
        <v>35</v>
      </c>
      <c r="K990" t="s">
        <v>176</v>
      </c>
      <c r="L990">
        <v>102</v>
      </c>
      <c r="M990">
        <v>0</v>
      </c>
      <c r="N990" t="s">
        <v>119</v>
      </c>
      <c r="O990" t="s">
        <v>4880</v>
      </c>
      <c r="P990" t="s">
        <v>39</v>
      </c>
      <c r="Q990">
        <v>1</v>
      </c>
      <c r="R990">
        <f t="shared" si="60"/>
        <v>2019</v>
      </c>
      <c r="S990" t="str">
        <f t="shared" si="61"/>
        <v>March</v>
      </c>
      <c r="T990" t="str">
        <f t="shared" si="62"/>
        <v>Modern</v>
      </c>
      <c r="U990" t="str">
        <f t="shared" si="63"/>
        <v>Medium</v>
      </c>
    </row>
    <row r="991" spans="1:21" x14ac:dyDescent="0.25">
      <c r="A991" t="s">
        <v>4881</v>
      </c>
      <c r="B991" t="s">
        <v>18</v>
      </c>
      <c r="C991" t="s">
        <v>4882</v>
      </c>
      <c r="D991" t="s">
        <v>4883</v>
      </c>
      <c r="E991" t="s">
        <v>4884</v>
      </c>
      <c r="F991" t="s">
        <v>22</v>
      </c>
      <c r="G991" s="2"/>
      <c r="H991" t="s">
        <v>22</v>
      </c>
      <c r="I991">
        <v>2012</v>
      </c>
      <c r="J991" t="s">
        <v>300</v>
      </c>
      <c r="K991" t="s">
        <v>4573</v>
      </c>
      <c r="L991">
        <v>51</v>
      </c>
      <c r="M991">
        <v>0</v>
      </c>
      <c r="N991" t="s">
        <v>45</v>
      </c>
      <c r="O991" t="s">
        <v>4885</v>
      </c>
      <c r="P991" t="s">
        <v>27</v>
      </c>
      <c r="Q991">
        <v>2</v>
      </c>
      <c r="R991" t="str">
        <f t="shared" si="60"/>
        <v/>
      </c>
      <c r="S991" t="str">
        <f t="shared" si="61"/>
        <v/>
      </c>
      <c r="T991" t="str">
        <f t="shared" si="62"/>
        <v>Modern</v>
      </c>
      <c r="U991" t="str">
        <f t="shared" si="63"/>
        <v>Short</v>
      </c>
    </row>
    <row r="992" spans="1:21" x14ac:dyDescent="0.25">
      <c r="A992" t="s">
        <v>4886</v>
      </c>
      <c r="B992" t="s">
        <v>29</v>
      </c>
      <c r="C992" t="s">
        <v>4887</v>
      </c>
      <c r="D992" t="s">
        <v>22</v>
      </c>
      <c r="E992" t="s">
        <v>4888</v>
      </c>
      <c r="F992" t="s">
        <v>22</v>
      </c>
      <c r="G992" s="2"/>
      <c r="H992" t="s">
        <v>22</v>
      </c>
      <c r="I992">
        <v>1990</v>
      </c>
      <c r="J992" t="s">
        <v>77</v>
      </c>
      <c r="K992" t="s">
        <v>71</v>
      </c>
      <c r="L992">
        <v>0</v>
      </c>
      <c r="M992">
        <v>1</v>
      </c>
      <c r="N992" t="s">
        <v>79</v>
      </c>
      <c r="O992" t="s">
        <v>4889</v>
      </c>
      <c r="P992" t="s">
        <v>27</v>
      </c>
      <c r="Q992">
        <v>2</v>
      </c>
      <c r="R992" t="str">
        <f t="shared" si="60"/>
        <v/>
      </c>
      <c r="S992" t="str">
        <f t="shared" si="61"/>
        <v/>
      </c>
      <c r="T992" t="str">
        <f t="shared" si="62"/>
        <v>Older</v>
      </c>
      <c r="U992" t="str">
        <f t="shared" si="63"/>
        <v>Not Applicable</v>
      </c>
    </row>
    <row r="993" spans="1:21" x14ac:dyDescent="0.25">
      <c r="A993" t="s">
        <v>4890</v>
      </c>
      <c r="B993" t="s">
        <v>18</v>
      </c>
      <c r="C993" t="s">
        <v>4891</v>
      </c>
      <c r="D993" t="s">
        <v>4892</v>
      </c>
      <c r="E993" t="s">
        <v>4893</v>
      </c>
      <c r="F993" t="s">
        <v>1758</v>
      </c>
      <c r="G993" s="2">
        <v>43632</v>
      </c>
      <c r="H993" t="s">
        <v>34</v>
      </c>
      <c r="I993">
        <v>2018</v>
      </c>
      <c r="J993" t="s">
        <v>35</v>
      </c>
      <c r="K993" t="s">
        <v>363</v>
      </c>
      <c r="L993">
        <v>91</v>
      </c>
      <c r="M993">
        <v>0</v>
      </c>
      <c r="N993" t="s">
        <v>61</v>
      </c>
      <c r="O993" t="s">
        <v>4894</v>
      </c>
      <c r="P993" t="s">
        <v>39</v>
      </c>
      <c r="Q993">
        <v>1</v>
      </c>
      <c r="R993">
        <f t="shared" si="60"/>
        <v>2019</v>
      </c>
      <c r="S993" t="str">
        <f t="shared" si="61"/>
        <v>June</v>
      </c>
      <c r="T993" t="str">
        <f t="shared" si="62"/>
        <v>Modern</v>
      </c>
      <c r="U993" t="str">
        <f t="shared" si="63"/>
        <v>Medium</v>
      </c>
    </row>
    <row r="994" spans="1:21" x14ac:dyDescent="0.25">
      <c r="A994" t="s">
        <v>4895</v>
      </c>
      <c r="B994" t="s">
        <v>18</v>
      </c>
      <c r="C994" t="s">
        <v>4896</v>
      </c>
      <c r="D994" t="s">
        <v>4897</v>
      </c>
      <c r="E994" t="s">
        <v>4898</v>
      </c>
      <c r="F994" t="s">
        <v>22</v>
      </c>
      <c r="G994" s="2"/>
      <c r="H994" t="s">
        <v>22</v>
      </c>
      <c r="I994">
        <v>2012</v>
      </c>
      <c r="J994" t="s">
        <v>92</v>
      </c>
      <c r="K994" t="s">
        <v>570</v>
      </c>
      <c r="L994">
        <v>94</v>
      </c>
      <c r="M994">
        <v>0</v>
      </c>
      <c r="N994" t="s">
        <v>25</v>
      </c>
      <c r="O994" t="s">
        <v>4899</v>
      </c>
      <c r="P994" t="s">
        <v>27</v>
      </c>
      <c r="Q994">
        <v>2</v>
      </c>
      <c r="R994" t="str">
        <f t="shared" si="60"/>
        <v/>
      </c>
      <c r="S994" t="str">
        <f t="shared" si="61"/>
        <v/>
      </c>
      <c r="T994" t="str">
        <f t="shared" si="62"/>
        <v>Modern</v>
      </c>
      <c r="U994" t="str">
        <f t="shared" si="63"/>
        <v>Medium</v>
      </c>
    </row>
    <row r="995" spans="1:21" x14ac:dyDescent="0.25">
      <c r="A995" t="s">
        <v>4900</v>
      </c>
      <c r="B995" t="s">
        <v>18</v>
      </c>
      <c r="C995" t="s">
        <v>4901</v>
      </c>
      <c r="D995" t="s">
        <v>4902</v>
      </c>
      <c r="E995" t="s">
        <v>4903</v>
      </c>
      <c r="F995" t="s">
        <v>22</v>
      </c>
      <c r="G995" s="2"/>
      <c r="H995" t="s">
        <v>22</v>
      </c>
      <c r="I995">
        <v>2021</v>
      </c>
      <c r="J995" t="s">
        <v>198</v>
      </c>
      <c r="K995" t="s">
        <v>318</v>
      </c>
      <c r="L995">
        <v>80</v>
      </c>
      <c r="M995">
        <v>0</v>
      </c>
      <c r="N995" t="s">
        <v>61</v>
      </c>
      <c r="O995" t="s">
        <v>4904</v>
      </c>
      <c r="P995" t="s">
        <v>27</v>
      </c>
      <c r="Q995">
        <v>2</v>
      </c>
      <c r="R995" t="str">
        <f t="shared" si="60"/>
        <v/>
      </c>
      <c r="S995" t="str">
        <f t="shared" si="61"/>
        <v/>
      </c>
      <c r="T995" t="str">
        <f t="shared" si="62"/>
        <v>Recent</v>
      </c>
      <c r="U995" t="str">
        <f t="shared" si="63"/>
        <v>Short</v>
      </c>
    </row>
    <row r="996" spans="1:21" x14ac:dyDescent="0.25">
      <c r="A996" t="s">
        <v>4905</v>
      </c>
      <c r="B996" t="s">
        <v>18</v>
      </c>
      <c r="C996" t="s">
        <v>4906</v>
      </c>
      <c r="D996" t="s">
        <v>4907</v>
      </c>
      <c r="E996" t="s">
        <v>4908</v>
      </c>
      <c r="F996" t="s">
        <v>22</v>
      </c>
      <c r="G996" s="2"/>
      <c r="H996" t="s">
        <v>22</v>
      </c>
      <c r="I996">
        <v>2009</v>
      </c>
      <c r="J996" t="s">
        <v>23</v>
      </c>
      <c r="K996" t="s">
        <v>411</v>
      </c>
      <c r="L996">
        <v>77</v>
      </c>
      <c r="M996">
        <v>0</v>
      </c>
      <c r="N996" t="s">
        <v>883</v>
      </c>
      <c r="O996" t="s">
        <v>4909</v>
      </c>
      <c r="P996" t="s">
        <v>27</v>
      </c>
      <c r="Q996">
        <v>2</v>
      </c>
      <c r="R996" t="str">
        <f t="shared" si="60"/>
        <v/>
      </c>
      <c r="S996" t="str">
        <f t="shared" si="61"/>
        <v/>
      </c>
      <c r="T996" t="str">
        <f t="shared" si="62"/>
        <v>Older</v>
      </c>
      <c r="U996" t="str">
        <f t="shared" si="63"/>
        <v>Short</v>
      </c>
    </row>
    <row r="997" spans="1:21" x14ac:dyDescent="0.25">
      <c r="A997" t="s">
        <v>4910</v>
      </c>
      <c r="B997" t="s">
        <v>18</v>
      </c>
      <c r="C997" t="s">
        <v>4911</v>
      </c>
      <c r="D997" t="s">
        <v>4912</v>
      </c>
      <c r="E997" t="s">
        <v>4913</v>
      </c>
      <c r="F997" t="s">
        <v>175</v>
      </c>
      <c r="G997" s="2">
        <v>44288</v>
      </c>
      <c r="H997" t="s">
        <v>34</v>
      </c>
      <c r="I997">
        <v>2017</v>
      </c>
      <c r="J997" t="s">
        <v>153</v>
      </c>
      <c r="K997" t="s">
        <v>363</v>
      </c>
      <c r="L997">
        <v>91</v>
      </c>
      <c r="M997">
        <v>0</v>
      </c>
      <c r="N997" t="s">
        <v>162</v>
      </c>
      <c r="O997" t="s">
        <v>4914</v>
      </c>
      <c r="P997" t="s">
        <v>39</v>
      </c>
      <c r="Q997">
        <v>1</v>
      </c>
      <c r="R997">
        <f t="shared" si="60"/>
        <v>2021</v>
      </c>
      <c r="S997" t="str">
        <f t="shared" si="61"/>
        <v>April</v>
      </c>
      <c r="T997" t="str">
        <f t="shared" si="62"/>
        <v>Modern</v>
      </c>
      <c r="U997" t="str">
        <f t="shared" si="63"/>
        <v>Medium</v>
      </c>
    </row>
    <row r="998" spans="1:21" x14ac:dyDescent="0.25">
      <c r="A998" t="s">
        <v>4915</v>
      </c>
      <c r="B998" t="s">
        <v>18</v>
      </c>
      <c r="C998" t="s">
        <v>4916</v>
      </c>
      <c r="D998" t="s">
        <v>4917</v>
      </c>
      <c r="E998" t="s">
        <v>4918</v>
      </c>
      <c r="F998" t="s">
        <v>85</v>
      </c>
      <c r="G998" s="2">
        <v>42887</v>
      </c>
      <c r="H998" t="s">
        <v>34</v>
      </c>
      <c r="I998">
        <v>1993</v>
      </c>
      <c r="J998" t="s">
        <v>136</v>
      </c>
      <c r="K998" t="s">
        <v>1917</v>
      </c>
      <c r="L998">
        <v>154</v>
      </c>
      <c r="M998">
        <v>0</v>
      </c>
      <c r="N998" t="s">
        <v>119</v>
      </c>
      <c r="O998" t="s">
        <v>4919</v>
      </c>
      <c r="P998" t="s">
        <v>39</v>
      </c>
      <c r="Q998">
        <v>1</v>
      </c>
      <c r="R998">
        <f t="shared" si="60"/>
        <v>2017</v>
      </c>
      <c r="S998" t="str">
        <f t="shared" si="61"/>
        <v>June</v>
      </c>
      <c r="T998" t="str">
        <f t="shared" si="62"/>
        <v>Older</v>
      </c>
      <c r="U998" t="str">
        <f t="shared" si="63"/>
        <v>Long</v>
      </c>
    </row>
    <row r="999" spans="1:21" x14ac:dyDescent="0.25">
      <c r="A999" t="s">
        <v>4920</v>
      </c>
      <c r="B999" t="s">
        <v>29</v>
      </c>
      <c r="C999" t="s">
        <v>4921</v>
      </c>
      <c r="D999" t="s">
        <v>22</v>
      </c>
      <c r="E999" t="s">
        <v>4922</v>
      </c>
      <c r="F999" t="s">
        <v>175</v>
      </c>
      <c r="G999" s="2">
        <v>43723</v>
      </c>
      <c r="H999" t="s">
        <v>34</v>
      </c>
      <c r="I999">
        <v>2019</v>
      </c>
      <c r="J999" t="s">
        <v>35</v>
      </c>
      <c r="K999" t="s">
        <v>71</v>
      </c>
      <c r="L999">
        <v>0</v>
      </c>
      <c r="M999">
        <v>1</v>
      </c>
      <c r="N999" t="s">
        <v>220</v>
      </c>
      <c r="O999" t="s">
        <v>4923</v>
      </c>
      <c r="P999" t="s">
        <v>39</v>
      </c>
      <c r="Q999">
        <v>1</v>
      </c>
      <c r="R999">
        <f t="shared" si="60"/>
        <v>2019</v>
      </c>
      <c r="S999" t="str">
        <f t="shared" si="61"/>
        <v>September</v>
      </c>
      <c r="T999" t="str">
        <f t="shared" si="62"/>
        <v>Modern</v>
      </c>
      <c r="U999" t="str">
        <f t="shared" si="63"/>
        <v>Not Applicable</v>
      </c>
    </row>
    <row r="1000" spans="1:21" x14ac:dyDescent="0.25">
      <c r="A1000" t="s">
        <v>4924</v>
      </c>
      <c r="B1000" t="s">
        <v>29</v>
      </c>
      <c r="C1000" t="s">
        <v>4925</v>
      </c>
      <c r="D1000" t="s">
        <v>22</v>
      </c>
      <c r="E1000" t="s">
        <v>4926</v>
      </c>
      <c r="F1000" t="s">
        <v>1380</v>
      </c>
      <c r="G1000" s="2">
        <v>43295</v>
      </c>
      <c r="H1000" t="s">
        <v>34</v>
      </c>
      <c r="I1000">
        <v>2016</v>
      </c>
      <c r="J1000" t="s">
        <v>136</v>
      </c>
      <c r="K1000" t="s">
        <v>71</v>
      </c>
      <c r="L1000">
        <v>0</v>
      </c>
      <c r="M1000">
        <v>1</v>
      </c>
      <c r="N1000" t="s">
        <v>137</v>
      </c>
      <c r="O1000" t="s">
        <v>4927</v>
      </c>
      <c r="P1000" t="s">
        <v>39</v>
      </c>
      <c r="Q1000">
        <v>1</v>
      </c>
      <c r="R1000">
        <f t="shared" si="60"/>
        <v>2018</v>
      </c>
      <c r="S1000" t="str">
        <f t="shared" si="61"/>
        <v>July</v>
      </c>
      <c r="T1000" t="str">
        <f t="shared" si="62"/>
        <v>Modern</v>
      </c>
      <c r="U1000" t="str">
        <f t="shared" si="63"/>
        <v>Not Applicable</v>
      </c>
    </row>
    <row r="1001" spans="1:21" x14ac:dyDescent="0.25">
      <c r="A1001" t="s">
        <v>4928</v>
      </c>
      <c r="B1001" t="s">
        <v>29</v>
      </c>
      <c r="C1001" t="s">
        <v>4929</v>
      </c>
      <c r="D1001" t="s">
        <v>22</v>
      </c>
      <c r="E1001" t="s">
        <v>4930</v>
      </c>
      <c r="F1001" t="s">
        <v>4931</v>
      </c>
      <c r="G1001" s="2">
        <v>42614</v>
      </c>
      <c r="H1001" t="s">
        <v>34</v>
      </c>
      <c r="I1001">
        <v>2015</v>
      </c>
      <c r="J1001" t="s">
        <v>35</v>
      </c>
      <c r="K1001" t="s">
        <v>71</v>
      </c>
      <c r="L1001">
        <v>0</v>
      </c>
      <c r="M1001">
        <v>1</v>
      </c>
      <c r="N1001" t="s">
        <v>137</v>
      </c>
      <c r="O1001" t="s">
        <v>4932</v>
      </c>
      <c r="P1001" t="s">
        <v>39</v>
      </c>
      <c r="Q1001">
        <v>1</v>
      </c>
      <c r="R1001">
        <f t="shared" si="60"/>
        <v>2016</v>
      </c>
      <c r="S1001" t="str">
        <f t="shared" si="61"/>
        <v>September</v>
      </c>
      <c r="T1001" t="str">
        <f t="shared" si="62"/>
        <v>Modern</v>
      </c>
      <c r="U1001" t="str">
        <f t="shared" si="63"/>
        <v>Not Applicable</v>
      </c>
    </row>
    <row r="1002" spans="1:21" x14ac:dyDescent="0.25">
      <c r="A1002" t="s">
        <v>4933</v>
      </c>
      <c r="B1002" t="s">
        <v>29</v>
      </c>
      <c r="C1002" t="s">
        <v>4934</v>
      </c>
      <c r="D1002" t="s">
        <v>22</v>
      </c>
      <c r="E1002" t="s">
        <v>4935</v>
      </c>
      <c r="F1002" t="s">
        <v>175</v>
      </c>
      <c r="G1002" s="2"/>
      <c r="H1002" t="s">
        <v>22</v>
      </c>
      <c r="I1002">
        <v>2009</v>
      </c>
      <c r="J1002" t="s">
        <v>51</v>
      </c>
      <c r="K1002" t="s">
        <v>36</v>
      </c>
      <c r="L1002">
        <v>0</v>
      </c>
      <c r="M1002">
        <v>2</v>
      </c>
      <c r="N1002" t="s">
        <v>805</v>
      </c>
      <c r="O1002" t="s">
        <v>4936</v>
      </c>
      <c r="P1002" t="s">
        <v>27</v>
      </c>
      <c r="Q1002">
        <v>2</v>
      </c>
      <c r="R1002" t="str">
        <f t="shared" si="60"/>
        <v/>
      </c>
      <c r="S1002" t="str">
        <f t="shared" si="61"/>
        <v/>
      </c>
      <c r="T1002" t="str">
        <f t="shared" si="62"/>
        <v>Older</v>
      </c>
      <c r="U1002" t="str">
        <f t="shared" si="63"/>
        <v>Not Applicable</v>
      </c>
    </row>
    <row r="1003" spans="1:21" x14ac:dyDescent="0.25">
      <c r="A1003" t="s">
        <v>4937</v>
      </c>
      <c r="B1003" t="s">
        <v>18</v>
      </c>
      <c r="C1003" t="s">
        <v>4938</v>
      </c>
      <c r="D1003" t="s">
        <v>4939</v>
      </c>
      <c r="E1003" t="s">
        <v>4940</v>
      </c>
      <c r="F1003" t="s">
        <v>85</v>
      </c>
      <c r="G1003" s="2">
        <v>44154</v>
      </c>
      <c r="H1003" t="s">
        <v>34</v>
      </c>
      <c r="I1003">
        <v>2004</v>
      </c>
      <c r="J1003" t="s">
        <v>35</v>
      </c>
      <c r="K1003" t="s">
        <v>417</v>
      </c>
      <c r="L1003">
        <v>162</v>
      </c>
      <c r="M1003">
        <v>0</v>
      </c>
      <c r="N1003" t="s">
        <v>119</v>
      </c>
      <c r="O1003" t="s">
        <v>4941</v>
      </c>
      <c r="P1003" t="s">
        <v>39</v>
      </c>
      <c r="Q1003">
        <v>1</v>
      </c>
      <c r="R1003">
        <f t="shared" si="60"/>
        <v>2020</v>
      </c>
      <c r="S1003" t="str">
        <f t="shared" si="61"/>
        <v>November</v>
      </c>
      <c r="T1003" t="str">
        <f t="shared" si="62"/>
        <v>Older</v>
      </c>
      <c r="U1003" t="str">
        <f t="shared" si="63"/>
        <v>Long</v>
      </c>
    </row>
    <row r="1004" spans="1:21" x14ac:dyDescent="0.25">
      <c r="A1004" t="s">
        <v>4942</v>
      </c>
      <c r="B1004" t="s">
        <v>29</v>
      </c>
      <c r="C1004" t="s">
        <v>4943</v>
      </c>
      <c r="D1004" t="s">
        <v>22</v>
      </c>
      <c r="E1004" t="s">
        <v>4944</v>
      </c>
      <c r="F1004" t="s">
        <v>4945</v>
      </c>
      <c r="G1004" s="2">
        <v>42255</v>
      </c>
      <c r="H1004" t="s">
        <v>34</v>
      </c>
      <c r="I1004">
        <v>2015</v>
      </c>
      <c r="J1004" t="s">
        <v>136</v>
      </c>
      <c r="K1004" t="s">
        <v>732</v>
      </c>
      <c r="L1004">
        <v>0</v>
      </c>
      <c r="M1004">
        <v>5</v>
      </c>
      <c r="N1004" t="s">
        <v>2733</v>
      </c>
      <c r="O1004" t="s">
        <v>4946</v>
      </c>
      <c r="P1004" t="s">
        <v>39</v>
      </c>
      <c r="Q1004">
        <v>1</v>
      </c>
      <c r="R1004">
        <f t="shared" si="60"/>
        <v>2015</v>
      </c>
      <c r="S1004" t="str">
        <f t="shared" si="61"/>
        <v>September</v>
      </c>
      <c r="T1004" t="str">
        <f t="shared" si="62"/>
        <v>Modern</v>
      </c>
      <c r="U1004" t="str">
        <f t="shared" si="63"/>
        <v>Not Applicable</v>
      </c>
    </row>
    <row r="1005" spans="1:21" x14ac:dyDescent="0.25">
      <c r="A1005" t="s">
        <v>4947</v>
      </c>
      <c r="B1005" t="s">
        <v>18</v>
      </c>
      <c r="C1005" t="s">
        <v>4948</v>
      </c>
      <c r="D1005" t="s">
        <v>4949</v>
      </c>
      <c r="E1005" t="s">
        <v>4950</v>
      </c>
      <c r="F1005" t="s">
        <v>250</v>
      </c>
      <c r="G1005" s="2">
        <v>43938</v>
      </c>
      <c r="H1005" t="s">
        <v>34</v>
      </c>
      <c r="I1005">
        <v>2020</v>
      </c>
      <c r="J1005" t="s">
        <v>35</v>
      </c>
      <c r="K1005" t="s">
        <v>384</v>
      </c>
      <c r="L1005">
        <v>81</v>
      </c>
      <c r="M1005">
        <v>0</v>
      </c>
      <c r="N1005" t="s">
        <v>119</v>
      </c>
      <c r="O1005" t="s">
        <v>4951</v>
      </c>
      <c r="P1005" t="s">
        <v>39</v>
      </c>
      <c r="Q1005">
        <v>1</v>
      </c>
      <c r="R1005">
        <f t="shared" si="60"/>
        <v>2020</v>
      </c>
      <c r="S1005" t="str">
        <f t="shared" si="61"/>
        <v>April</v>
      </c>
      <c r="T1005" t="str">
        <f t="shared" si="62"/>
        <v>Recent</v>
      </c>
      <c r="U1005" t="str">
        <f t="shared" si="63"/>
        <v>Short</v>
      </c>
    </row>
    <row r="1006" spans="1:21" x14ac:dyDescent="0.25">
      <c r="A1006" t="s">
        <v>4952</v>
      </c>
      <c r="B1006" t="s">
        <v>18</v>
      </c>
      <c r="C1006" t="s">
        <v>4953</v>
      </c>
      <c r="D1006" t="s">
        <v>4954</v>
      </c>
      <c r="E1006" t="s">
        <v>4955</v>
      </c>
      <c r="F1006" t="s">
        <v>175</v>
      </c>
      <c r="G1006" s="2">
        <v>43466</v>
      </c>
      <c r="H1006" t="s">
        <v>34</v>
      </c>
      <c r="I1006">
        <v>2005</v>
      </c>
      <c r="J1006" t="s">
        <v>244</v>
      </c>
      <c r="K1006" t="s">
        <v>161</v>
      </c>
      <c r="L1006">
        <v>101</v>
      </c>
      <c r="M1006">
        <v>0</v>
      </c>
      <c r="N1006" t="s">
        <v>112</v>
      </c>
      <c r="O1006" t="s">
        <v>4956</v>
      </c>
      <c r="P1006" t="s">
        <v>39</v>
      </c>
      <c r="Q1006">
        <v>1</v>
      </c>
      <c r="R1006">
        <f t="shared" si="60"/>
        <v>2019</v>
      </c>
      <c r="S1006" t="str">
        <f t="shared" si="61"/>
        <v>January</v>
      </c>
      <c r="T1006" t="str">
        <f t="shared" si="62"/>
        <v>Older</v>
      </c>
      <c r="U1006" t="str">
        <f t="shared" si="63"/>
        <v>Medium</v>
      </c>
    </row>
    <row r="1007" spans="1:21" x14ac:dyDescent="0.25">
      <c r="A1007" t="s">
        <v>4957</v>
      </c>
      <c r="B1007" t="s">
        <v>18</v>
      </c>
      <c r="C1007" t="s">
        <v>4958</v>
      </c>
      <c r="D1007" t="s">
        <v>4959</v>
      </c>
      <c r="E1007" t="s">
        <v>4960</v>
      </c>
      <c r="F1007" t="s">
        <v>715</v>
      </c>
      <c r="G1007" s="2"/>
      <c r="H1007" t="s">
        <v>22</v>
      </c>
      <c r="I1007">
        <v>2021</v>
      </c>
      <c r="J1007" t="s">
        <v>198</v>
      </c>
      <c r="K1007" t="s">
        <v>306</v>
      </c>
      <c r="L1007">
        <v>98</v>
      </c>
      <c r="M1007">
        <v>0</v>
      </c>
      <c r="N1007" t="s">
        <v>883</v>
      </c>
      <c r="O1007" t="s">
        <v>4961</v>
      </c>
      <c r="P1007" t="s">
        <v>27</v>
      </c>
      <c r="Q1007">
        <v>2</v>
      </c>
      <c r="R1007" t="str">
        <f t="shared" si="60"/>
        <v/>
      </c>
      <c r="S1007" t="str">
        <f t="shared" si="61"/>
        <v/>
      </c>
      <c r="T1007" t="str">
        <f t="shared" si="62"/>
        <v>Recent</v>
      </c>
      <c r="U1007" t="str">
        <f t="shared" si="63"/>
        <v>Medium</v>
      </c>
    </row>
    <row r="1008" spans="1:21" x14ac:dyDescent="0.25">
      <c r="A1008" t="s">
        <v>4962</v>
      </c>
      <c r="B1008" t="s">
        <v>18</v>
      </c>
      <c r="C1008" t="s">
        <v>4963</v>
      </c>
      <c r="D1008" t="s">
        <v>4964</v>
      </c>
      <c r="E1008" t="s">
        <v>4965</v>
      </c>
      <c r="F1008" t="s">
        <v>22</v>
      </c>
      <c r="G1008" s="2"/>
      <c r="H1008" t="s">
        <v>22</v>
      </c>
      <c r="I1008">
        <v>2010</v>
      </c>
      <c r="J1008" t="s">
        <v>59</v>
      </c>
      <c r="K1008" t="s">
        <v>60</v>
      </c>
      <c r="L1008">
        <v>89</v>
      </c>
      <c r="M1008">
        <v>0</v>
      </c>
      <c r="N1008" t="s">
        <v>119</v>
      </c>
      <c r="O1008" t="s">
        <v>4966</v>
      </c>
      <c r="P1008" t="s">
        <v>27</v>
      </c>
      <c r="Q1008">
        <v>2</v>
      </c>
      <c r="R1008" t="str">
        <f t="shared" si="60"/>
        <v/>
      </c>
      <c r="S1008" t="str">
        <f t="shared" si="61"/>
        <v/>
      </c>
      <c r="T1008" t="str">
        <f t="shared" si="62"/>
        <v>Modern</v>
      </c>
      <c r="U1008" t="str">
        <f t="shared" si="63"/>
        <v>Short</v>
      </c>
    </row>
    <row r="1009" spans="1:21" x14ac:dyDescent="0.25">
      <c r="A1009" t="s">
        <v>4967</v>
      </c>
      <c r="B1009" t="s">
        <v>18</v>
      </c>
      <c r="C1009" t="s">
        <v>4968</v>
      </c>
      <c r="D1009" t="s">
        <v>4969</v>
      </c>
      <c r="E1009" t="s">
        <v>4970</v>
      </c>
      <c r="F1009" t="s">
        <v>85</v>
      </c>
      <c r="G1009" s="2">
        <v>43070</v>
      </c>
      <c r="H1009" t="s">
        <v>34</v>
      </c>
      <c r="I1009">
        <v>2017</v>
      </c>
      <c r="J1009" t="s">
        <v>136</v>
      </c>
      <c r="K1009" t="s">
        <v>1119</v>
      </c>
      <c r="L1009">
        <v>123</v>
      </c>
      <c r="M1009">
        <v>0</v>
      </c>
      <c r="N1009" t="s">
        <v>119</v>
      </c>
      <c r="O1009" t="s">
        <v>4971</v>
      </c>
      <c r="P1009" t="s">
        <v>39</v>
      </c>
      <c r="Q1009">
        <v>1</v>
      </c>
      <c r="R1009">
        <f t="shared" si="60"/>
        <v>2017</v>
      </c>
      <c r="S1009" t="str">
        <f t="shared" si="61"/>
        <v>December</v>
      </c>
      <c r="T1009" t="str">
        <f t="shared" si="62"/>
        <v>Modern</v>
      </c>
      <c r="U1009" t="str">
        <f t="shared" si="63"/>
        <v>Long</v>
      </c>
    </row>
    <row r="1010" spans="1:21" x14ac:dyDescent="0.25">
      <c r="A1010" t="s">
        <v>4972</v>
      </c>
      <c r="B1010" t="s">
        <v>18</v>
      </c>
      <c r="C1010" t="s">
        <v>4973</v>
      </c>
      <c r="D1010" t="s">
        <v>4974</v>
      </c>
      <c r="E1010" t="s">
        <v>4975</v>
      </c>
      <c r="F1010" t="s">
        <v>22</v>
      </c>
      <c r="G1010" s="2"/>
      <c r="H1010" t="s">
        <v>22</v>
      </c>
      <c r="I1010">
        <v>2020</v>
      </c>
      <c r="J1010" t="s">
        <v>198</v>
      </c>
      <c r="K1010" t="s">
        <v>1537</v>
      </c>
      <c r="L1010">
        <v>126</v>
      </c>
      <c r="M1010">
        <v>0</v>
      </c>
      <c r="N1010" t="s">
        <v>540</v>
      </c>
      <c r="O1010" t="s">
        <v>4976</v>
      </c>
      <c r="P1010" t="s">
        <v>27</v>
      </c>
      <c r="Q1010">
        <v>2</v>
      </c>
      <c r="R1010" t="str">
        <f t="shared" si="60"/>
        <v/>
      </c>
      <c r="S1010" t="str">
        <f t="shared" si="61"/>
        <v/>
      </c>
      <c r="T1010" t="str">
        <f t="shared" si="62"/>
        <v>Recent</v>
      </c>
      <c r="U1010" t="str">
        <f t="shared" si="63"/>
        <v>Long</v>
      </c>
    </row>
    <row r="1011" spans="1:21" x14ac:dyDescent="0.25">
      <c r="A1011" t="s">
        <v>4977</v>
      </c>
      <c r="B1011" t="s">
        <v>18</v>
      </c>
      <c r="C1011" t="s">
        <v>4978</v>
      </c>
      <c r="D1011" t="s">
        <v>3201</v>
      </c>
      <c r="E1011" t="s">
        <v>4979</v>
      </c>
      <c r="F1011" t="s">
        <v>4980</v>
      </c>
      <c r="G1011" s="2">
        <v>43785</v>
      </c>
      <c r="H1011" t="s">
        <v>34</v>
      </c>
      <c r="I1011">
        <v>2015</v>
      </c>
      <c r="J1011" t="s">
        <v>244</v>
      </c>
      <c r="K1011" t="s">
        <v>1231</v>
      </c>
      <c r="L1011">
        <v>107</v>
      </c>
      <c r="M1011">
        <v>0</v>
      </c>
      <c r="N1011" t="s">
        <v>119</v>
      </c>
      <c r="O1011" t="s">
        <v>4981</v>
      </c>
      <c r="P1011" t="s">
        <v>39</v>
      </c>
      <c r="Q1011">
        <v>1</v>
      </c>
      <c r="R1011">
        <f t="shared" si="60"/>
        <v>2019</v>
      </c>
      <c r="S1011" t="str">
        <f t="shared" si="61"/>
        <v>November</v>
      </c>
      <c r="T1011" t="str">
        <f t="shared" si="62"/>
        <v>Modern</v>
      </c>
      <c r="U1011" t="str">
        <f t="shared" si="63"/>
        <v>Medium</v>
      </c>
    </row>
    <row r="1012" spans="1:21" x14ac:dyDescent="0.25">
      <c r="A1012" t="s">
        <v>4982</v>
      </c>
      <c r="B1012" t="s">
        <v>18</v>
      </c>
      <c r="C1012" t="s">
        <v>4983</v>
      </c>
      <c r="D1012" t="s">
        <v>4984</v>
      </c>
      <c r="E1012" t="s">
        <v>4985</v>
      </c>
      <c r="F1012" t="s">
        <v>22</v>
      </c>
      <c r="G1012" s="2"/>
      <c r="H1012" t="s">
        <v>22</v>
      </c>
      <c r="I1012">
        <v>1999</v>
      </c>
      <c r="J1012" t="s">
        <v>92</v>
      </c>
      <c r="K1012" t="s">
        <v>93</v>
      </c>
      <c r="L1012">
        <v>99</v>
      </c>
      <c r="M1012">
        <v>0</v>
      </c>
      <c r="N1012" t="s">
        <v>25</v>
      </c>
      <c r="O1012" t="s">
        <v>4986</v>
      </c>
      <c r="P1012" t="s">
        <v>27</v>
      </c>
      <c r="Q1012">
        <v>2</v>
      </c>
      <c r="R1012" t="str">
        <f t="shared" si="60"/>
        <v/>
      </c>
      <c r="S1012" t="str">
        <f t="shared" si="61"/>
        <v/>
      </c>
      <c r="T1012" t="str">
        <f t="shared" si="62"/>
        <v>Older</v>
      </c>
      <c r="U1012" t="str">
        <f t="shared" si="63"/>
        <v>Medium</v>
      </c>
    </row>
    <row r="1013" spans="1:21" x14ac:dyDescent="0.25">
      <c r="A1013" t="s">
        <v>4987</v>
      </c>
      <c r="B1013" t="s">
        <v>18</v>
      </c>
      <c r="C1013" t="s">
        <v>4988</v>
      </c>
      <c r="D1013" t="s">
        <v>2322</v>
      </c>
      <c r="E1013" t="s">
        <v>4989</v>
      </c>
      <c r="F1013" t="s">
        <v>22</v>
      </c>
      <c r="G1013" s="2"/>
      <c r="H1013" t="s">
        <v>22</v>
      </c>
      <c r="I1013">
        <v>2017</v>
      </c>
      <c r="J1013" t="s">
        <v>198</v>
      </c>
      <c r="K1013" t="s">
        <v>445</v>
      </c>
      <c r="L1013">
        <v>69</v>
      </c>
      <c r="M1013">
        <v>0</v>
      </c>
      <c r="N1013" t="s">
        <v>155</v>
      </c>
      <c r="O1013" t="s">
        <v>4990</v>
      </c>
      <c r="P1013" t="s">
        <v>27</v>
      </c>
      <c r="Q1013">
        <v>2</v>
      </c>
      <c r="R1013" t="str">
        <f t="shared" si="60"/>
        <v/>
      </c>
      <c r="S1013" t="str">
        <f t="shared" si="61"/>
        <v/>
      </c>
      <c r="T1013" t="str">
        <f t="shared" si="62"/>
        <v>Modern</v>
      </c>
      <c r="U1013" t="str">
        <f t="shared" si="63"/>
        <v>Short</v>
      </c>
    </row>
    <row r="1014" spans="1:21" x14ac:dyDescent="0.25">
      <c r="A1014" t="s">
        <v>4991</v>
      </c>
      <c r="B1014" t="s">
        <v>18</v>
      </c>
      <c r="C1014" t="s">
        <v>4992</v>
      </c>
      <c r="D1014" t="s">
        <v>4993</v>
      </c>
      <c r="E1014" t="s">
        <v>4994</v>
      </c>
      <c r="F1014" t="s">
        <v>175</v>
      </c>
      <c r="G1014" s="2">
        <v>43195</v>
      </c>
      <c r="H1014" t="s">
        <v>34</v>
      </c>
      <c r="I1014">
        <v>2017</v>
      </c>
      <c r="J1014" t="s">
        <v>35</v>
      </c>
      <c r="K1014" t="s">
        <v>470</v>
      </c>
      <c r="L1014">
        <v>100</v>
      </c>
      <c r="M1014">
        <v>0</v>
      </c>
      <c r="N1014" t="s">
        <v>45</v>
      </c>
      <c r="O1014" t="s">
        <v>4995</v>
      </c>
      <c r="P1014" t="s">
        <v>39</v>
      </c>
      <c r="Q1014">
        <v>1</v>
      </c>
      <c r="R1014">
        <f t="shared" si="60"/>
        <v>2018</v>
      </c>
      <c r="S1014" t="str">
        <f t="shared" si="61"/>
        <v>April</v>
      </c>
      <c r="T1014" t="str">
        <f t="shared" si="62"/>
        <v>Modern</v>
      </c>
      <c r="U1014" t="str">
        <f t="shared" si="63"/>
        <v>Medium</v>
      </c>
    </row>
    <row r="1015" spans="1:21" x14ac:dyDescent="0.25">
      <c r="A1015" t="s">
        <v>4996</v>
      </c>
      <c r="B1015" t="s">
        <v>29</v>
      </c>
      <c r="C1015" t="s">
        <v>4997</v>
      </c>
      <c r="D1015" t="s">
        <v>4998</v>
      </c>
      <c r="E1015" t="s">
        <v>4999</v>
      </c>
      <c r="F1015" t="s">
        <v>22</v>
      </c>
      <c r="G1015" s="2">
        <v>42961</v>
      </c>
      <c r="H1015" t="s">
        <v>34</v>
      </c>
      <c r="I1015">
        <v>2008</v>
      </c>
      <c r="J1015" t="s">
        <v>136</v>
      </c>
      <c r="K1015" t="s">
        <v>71</v>
      </c>
      <c r="L1015">
        <v>0</v>
      </c>
      <c r="M1015">
        <v>1</v>
      </c>
      <c r="N1015" t="s">
        <v>137</v>
      </c>
      <c r="O1015" t="s">
        <v>5000</v>
      </c>
      <c r="P1015" t="s">
        <v>39</v>
      </c>
      <c r="Q1015">
        <v>1</v>
      </c>
      <c r="R1015">
        <f t="shared" si="60"/>
        <v>2017</v>
      </c>
      <c r="S1015" t="str">
        <f t="shared" si="61"/>
        <v>August</v>
      </c>
      <c r="T1015" t="str">
        <f t="shared" si="62"/>
        <v>Older</v>
      </c>
      <c r="U1015" t="str">
        <f t="shared" si="63"/>
        <v>Not Applicable</v>
      </c>
    </row>
    <row r="1016" spans="1:21" x14ac:dyDescent="0.25">
      <c r="A1016" t="s">
        <v>5001</v>
      </c>
      <c r="B1016" t="s">
        <v>18</v>
      </c>
      <c r="C1016" t="s">
        <v>5002</v>
      </c>
      <c r="D1016" t="s">
        <v>5003</v>
      </c>
      <c r="E1016" t="s">
        <v>5004</v>
      </c>
      <c r="F1016" t="s">
        <v>85</v>
      </c>
      <c r="G1016" s="2"/>
      <c r="H1016" t="s">
        <v>22</v>
      </c>
      <c r="I1016">
        <v>2018</v>
      </c>
      <c r="J1016" t="s">
        <v>59</v>
      </c>
      <c r="K1016" t="s">
        <v>1525</v>
      </c>
      <c r="L1016">
        <v>120</v>
      </c>
      <c r="M1016">
        <v>0</v>
      </c>
      <c r="N1016" t="s">
        <v>5005</v>
      </c>
      <c r="O1016" t="s">
        <v>5006</v>
      </c>
      <c r="P1016" t="s">
        <v>27</v>
      </c>
      <c r="Q1016">
        <v>2</v>
      </c>
      <c r="R1016" t="str">
        <f t="shared" si="60"/>
        <v/>
      </c>
      <c r="S1016" t="str">
        <f t="shared" si="61"/>
        <v/>
      </c>
      <c r="T1016" t="str">
        <f t="shared" si="62"/>
        <v>Modern</v>
      </c>
      <c r="U1016" t="str">
        <f t="shared" si="63"/>
        <v>Medium</v>
      </c>
    </row>
    <row r="1017" spans="1:21" x14ac:dyDescent="0.25">
      <c r="A1017" t="s">
        <v>5007</v>
      </c>
      <c r="B1017" t="s">
        <v>18</v>
      </c>
      <c r="C1017" t="s">
        <v>5008</v>
      </c>
      <c r="D1017" t="s">
        <v>5009</v>
      </c>
      <c r="E1017" t="s">
        <v>5010</v>
      </c>
      <c r="F1017" t="s">
        <v>85</v>
      </c>
      <c r="G1017" s="2"/>
      <c r="H1017" t="s">
        <v>22</v>
      </c>
      <c r="I1017">
        <v>1995</v>
      </c>
      <c r="J1017" t="s">
        <v>238</v>
      </c>
      <c r="K1017" t="s">
        <v>5011</v>
      </c>
      <c r="L1017">
        <v>190</v>
      </c>
      <c r="M1017">
        <v>0</v>
      </c>
      <c r="N1017" t="s">
        <v>1176</v>
      </c>
      <c r="O1017" t="s">
        <v>5012</v>
      </c>
      <c r="P1017" t="s">
        <v>27</v>
      </c>
      <c r="Q1017">
        <v>2</v>
      </c>
      <c r="R1017" t="str">
        <f t="shared" si="60"/>
        <v/>
      </c>
      <c r="S1017" t="str">
        <f t="shared" si="61"/>
        <v/>
      </c>
      <c r="T1017" t="str">
        <f t="shared" si="62"/>
        <v>Older</v>
      </c>
      <c r="U1017" t="str">
        <f t="shared" si="63"/>
        <v>Long</v>
      </c>
    </row>
    <row r="1018" spans="1:21" x14ac:dyDescent="0.25">
      <c r="A1018" t="s">
        <v>5013</v>
      </c>
      <c r="B1018" t="s">
        <v>18</v>
      </c>
      <c r="C1018" t="s">
        <v>5014</v>
      </c>
      <c r="D1018" t="s">
        <v>5015</v>
      </c>
      <c r="E1018" t="s">
        <v>5016</v>
      </c>
      <c r="F1018" t="s">
        <v>175</v>
      </c>
      <c r="G1018" s="2">
        <v>44157</v>
      </c>
      <c r="H1018" t="s">
        <v>34</v>
      </c>
      <c r="I1018">
        <v>2020</v>
      </c>
      <c r="J1018" t="s">
        <v>51</v>
      </c>
      <c r="K1018" t="s">
        <v>93</v>
      </c>
      <c r="L1018">
        <v>99</v>
      </c>
      <c r="M1018">
        <v>0</v>
      </c>
      <c r="N1018" t="s">
        <v>162</v>
      </c>
      <c r="O1018" t="s">
        <v>5017</v>
      </c>
      <c r="P1018" t="s">
        <v>39</v>
      </c>
      <c r="Q1018">
        <v>1</v>
      </c>
      <c r="R1018">
        <f t="shared" si="60"/>
        <v>2020</v>
      </c>
      <c r="S1018" t="str">
        <f t="shared" si="61"/>
        <v>November</v>
      </c>
      <c r="T1018" t="str">
        <f t="shared" si="62"/>
        <v>Recent</v>
      </c>
      <c r="U1018" t="str">
        <f t="shared" si="63"/>
        <v>Medium</v>
      </c>
    </row>
    <row r="1019" spans="1:21" x14ac:dyDescent="0.25">
      <c r="A1019" t="s">
        <v>5018</v>
      </c>
      <c r="B1019" t="s">
        <v>18</v>
      </c>
      <c r="C1019" t="s">
        <v>5019</v>
      </c>
      <c r="D1019" t="s">
        <v>5020</v>
      </c>
      <c r="E1019" t="s">
        <v>22</v>
      </c>
      <c r="F1019" t="s">
        <v>22</v>
      </c>
      <c r="G1019" s="2"/>
      <c r="H1019" t="s">
        <v>22</v>
      </c>
      <c r="I1019">
        <v>2021</v>
      </c>
      <c r="J1019" t="s">
        <v>59</v>
      </c>
      <c r="K1019" t="s">
        <v>924</v>
      </c>
      <c r="L1019">
        <v>71</v>
      </c>
      <c r="M1019">
        <v>0</v>
      </c>
      <c r="N1019" t="s">
        <v>264</v>
      </c>
      <c r="O1019" t="s">
        <v>5021</v>
      </c>
      <c r="P1019" t="s">
        <v>27</v>
      </c>
      <c r="Q1019">
        <v>2</v>
      </c>
      <c r="R1019" t="str">
        <f t="shared" si="60"/>
        <v/>
      </c>
      <c r="S1019" t="str">
        <f t="shared" si="61"/>
        <v/>
      </c>
      <c r="T1019" t="str">
        <f t="shared" si="62"/>
        <v>Recent</v>
      </c>
      <c r="U1019" t="str">
        <f t="shared" si="63"/>
        <v>Short</v>
      </c>
    </row>
    <row r="1020" spans="1:21" x14ac:dyDescent="0.25">
      <c r="A1020" t="s">
        <v>5022</v>
      </c>
      <c r="B1020" t="s">
        <v>18</v>
      </c>
      <c r="C1020" t="s">
        <v>5023</v>
      </c>
      <c r="D1020" t="s">
        <v>5024</v>
      </c>
      <c r="E1020" t="s">
        <v>5025</v>
      </c>
      <c r="F1020" t="s">
        <v>175</v>
      </c>
      <c r="G1020" s="2">
        <v>42923</v>
      </c>
      <c r="H1020" t="s">
        <v>34</v>
      </c>
      <c r="I1020">
        <v>2017</v>
      </c>
      <c r="J1020" t="s">
        <v>35</v>
      </c>
      <c r="K1020" t="s">
        <v>182</v>
      </c>
      <c r="L1020">
        <v>84</v>
      </c>
      <c r="M1020">
        <v>0</v>
      </c>
      <c r="N1020" t="s">
        <v>61</v>
      </c>
      <c r="O1020" t="s">
        <v>5026</v>
      </c>
      <c r="P1020" t="s">
        <v>39</v>
      </c>
      <c r="Q1020">
        <v>1</v>
      </c>
      <c r="R1020">
        <f t="shared" si="60"/>
        <v>2017</v>
      </c>
      <c r="S1020" t="str">
        <f t="shared" si="61"/>
        <v>July</v>
      </c>
      <c r="T1020" t="str">
        <f t="shared" si="62"/>
        <v>Modern</v>
      </c>
      <c r="U1020" t="str">
        <f t="shared" si="63"/>
        <v>Short</v>
      </c>
    </row>
    <row r="1021" spans="1:21" x14ac:dyDescent="0.25">
      <c r="A1021" t="s">
        <v>5027</v>
      </c>
      <c r="B1021" t="s">
        <v>18</v>
      </c>
      <c r="C1021" t="s">
        <v>5028</v>
      </c>
      <c r="D1021" t="s">
        <v>5029</v>
      </c>
      <c r="E1021" t="s">
        <v>5030</v>
      </c>
      <c r="F1021" t="s">
        <v>22</v>
      </c>
      <c r="G1021" s="2"/>
      <c r="H1021" t="s">
        <v>22</v>
      </c>
      <c r="I1021">
        <v>2009</v>
      </c>
      <c r="J1021" t="s">
        <v>92</v>
      </c>
      <c r="K1021" t="s">
        <v>773</v>
      </c>
      <c r="L1021">
        <v>96</v>
      </c>
      <c r="M1021">
        <v>0</v>
      </c>
      <c r="N1021" t="s">
        <v>264</v>
      </c>
      <c r="O1021" t="s">
        <v>5031</v>
      </c>
      <c r="P1021" t="s">
        <v>27</v>
      </c>
      <c r="Q1021">
        <v>2</v>
      </c>
      <c r="R1021" t="str">
        <f t="shared" si="60"/>
        <v/>
      </c>
      <c r="S1021" t="str">
        <f t="shared" si="61"/>
        <v/>
      </c>
      <c r="T1021" t="str">
        <f t="shared" si="62"/>
        <v>Older</v>
      </c>
      <c r="U1021" t="str">
        <f t="shared" si="63"/>
        <v>Medium</v>
      </c>
    </row>
    <row r="1022" spans="1:21" x14ac:dyDescent="0.25">
      <c r="A1022" t="s">
        <v>5032</v>
      </c>
      <c r="B1022" t="s">
        <v>29</v>
      </c>
      <c r="C1022" t="s">
        <v>5033</v>
      </c>
      <c r="D1022" t="s">
        <v>22</v>
      </c>
      <c r="E1022" t="s">
        <v>5034</v>
      </c>
      <c r="F1022" t="s">
        <v>5035</v>
      </c>
      <c r="G1022" s="2">
        <v>44349</v>
      </c>
      <c r="H1022" t="s">
        <v>34</v>
      </c>
      <c r="I1022">
        <v>2021</v>
      </c>
      <c r="J1022" t="s">
        <v>136</v>
      </c>
      <c r="K1022" t="s">
        <v>1440</v>
      </c>
      <c r="L1022">
        <v>0</v>
      </c>
      <c r="M1022">
        <v>3</v>
      </c>
      <c r="N1022" t="s">
        <v>998</v>
      </c>
      <c r="O1022" t="s">
        <v>5036</v>
      </c>
      <c r="P1022" t="s">
        <v>39</v>
      </c>
      <c r="Q1022">
        <v>1</v>
      </c>
      <c r="R1022">
        <f t="shared" si="60"/>
        <v>2021</v>
      </c>
      <c r="S1022" t="str">
        <f t="shared" si="61"/>
        <v>June</v>
      </c>
      <c r="T1022" t="str">
        <f t="shared" si="62"/>
        <v>Recent</v>
      </c>
      <c r="U1022" t="str">
        <f t="shared" si="63"/>
        <v>Not Applicable</v>
      </c>
    </row>
    <row r="1023" spans="1:21" x14ac:dyDescent="0.25">
      <c r="A1023" t="s">
        <v>5037</v>
      </c>
      <c r="B1023" t="s">
        <v>18</v>
      </c>
      <c r="C1023" t="s">
        <v>5038</v>
      </c>
      <c r="D1023" t="s">
        <v>5039</v>
      </c>
      <c r="E1023" t="s">
        <v>5040</v>
      </c>
      <c r="F1023" t="s">
        <v>175</v>
      </c>
      <c r="G1023" s="2"/>
      <c r="H1023" t="s">
        <v>22</v>
      </c>
      <c r="I1023">
        <v>2013</v>
      </c>
      <c r="J1023" t="s">
        <v>23</v>
      </c>
      <c r="K1023" t="s">
        <v>263</v>
      </c>
      <c r="L1023">
        <v>88</v>
      </c>
      <c r="M1023">
        <v>0</v>
      </c>
      <c r="N1023" t="s">
        <v>45</v>
      </c>
      <c r="O1023" t="s">
        <v>5041</v>
      </c>
      <c r="P1023" t="s">
        <v>27</v>
      </c>
      <c r="Q1023">
        <v>2</v>
      </c>
      <c r="R1023" t="str">
        <f t="shared" si="60"/>
        <v/>
      </c>
      <c r="S1023" t="str">
        <f t="shared" si="61"/>
        <v/>
      </c>
      <c r="T1023" t="str">
        <f t="shared" si="62"/>
        <v>Modern</v>
      </c>
      <c r="U1023" t="str">
        <f t="shared" si="63"/>
        <v>Short</v>
      </c>
    </row>
    <row r="1024" spans="1:21" x14ac:dyDescent="0.25">
      <c r="A1024" t="s">
        <v>5042</v>
      </c>
      <c r="B1024" t="s">
        <v>18</v>
      </c>
      <c r="C1024" t="s">
        <v>5043</v>
      </c>
      <c r="D1024" t="s">
        <v>5044</v>
      </c>
      <c r="E1024" t="s">
        <v>22</v>
      </c>
      <c r="F1024" t="s">
        <v>175</v>
      </c>
      <c r="G1024" s="2">
        <v>43496</v>
      </c>
      <c r="H1024" t="s">
        <v>34</v>
      </c>
      <c r="I1024">
        <v>2018</v>
      </c>
      <c r="J1024" t="s">
        <v>35</v>
      </c>
      <c r="K1024" t="s">
        <v>1456</v>
      </c>
      <c r="L1024">
        <v>83</v>
      </c>
      <c r="M1024">
        <v>0</v>
      </c>
      <c r="N1024" t="s">
        <v>45</v>
      </c>
      <c r="O1024" t="s">
        <v>5045</v>
      </c>
      <c r="P1024" t="s">
        <v>39</v>
      </c>
      <c r="Q1024">
        <v>1</v>
      </c>
      <c r="R1024">
        <f t="shared" si="60"/>
        <v>2019</v>
      </c>
      <c r="S1024" t="str">
        <f t="shared" si="61"/>
        <v>January</v>
      </c>
      <c r="T1024" t="str">
        <f t="shared" si="62"/>
        <v>Modern</v>
      </c>
      <c r="U1024" t="str">
        <f t="shared" si="63"/>
        <v>Short</v>
      </c>
    </row>
    <row r="1025" spans="1:21" x14ac:dyDescent="0.25">
      <c r="A1025" t="s">
        <v>5046</v>
      </c>
      <c r="B1025" t="s">
        <v>18</v>
      </c>
      <c r="C1025" t="s">
        <v>5047</v>
      </c>
      <c r="D1025" t="s">
        <v>5048</v>
      </c>
      <c r="E1025" t="s">
        <v>5049</v>
      </c>
      <c r="F1025" t="s">
        <v>175</v>
      </c>
      <c r="G1025" s="2"/>
      <c r="H1025" t="s">
        <v>22</v>
      </c>
      <c r="I1025">
        <v>2020</v>
      </c>
      <c r="J1025" t="s">
        <v>238</v>
      </c>
      <c r="K1025" t="s">
        <v>93</v>
      </c>
      <c r="L1025">
        <v>99</v>
      </c>
      <c r="M1025">
        <v>0</v>
      </c>
      <c r="N1025" t="s">
        <v>357</v>
      </c>
      <c r="O1025" t="s">
        <v>5050</v>
      </c>
      <c r="P1025" t="s">
        <v>27</v>
      </c>
      <c r="Q1025">
        <v>2</v>
      </c>
      <c r="R1025" t="str">
        <f t="shared" si="60"/>
        <v/>
      </c>
      <c r="S1025" t="str">
        <f t="shared" si="61"/>
        <v/>
      </c>
      <c r="T1025" t="str">
        <f t="shared" si="62"/>
        <v>Recent</v>
      </c>
      <c r="U1025" t="str">
        <f t="shared" si="63"/>
        <v>Medium</v>
      </c>
    </row>
    <row r="1026" spans="1:21" x14ac:dyDescent="0.25">
      <c r="A1026" t="s">
        <v>5051</v>
      </c>
      <c r="B1026" t="s">
        <v>18</v>
      </c>
      <c r="C1026" t="s">
        <v>5052</v>
      </c>
      <c r="D1026" t="s">
        <v>5053</v>
      </c>
      <c r="E1026" t="s">
        <v>5054</v>
      </c>
      <c r="F1026" t="s">
        <v>33</v>
      </c>
      <c r="G1026" s="2"/>
      <c r="H1026" t="s">
        <v>22</v>
      </c>
      <c r="I1026">
        <v>2021</v>
      </c>
      <c r="J1026" t="s">
        <v>59</v>
      </c>
      <c r="K1026" t="s">
        <v>99</v>
      </c>
      <c r="L1026">
        <v>85</v>
      </c>
      <c r="M1026">
        <v>0</v>
      </c>
      <c r="N1026" t="s">
        <v>1176</v>
      </c>
      <c r="O1026" t="s">
        <v>5055</v>
      </c>
      <c r="P1026" t="s">
        <v>27</v>
      </c>
      <c r="Q1026">
        <v>2</v>
      </c>
      <c r="R1026" t="str">
        <f t="shared" si="60"/>
        <v/>
      </c>
      <c r="S1026" t="str">
        <f t="shared" si="61"/>
        <v/>
      </c>
      <c r="T1026" t="str">
        <f t="shared" si="62"/>
        <v>Recent</v>
      </c>
      <c r="U1026" t="str">
        <f t="shared" si="63"/>
        <v>Short</v>
      </c>
    </row>
    <row r="1027" spans="1:21" x14ac:dyDescent="0.25">
      <c r="A1027" t="s">
        <v>5056</v>
      </c>
      <c r="B1027" t="s">
        <v>18</v>
      </c>
      <c r="C1027" t="s">
        <v>5057</v>
      </c>
      <c r="D1027" t="s">
        <v>5058</v>
      </c>
      <c r="E1027" t="s">
        <v>5059</v>
      </c>
      <c r="F1027" t="s">
        <v>175</v>
      </c>
      <c r="G1027" s="2">
        <v>43497</v>
      </c>
      <c r="H1027" t="s">
        <v>34</v>
      </c>
      <c r="I1027">
        <v>2018</v>
      </c>
      <c r="J1027" t="s">
        <v>136</v>
      </c>
      <c r="K1027" t="s">
        <v>263</v>
      </c>
      <c r="L1027">
        <v>88</v>
      </c>
      <c r="M1027">
        <v>0</v>
      </c>
      <c r="N1027" t="s">
        <v>264</v>
      </c>
      <c r="O1027" t="s">
        <v>5060</v>
      </c>
      <c r="P1027" t="s">
        <v>39</v>
      </c>
      <c r="Q1027">
        <v>1</v>
      </c>
      <c r="R1027">
        <f t="shared" ref="R1027:R1090" si="64">IF(G1027="","",YEAR(G1027))</f>
        <v>2019</v>
      </c>
      <c r="S1027" t="str">
        <f t="shared" ref="S1027:S1090" si="65">IF(G1027="","",TEXT(G1027,"mmmm"))</f>
        <v>February</v>
      </c>
      <c r="T1027" t="str">
        <f t="shared" ref="T1027:T1090" si="66">IF(I1027&gt;=2020,"Recent",IF(I1027&gt;=2010,"Modern","Older"))</f>
        <v>Modern</v>
      </c>
      <c r="U1027" t="str">
        <f t="shared" ref="U1027:U1090" si="67">IF(L1027=0,"Not Applicable",IF(L1027&lt; 90,"Short",IF(L1027&lt;=120,"Medium","Long")))</f>
        <v>Short</v>
      </c>
    </row>
    <row r="1028" spans="1:21" x14ac:dyDescent="0.25">
      <c r="A1028" t="s">
        <v>5061</v>
      </c>
      <c r="B1028" t="s">
        <v>18</v>
      </c>
      <c r="C1028" t="s">
        <v>5062</v>
      </c>
      <c r="D1028" t="s">
        <v>5063</v>
      </c>
      <c r="E1028" t="s">
        <v>5064</v>
      </c>
      <c r="F1028" t="s">
        <v>4945</v>
      </c>
      <c r="G1028" s="2">
        <v>43210</v>
      </c>
      <c r="H1028" t="s">
        <v>34</v>
      </c>
      <c r="I1028">
        <v>2018</v>
      </c>
      <c r="J1028" t="s">
        <v>35</v>
      </c>
      <c r="K1028" t="s">
        <v>486</v>
      </c>
      <c r="L1028">
        <v>105</v>
      </c>
      <c r="M1028">
        <v>0</v>
      </c>
      <c r="N1028" t="s">
        <v>61</v>
      </c>
      <c r="O1028" t="s">
        <v>5065</v>
      </c>
      <c r="P1028" t="s">
        <v>39</v>
      </c>
      <c r="Q1028">
        <v>1</v>
      </c>
      <c r="R1028">
        <f t="shared" si="64"/>
        <v>2018</v>
      </c>
      <c r="S1028" t="str">
        <f t="shared" si="65"/>
        <v>April</v>
      </c>
      <c r="T1028" t="str">
        <f t="shared" si="66"/>
        <v>Modern</v>
      </c>
      <c r="U1028" t="str">
        <f t="shared" si="67"/>
        <v>Medium</v>
      </c>
    </row>
    <row r="1029" spans="1:21" x14ac:dyDescent="0.25">
      <c r="A1029" t="s">
        <v>5066</v>
      </c>
      <c r="B1029" t="s">
        <v>18</v>
      </c>
      <c r="C1029" t="s">
        <v>5067</v>
      </c>
      <c r="D1029" t="s">
        <v>5068</v>
      </c>
      <c r="E1029" t="s">
        <v>5069</v>
      </c>
      <c r="F1029" t="s">
        <v>5070</v>
      </c>
      <c r="G1029" s="2">
        <v>43009</v>
      </c>
      <c r="H1029" t="s">
        <v>34</v>
      </c>
      <c r="I1029">
        <v>2016</v>
      </c>
      <c r="J1029" t="s">
        <v>244</v>
      </c>
      <c r="K1029" t="s">
        <v>1008</v>
      </c>
      <c r="L1029">
        <v>68</v>
      </c>
      <c r="M1029">
        <v>0</v>
      </c>
      <c r="N1029" t="s">
        <v>61</v>
      </c>
      <c r="O1029" t="s">
        <v>5071</v>
      </c>
      <c r="P1029" t="s">
        <v>39</v>
      </c>
      <c r="Q1029">
        <v>1</v>
      </c>
      <c r="R1029">
        <f t="shared" si="64"/>
        <v>2017</v>
      </c>
      <c r="S1029" t="str">
        <f t="shared" si="65"/>
        <v>October</v>
      </c>
      <c r="T1029" t="str">
        <f t="shared" si="66"/>
        <v>Modern</v>
      </c>
      <c r="U1029" t="str">
        <f t="shared" si="67"/>
        <v>Short</v>
      </c>
    </row>
    <row r="1030" spans="1:21" x14ac:dyDescent="0.25">
      <c r="A1030" t="s">
        <v>5072</v>
      </c>
      <c r="B1030" t="s">
        <v>18</v>
      </c>
      <c r="C1030" t="s">
        <v>5073</v>
      </c>
      <c r="D1030" t="s">
        <v>5074</v>
      </c>
      <c r="E1030" t="s">
        <v>5075</v>
      </c>
      <c r="F1030" t="s">
        <v>175</v>
      </c>
      <c r="G1030" s="2">
        <v>42825</v>
      </c>
      <c r="H1030" t="s">
        <v>34</v>
      </c>
      <c r="I1030">
        <v>1945</v>
      </c>
      <c r="J1030" t="s">
        <v>136</v>
      </c>
      <c r="K1030" t="s">
        <v>3544</v>
      </c>
      <c r="L1030">
        <v>63</v>
      </c>
      <c r="M1030">
        <v>0</v>
      </c>
      <c r="N1030" t="s">
        <v>2559</v>
      </c>
      <c r="O1030" t="s">
        <v>5076</v>
      </c>
      <c r="P1030" t="s">
        <v>39</v>
      </c>
      <c r="Q1030">
        <v>1</v>
      </c>
      <c r="R1030">
        <f t="shared" si="64"/>
        <v>2017</v>
      </c>
      <c r="S1030" t="str">
        <f t="shared" si="65"/>
        <v>March</v>
      </c>
      <c r="T1030" t="str">
        <f t="shared" si="66"/>
        <v>Older</v>
      </c>
      <c r="U1030" t="str">
        <f t="shared" si="67"/>
        <v>Short</v>
      </c>
    </row>
    <row r="1031" spans="1:21" x14ac:dyDescent="0.25">
      <c r="A1031" t="s">
        <v>5077</v>
      </c>
      <c r="B1031" t="s">
        <v>29</v>
      </c>
      <c r="C1031" t="s">
        <v>5078</v>
      </c>
      <c r="D1031" t="s">
        <v>5079</v>
      </c>
      <c r="E1031" t="s">
        <v>5080</v>
      </c>
      <c r="F1031" t="s">
        <v>110</v>
      </c>
      <c r="G1031" s="2">
        <v>43709</v>
      </c>
      <c r="H1031" t="s">
        <v>34</v>
      </c>
      <c r="I1031">
        <v>2006</v>
      </c>
      <c r="J1031" t="s">
        <v>136</v>
      </c>
      <c r="K1031" t="s">
        <v>4686</v>
      </c>
      <c r="L1031">
        <v>0</v>
      </c>
      <c r="M1031">
        <v>9</v>
      </c>
      <c r="N1031" t="s">
        <v>389</v>
      </c>
      <c r="O1031" t="s">
        <v>5081</v>
      </c>
      <c r="P1031" t="s">
        <v>39</v>
      </c>
      <c r="Q1031">
        <v>1</v>
      </c>
      <c r="R1031">
        <f t="shared" si="64"/>
        <v>2019</v>
      </c>
      <c r="S1031" t="str">
        <f t="shared" si="65"/>
        <v>September</v>
      </c>
      <c r="T1031" t="str">
        <f t="shared" si="66"/>
        <v>Older</v>
      </c>
      <c r="U1031" t="str">
        <f t="shared" si="67"/>
        <v>Not Applicable</v>
      </c>
    </row>
    <row r="1032" spans="1:21" x14ac:dyDescent="0.25">
      <c r="A1032" t="s">
        <v>5082</v>
      </c>
      <c r="B1032" t="s">
        <v>18</v>
      </c>
      <c r="C1032" t="s">
        <v>5083</v>
      </c>
      <c r="D1032" t="s">
        <v>5084</v>
      </c>
      <c r="E1032" t="s">
        <v>5085</v>
      </c>
      <c r="F1032" t="s">
        <v>22</v>
      </c>
      <c r="G1032" s="2"/>
      <c r="H1032" t="s">
        <v>22</v>
      </c>
      <c r="I1032">
        <v>2020</v>
      </c>
      <c r="J1032" t="s">
        <v>198</v>
      </c>
      <c r="K1032" t="s">
        <v>951</v>
      </c>
      <c r="L1032">
        <v>115</v>
      </c>
      <c r="M1032">
        <v>0</v>
      </c>
      <c r="N1032" t="s">
        <v>25</v>
      </c>
      <c r="O1032" t="s">
        <v>5086</v>
      </c>
      <c r="P1032" t="s">
        <v>27</v>
      </c>
      <c r="Q1032">
        <v>2</v>
      </c>
      <c r="R1032" t="str">
        <f t="shared" si="64"/>
        <v/>
      </c>
      <c r="S1032" t="str">
        <f t="shared" si="65"/>
        <v/>
      </c>
      <c r="T1032" t="str">
        <f t="shared" si="66"/>
        <v>Recent</v>
      </c>
      <c r="U1032" t="str">
        <f t="shared" si="67"/>
        <v>Medium</v>
      </c>
    </row>
    <row r="1033" spans="1:21" x14ac:dyDescent="0.25">
      <c r="A1033" t="s">
        <v>5087</v>
      </c>
      <c r="B1033" t="s">
        <v>18</v>
      </c>
      <c r="C1033" t="s">
        <v>5088</v>
      </c>
      <c r="D1033" t="s">
        <v>5089</v>
      </c>
      <c r="E1033" t="s">
        <v>5090</v>
      </c>
      <c r="F1033" t="s">
        <v>22</v>
      </c>
      <c r="G1033" s="2"/>
      <c r="H1033" t="s">
        <v>22</v>
      </c>
      <c r="I1033">
        <v>2017</v>
      </c>
      <c r="J1033" t="s">
        <v>59</v>
      </c>
      <c r="K1033" t="s">
        <v>4125</v>
      </c>
      <c r="L1033">
        <v>119</v>
      </c>
      <c r="M1033">
        <v>0</v>
      </c>
      <c r="N1033" t="s">
        <v>25</v>
      </c>
      <c r="O1033" t="s">
        <v>5091</v>
      </c>
      <c r="P1033" t="s">
        <v>27</v>
      </c>
      <c r="Q1033">
        <v>2</v>
      </c>
      <c r="R1033" t="str">
        <f t="shared" si="64"/>
        <v/>
      </c>
      <c r="S1033" t="str">
        <f t="shared" si="65"/>
        <v/>
      </c>
      <c r="T1033" t="str">
        <f t="shared" si="66"/>
        <v>Modern</v>
      </c>
      <c r="U1033" t="str">
        <f t="shared" si="67"/>
        <v>Medium</v>
      </c>
    </row>
    <row r="1034" spans="1:21" x14ac:dyDescent="0.25">
      <c r="A1034" t="s">
        <v>5092</v>
      </c>
      <c r="B1034" t="s">
        <v>29</v>
      </c>
      <c r="C1034" t="s">
        <v>5093</v>
      </c>
      <c r="D1034" t="s">
        <v>22</v>
      </c>
      <c r="E1034" t="s">
        <v>5094</v>
      </c>
      <c r="F1034" t="s">
        <v>33</v>
      </c>
      <c r="G1034" s="2">
        <v>44187</v>
      </c>
      <c r="H1034" t="s">
        <v>34</v>
      </c>
      <c r="I1034">
        <v>2010</v>
      </c>
      <c r="J1034" t="s">
        <v>349</v>
      </c>
      <c r="K1034" t="s">
        <v>71</v>
      </c>
      <c r="L1034">
        <v>0</v>
      </c>
      <c r="M1034">
        <v>1</v>
      </c>
      <c r="N1034" t="s">
        <v>37</v>
      </c>
      <c r="O1034" t="s">
        <v>5095</v>
      </c>
      <c r="P1034" t="s">
        <v>39</v>
      </c>
      <c r="Q1034">
        <v>1</v>
      </c>
      <c r="R1034">
        <f t="shared" si="64"/>
        <v>2020</v>
      </c>
      <c r="S1034" t="str">
        <f t="shared" si="65"/>
        <v>December</v>
      </c>
      <c r="T1034" t="str">
        <f t="shared" si="66"/>
        <v>Modern</v>
      </c>
      <c r="U1034" t="str">
        <f t="shared" si="67"/>
        <v>Not Applicable</v>
      </c>
    </row>
    <row r="1035" spans="1:21" x14ac:dyDescent="0.25">
      <c r="A1035" t="s">
        <v>5096</v>
      </c>
      <c r="B1035" t="s">
        <v>18</v>
      </c>
      <c r="C1035" t="s">
        <v>5097</v>
      </c>
      <c r="D1035" t="s">
        <v>5098</v>
      </c>
      <c r="E1035" t="s">
        <v>5099</v>
      </c>
      <c r="F1035" t="s">
        <v>85</v>
      </c>
      <c r="G1035" s="2">
        <v>43570</v>
      </c>
      <c r="H1035" t="s">
        <v>34</v>
      </c>
      <c r="I1035">
        <v>2003</v>
      </c>
      <c r="J1035" t="s">
        <v>136</v>
      </c>
      <c r="K1035" t="s">
        <v>130</v>
      </c>
      <c r="L1035">
        <v>116</v>
      </c>
      <c r="M1035">
        <v>0</v>
      </c>
      <c r="N1035" t="s">
        <v>61</v>
      </c>
      <c r="O1035" t="s">
        <v>5100</v>
      </c>
      <c r="P1035" t="s">
        <v>39</v>
      </c>
      <c r="Q1035">
        <v>1</v>
      </c>
      <c r="R1035">
        <f t="shared" si="64"/>
        <v>2019</v>
      </c>
      <c r="S1035" t="str">
        <f t="shared" si="65"/>
        <v>April</v>
      </c>
      <c r="T1035" t="str">
        <f t="shared" si="66"/>
        <v>Older</v>
      </c>
      <c r="U1035" t="str">
        <f t="shared" si="67"/>
        <v>Medium</v>
      </c>
    </row>
    <row r="1036" spans="1:21" x14ac:dyDescent="0.25">
      <c r="A1036" t="s">
        <v>5101</v>
      </c>
      <c r="B1036" t="s">
        <v>18</v>
      </c>
      <c r="C1036" t="s">
        <v>5102</v>
      </c>
      <c r="D1036" t="s">
        <v>5103</v>
      </c>
      <c r="E1036" t="s">
        <v>5104</v>
      </c>
      <c r="F1036" t="s">
        <v>22</v>
      </c>
      <c r="G1036" s="2"/>
      <c r="H1036" t="s">
        <v>22</v>
      </c>
      <c r="I1036">
        <v>2011</v>
      </c>
      <c r="J1036" t="s">
        <v>23</v>
      </c>
      <c r="K1036" t="s">
        <v>384</v>
      </c>
      <c r="L1036">
        <v>81</v>
      </c>
      <c r="M1036">
        <v>0</v>
      </c>
      <c r="N1036" t="s">
        <v>61</v>
      </c>
      <c r="O1036" t="s">
        <v>5105</v>
      </c>
      <c r="P1036" t="s">
        <v>27</v>
      </c>
      <c r="Q1036">
        <v>2</v>
      </c>
      <c r="R1036" t="str">
        <f t="shared" si="64"/>
        <v/>
      </c>
      <c r="S1036" t="str">
        <f t="shared" si="65"/>
        <v/>
      </c>
      <c r="T1036" t="str">
        <f t="shared" si="66"/>
        <v>Modern</v>
      </c>
      <c r="U1036" t="str">
        <f t="shared" si="67"/>
        <v>Short</v>
      </c>
    </row>
    <row r="1037" spans="1:21" x14ac:dyDescent="0.25">
      <c r="A1037" t="s">
        <v>5106</v>
      </c>
      <c r="B1037" t="s">
        <v>18</v>
      </c>
      <c r="C1037" t="s">
        <v>5107</v>
      </c>
      <c r="D1037" t="s">
        <v>5108</v>
      </c>
      <c r="E1037" t="s">
        <v>5109</v>
      </c>
      <c r="F1037" t="s">
        <v>22</v>
      </c>
      <c r="G1037" s="2"/>
      <c r="H1037" t="s">
        <v>22</v>
      </c>
      <c r="I1037">
        <v>2014</v>
      </c>
      <c r="J1037" t="s">
        <v>300</v>
      </c>
      <c r="K1037" t="s">
        <v>3023</v>
      </c>
      <c r="L1037">
        <v>56</v>
      </c>
      <c r="M1037">
        <v>0</v>
      </c>
      <c r="N1037" t="s">
        <v>45</v>
      </c>
      <c r="O1037" t="s">
        <v>5110</v>
      </c>
      <c r="P1037" t="s">
        <v>27</v>
      </c>
      <c r="Q1037">
        <v>2</v>
      </c>
      <c r="R1037" t="str">
        <f t="shared" si="64"/>
        <v/>
      </c>
      <c r="S1037" t="str">
        <f t="shared" si="65"/>
        <v/>
      </c>
      <c r="T1037" t="str">
        <f t="shared" si="66"/>
        <v>Modern</v>
      </c>
      <c r="U1037" t="str">
        <f t="shared" si="67"/>
        <v>Short</v>
      </c>
    </row>
    <row r="1038" spans="1:21" x14ac:dyDescent="0.25">
      <c r="A1038" t="s">
        <v>5111</v>
      </c>
      <c r="B1038" t="s">
        <v>18</v>
      </c>
      <c r="C1038" t="s">
        <v>5112</v>
      </c>
      <c r="D1038" t="s">
        <v>5113</v>
      </c>
      <c r="E1038" t="s">
        <v>5114</v>
      </c>
      <c r="F1038" t="s">
        <v>5115</v>
      </c>
      <c r="G1038" s="2">
        <v>43166</v>
      </c>
      <c r="H1038" t="s">
        <v>34</v>
      </c>
      <c r="I1038">
        <v>2012</v>
      </c>
      <c r="J1038" t="s">
        <v>92</v>
      </c>
      <c r="K1038" t="s">
        <v>60</v>
      </c>
      <c r="L1038">
        <v>89</v>
      </c>
      <c r="M1038">
        <v>0</v>
      </c>
      <c r="N1038" t="s">
        <v>112</v>
      </c>
      <c r="O1038" t="s">
        <v>5116</v>
      </c>
      <c r="P1038" t="s">
        <v>39</v>
      </c>
      <c r="Q1038">
        <v>1</v>
      </c>
      <c r="R1038">
        <f t="shared" si="64"/>
        <v>2018</v>
      </c>
      <c r="S1038" t="str">
        <f t="shared" si="65"/>
        <v>March</v>
      </c>
      <c r="T1038" t="str">
        <f t="shared" si="66"/>
        <v>Modern</v>
      </c>
      <c r="U1038" t="str">
        <f t="shared" si="67"/>
        <v>Short</v>
      </c>
    </row>
    <row r="1039" spans="1:21" x14ac:dyDescent="0.25">
      <c r="A1039" t="s">
        <v>5117</v>
      </c>
      <c r="B1039" t="s">
        <v>18</v>
      </c>
      <c r="C1039" t="s">
        <v>5118</v>
      </c>
      <c r="D1039" t="s">
        <v>5119</v>
      </c>
      <c r="E1039" t="s">
        <v>5120</v>
      </c>
      <c r="F1039" t="s">
        <v>22</v>
      </c>
      <c r="G1039" s="2"/>
      <c r="H1039" t="s">
        <v>22</v>
      </c>
      <c r="I1039">
        <v>2002</v>
      </c>
      <c r="J1039" t="s">
        <v>77</v>
      </c>
      <c r="K1039" t="s">
        <v>3150</v>
      </c>
      <c r="L1039">
        <v>144</v>
      </c>
      <c r="M1039">
        <v>0</v>
      </c>
      <c r="N1039" t="s">
        <v>1176</v>
      </c>
      <c r="O1039" t="s">
        <v>5121</v>
      </c>
      <c r="P1039" t="s">
        <v>27</v>
      </c>
      <c r="Q1039">
        <v>2</v>
      </c>
      <c r="R1039" t="str">
        <f t="shared" si="64"/>
        <v/>
      </c>
      <c r="S1039" t="str">
        <f t="shared" si="65"/>
        <v/>
      </c>
      <c r="T1039" t="str">
        <f t="shared" si="66"/>
        <v>Older</v>
      </c>
      <c r="U1039" t="str">
        <f t="shared" si="67"/>
        <v>Long</v>
      </c>
    </row>
    <row r="1040" spans="1:21" x14ac:dyDescent="0.25">
      <c r="A1040" t="s">
        <v>5122</v>
      </c>
      <c r="B1040" t="s">
        <v>18</v>
      </c>
      <c r="C1040" t="s">
        <v>5123</v>
      </c>
      <c r="D1040" t="s">
        <v>5124</v>
      </c>
      <c r="E1040" t="s">
        <v>5125</v>
      </c>
      <c r="F1040" t="s">
        <v>175</v>
      </c>
      <c r="G1040" s="2">
        <v>43957</v>
      </c>
      <c r="H1040" t="s">
        <v>34</v>
      </c>
      <c r="I1040">
        <v>2020</v>
      </c>
      <c r="J1040" t="s">
        <v>153</v>
      </c>
      <c r="K1040" t="s">
        <v>60</v>
      </c>
      <c r="L1040">
        <v>89</v>
      </c>
      <c r="M1040">
        <v>0</v>
      </c>
      <c r="N1040" t="s">
        <v>45</v>
      </c>
      <c r="O1040" t="s">
        <v>5126</v>
      </c>
      <c r="P1040" t="s">
        <v>39</v>
      </c>
      <c r="Q1040">
        <v>1</v>
      </c>
      <c r="R1040">
        <f t="shared" si="64"/>
        <v>2020</v>
      </c>
      <c r="S1040" t="str">
        <f t="shared" si="65"/>
        <v>May</v>
      </c>
      <c r="T1040" t="str">
        <f t="shared" si="66"/>
        <v>Recent</v>
      </c>
      <c r="U1040" t="str">
        <f t="shared" si="67"/>
        <v>Short</v>
      </c>
    </row>
    <row r="1041" spans="1:21" x14ac:dyDescent="0.25">
      <c r="A1041" t="s">
        <v>5127</v>
      </c>
      <c r="B1041" t="s">
        <v>18</v>
      </c>
      <c r="C1041" t="s">
        <v>5128</v>
      </c>
      <c r="D1041" t="s">
        <v>5129</v>
      </c>
      <c r="E1041" t="s">
        <v>5130</v>
      </c>
      <c r="F1041" t="s">
        <v>22</v>
      </c>
      <c r="G1041" s="2"/>
      <c r="H1041" t="s">
        <v>22</v>
      </c>
      <c r="I1041">
        <v>1936</v>
      </c>
      <c r="J1041" t="s">
        <v>300</v>
      </c>
      <c r="K1041" t="s">
        <v>93</v>
      </c>
      <c r="L1041">
        <v>99</v>
      </c>
      <c r="M1041">
        <v>0</v>
      </c>
      <c r="N1041" t="s">
        <v>25</v>
      </c>
      <c r="O1041" t="s">
        <v>5131</v>
      </c>
      <c r="P1041" t="s">
        <v>27</v>
      </c>
      <c r="Q1041">
        <v>2</v>
      </c>
      <c r="R1041" t="str">
        <f t="shared" si="64"/>
        <v/>
      </c>
      <c r="S1041" t="str">
        <f t="shared" si="65"/>
        <v/>
      </c>
      <c r="T1041" t="str">
        <f t="shared" si="66"/>
        <v>Older</v>
      </c>
      <c r="U1041" t="str">
        <f t="shared" si="67"/>
        <v>Medium</v>
      </c>
    </row>
    <row r="1042" spans="1:21" x14ac:dyDescent="0.25">
      <c r="A1042" t="s">
        <v>5132</v>
      </c>
      <c r="B1042" t="s">
        <v>18</v>
      </c>
      <c r="C1042" t="s">
        <v>5133</v>
      </c>
      <c r="D1042" t="s">
        <v>5134</v>
      </c>
      <c r="E1042" t="s">
        <v>5135</v>
      </c>
      <c r="F1042" t="s">
        <v>22</v>
      </c>
      <c r="G1042" s="2"/>
      <c r="H1042" t="s">
        <v>22</v>
      </c>
      <c r="I1042">
        <v>2020</v>
      </c>
      <c r="J1042" t="s">
        <v>23</v>
      </c>
      <c r="K1042" t="s">
        <v>842</v>
      </c>
      <c r="L1042">
        <v>150</v>
      </c>
      <c r="M1042">
        <v>0</v>
      </c>
      <c r="N1042" t="s">
        <v>25</v>
      </c>
      <c r="O1042" t="s">
        <v>5136</v>
      </c>
      <c r="P1042" t="s">
        <v>27</v>
      </c>
      <c r="Q1042">
        <v>2</v>
      </c>
      <c r="R1042" t="str">
        <f t="shared" si="64"/>
        <v/>
      </c>
      <c r="S1042" t="str">
        <f t="shared" si="65"/>
        <v/>
      </c>
      <c r="T1042" t="str">
        <f t="shared" si="66"/>
        <v>Recent</v>
      </c>
      <c r="U1042" t="str">
        <f t="shared" si="67"/>
        <v>Long</v>
      </c>
    </row>
    <row r="1043" spans="1:21" x14ac:dyDescent="0.25">
      <c r="A1043" t="s">
        <v>5137</v>
      </c>
      <c r="B1043" t="s">
        <v>18</v>
      </c>
      <c r="C1043" t="s">
        <v>5138</v>
      </c>
      <c r="D1043" t="s">
        <v>5139</v>
      </c>
      <c r="E1043" t="s">
        <v>5140</v>
      </c>
      <c r="F1043" t="s">
        <v>3363</v>
      </c>
      <c r="G1043" s="2"/>
      <c r="H1043" t="s">
        <v>22</v>
      </c>
      <c r="I1043">
        <v>2021</v>
      </c>
      <c r="J1043" t="s">
        <v>59</v>
      </c>
      <c r="K1043" t="s">
        <v>497</v>
      </c>
      <c r="L1043">
        <v>145</v>
      </c>
      <c r="M1043">
        <v>0</v>
      </c>
      <c r="N1043" t="s">
        <v>119</v>
      </c>
      <c r="O1043" t="s">
        <v>5141</v>
      </c>
      <c r="P1043" t="s">
        <v>27</v>
      </c>
      <c r="Q1043">
        <v>2</v>
      </c>
      <c r="R1043" t="str">
        <f t="shared" si="64"/>
        <v/>
      </c>
      <c r="S1043" t="str">
        <f t="shared" si="65"/>
        <v/>
      </c>
      <c r="T1043" t="str">
        <f t="shared" si="66"/>
        <v>Recent</v>
      </c>
      <c r="U1043" t="str">
        <f t="shared" si="67"/>
        <v>Long</v>
      </c>
    </row>
    <row r="1044" spans="1:21" x14ac:dyDescent="0.25">
      <c r="A1044" t="s">
        <v>5142</v>
      </c>
      <c r="B1044" t="s">
        <v>18</v>
      </c>
      <c r="C1044" t="s">
        <v>5143</v>
      </c>
      <c r="D1044" t="s">
        <v>5144</v>
      </c>
      <c r="E1044" t="s">
        <v>5145</v>
      </c>
      <c r="F1044" t="s">
        <v>22</v>
      </c>
      <c r="G1044" s="2"/>
      <c r="H1044" t="s">
        <v>22</v>
      </c>
      <c r="I1044">
        <v>2020</v>
      </c>
      <c r="J1044" t="s">
        <v>23</v>
      </c>
      <c r="K1044" t="s">
        <v>1510</v>
      </c>
      <c r="L1044">
        <v>156</v>
      </c>
      <c r="M1044">
        <v>0</v>
      </c>
      <c r="N1044" t="s">
        <v>61</v>
      </c>
      <c r="O1044" t="s">
        <v>5146</v>
      </c>
      <c r="P1044" t="s">
        <v>27</v>
      </c>
      <c r="Q1044">
        <v>2</v>
      </c>
      <c r="R1044" t="str">
        <f t="shared" si="64"/>
        <v/>
      </c>
      <c r="S1044" t="str">
        <f t="shared" si="65"/>
        <v/>
      </c>
      <c r="T1044" t="str">
        <f t="shared" si="66"/>
        <v>Recent</v>
      </c>
      <c r="U1044" t="str">
        <f t="shared" si="67"/>
        <v>Long</v>
      </c>
    </row>
    <row r="1045" spans="1:21" x14ac:dyDescent="0.25">
      <c r="A1045" t="s">
        <v>5147</v>
      </c>
      <c r="B1045" t="s">
        <v>18</v>
      </c>
      <c r="C1045" t="s">
        <v>5148</v>
      </c>
      <c r="D1045" t="s">
        <v>5149</v>
      </c>
      <c r="E1045" t="s">
        <v>5150</v>
      </c>
      <c r="F1045" t="s">
        <v>680</v>
      </c>
      <c r="G1045" s="2">
        <v>43622</v>
      </c>
      <c r="H1045" t="s">
        <v>34</v>
      </c>
      <c r="I1045">
        <v>2012</v>
      </c>
      <c r="J1045" t="s">
        <v>136</v>
      </c>
      <c r="K1045" t="s">
        <v>967</v>
      </c>
      <c r="L1045">
        <v>90</v>
      </c>
      <c r="M1045">
        <v>0</v>
      </c>
      <c r="N1045" t="s">
        <v>61</v>
      </c>
      <c r="O1045" t="s">
        <v>5151</v>
      </c>
      <c r="P1045" t="s">
        <v>39</v>
      </c>
      <c r="Q1045">
        <v>1</v>
      </c>
      <c r="R1045">
        <f t="shared" si="64"/>
        <v>2019</v>
      </c>
      <c r="S1045" t="str">
        <f t="shared" si="65"/>
        <v>June</v>
      </c>
      <c r="T1045" t="str">
        <f t="shared" si="66"/>
        <v>Modern</v>
      </c>
      <c r="U1045" t="str">
        <f t="shared" si="67"/>
        <v>Medium</v>
      </c>
    </row>
    <row r="1046" spans="1:21" x14ac:dyDescent="0.25">
      <c r="A1046" t="s">
        <v>5152</v>
      </c>
      <c r="B1046" t="s">
        <v>18</v>
      </c>
      <c r="C1046" t="s">
        <v>5153</v>
      </c>
      <c r="D1046" t="s">
        <v>5154</v>
      </c>
      <c r="E1046" t="s">
        <v>5155</v>
      </c>
      <c r="F1046" t="s">
        <v>22</v>
      </c>
      <c r="G1046" s="2"/>
      <c r="H1046" t="s">
        <v>22</v>
      </c>
      <c r="I1046">
        <v>1995</v>
      </c>
      <c r="J1046" t="s">
        <v>92</v>
      </c>
      <c r="K1046" t="s">
        <v>24</v>
      </c>
      <c r="L1046">
        <v>79</v>
      </c>
      <c r="M1046">
        <v>0</v>
      </c>
      <c r="N1046" t="s">
        <v>61</v>
      </c>
      <c r="O1046" t="s">
        <v>5156</v>
      </c>
      <c r="P1046" t="s">
        <v>27</v>
      </c>
      <c r="Q1046">
        <v>2</v>
      </c>
      <c r="R1046" t="str">
        <f t="shared" si="64"/>
        <v/>
      </c>
      <c r="S1046" t="str">
        <f t="shared" si="65"/>
        <v/>
      </c>
      <c r="T1046" t="str">
        <f t="shared" si="66"/>
        <v>Older</v>
      </c>
      <c r="U1046" t="str">
        <f t="shared" si="67"/>
        <v>Short</v>
      </c>
    </row>
    <row r="1047" spans="1:21" x14ac:dyDescent="0.25">
      <c r="A1047" t="s">
        <v>5157</v>
      </c>
      <c r="B1047" t="s">
        <v>29</v>
      </c>
      <c r="C1047" t="s">
        <v>5158</v>
      </c>
      <c r="D1047" t="s">
        <v>22</v>
      </c>
      <c r="E1047" t="s">
        <v>5159</v>
      </c>
      <c r="F1047" t="s">
        <v>33</v>
      </c>
      <c r="G1047" s="2">
        <v>43435</v>
      </c>
      <c r="H1047" t="s">
        <v>34</v>
      </c>
      <c r="I1047">
        <v>2018</v>
      </c>
      <c r="J1047" t="s">
        <v>51</v>
      </c>
      <c r="K1047" t="s">
        <v>1885</v>
      </c>
      <c r="L1047">
        <v>0</v>
      </c>
      <c r="M1047">
        <v>4</v>
      </c>
      <c r="N1047" t="s">
        <v>37</v>
      </c>
      <c r="O1047" t="s">
        <v>5160</v>
      </c>
      <c r="P1047" t="s">
        <v>39</v>
      </c>
      <c r="Q1047">
        <v>1</v>
      </c>
      <c r="R1047">
        <f t="shared" si="64"/>
        <v>2018</v>
      </c>
      <c r="S1047" t="str">
        <f t="shared" si="65"/>
        <v>December</v>
      </c>
      <c r="T1047" t="str">
        <f t="shared" si="66"/>
        <v>Modern</v>
      </c>
      <c r="U1047" t="str">
        <f t="shared" si="67"/>
        <v>Not Applicable</v>
      </c>
    </row>
    <row r="1048" spans="1:21" x14ac:dyDescent="0.25">
      <c r="A1048" t="s">
        <v>5161</v>
      </c>
      <c r="B1048" t="s">
        <v>18</v>
      </c>
      <c r="C1048" t="s">
        <v>5162</v>
      </c>
      <c r="D1048" t="s">
        <v>5163</v>
      </c>
      <c r="E1048" t="s">
        <v>5164</v>
      </c>
      <c r="F1048" t="s">
        <v>22</v>
      </c>
      <c r="G1048" s="2"/>
      <c r="H1048" t="s">
        <v>22</v>
      </c>
      <c r="I1048">
        <v>1964</v>
      </c>
      <c r="J1048" t="s">
        <v>23</v>
      </c>
      <c r="K1048" t="s">
        <v>363</v>
      </c>
      <c r="L1048">
        <v>91</v>
      </c>
      <c r="M1048">
        <v>0</v>
      </c>
      <c r="N1048" t="s">
        <v>1176</v>
      </c>
      <c r="O1048" t="s">
        <v>5165</v>
      </c>
      <c r="P1048" t="s">
        <v>27</v>
      </c>
      <c r="Q1048">
        <v>2</v>
      </c>
      <c r="R1048" t="str">
        <f t="shared" si="64"/>
        <v/>
      </c>
      <c r="S1048" t="str">
        <f t="shared" si="65"/>
        <v/>
      </c>
      <c r="T1048" t="str">
        <f t="shared" si="66"/>
        <v>Older</v>
      </c>
      <c r="U1048" t="str">
        <f t="shared" si="67"/>
        <v>Medium</v>
      </c>
    </row>
    <row r="1049" spans="1:21" x14ac:dyDescent="0.25">
      <c r="A1049" t="s">
        <v>5166</v>
      </c>
      <c r="B1049" t="s">
        <v>18</v>
      </c>
      <c r="C1049" t="s">
        <v>5167</v>
      </c>
      <c r="D1049" t="s">
        <v>5168</v>
      </c>
      <c r="E1049" t="s">
        <v>5169</v>
      </c>
      <c r="F1049" t="s">
        <v>680</v>
      </c>
      <c r="G1049" s="2">
        <v>43581</v>
      </c>
      <c r="H1049" t="s">
        <v>34</v>
      </c>
      <c r="I1049">
        <v>2012</v>
      </c>
      <c r="J1049" t="s">
        <v>136</v>
      </c>
      <c r="K1049" t="s">
        <v>271</v>
      </c>
      <c r="L1049">
        <v>87</v>
      </c>
      <c r="M1049">
        <v>0</v>
      </c>
      <c r="N1049" t="s">
        <v>119</v>
      </c>
      <c r="O1049" t="s">
        <v>5170</v>
      </c>
      <c r="P1049" t="s">
        <v>39</v>
      </c>
      <c r="Q1049">
        <v>1</v>
      </c>
      <c r="R1049">
        <f t="shared" si="64"/>
        <v>2019</v>
      </c>
      <c r="S1049" t="str">
        <f t="shared" si="65"/>
        <v>April</v>
      </c>
      <c r="T1049" t="str">
        <f t="shared" si="66"/>
        <v>Modern</v>
      </c>
      <c r="U1049" t="str">
        <f t="shared" si="67"/>
        <v>Short</v>
      </c>
    </row>
    <row r="1050" spans="1:21" x14ac:dyDescent="0.25">
      <c r="A1050" t="s">
        <v>5171</v>
      </c>
      <c r="B1050" t="s">
        <v>18</v>
      </c>
      <c r="C1050" t="s">
        <v>5172</v>
      </c>
      <c r="D1050" t="s">
        <v>5173</v>
      </c>
      <c r="E1050" t="s">
        <v>5174</v>
      </c>
      <c r="F1050" t="s">
        <v>22</v>
      </c>
      <c r="G1050" s="2"/>
      <c r="H1050" t="s">
        <v>22</v>
      </c>
      <c r="I1050">
        <v>2021</v>
      </c>
      <c r="J1050" t="s">
        <v>23</v>
      </c>
      <c r="K1050" t="s">
        <v>576</v>
      </c>
      <c r="L1050">
        <v>161</v>
      </c>
      <c r="M1050">
        <v>0</v>
      </c>
      <c r="N1050" t="s">
        <v>119</v>
      </c>
      <c r="O1050" t="s">
        <v>5175</v>
      </c>
      <c r="P1050" t="s">
        <v>27</v>
      </c>
      <c r="Q1050">
        <v>2</v>
      </c>
      <c r="R1050" t="str">
        <f t="shared" si="64"/>
        <v/>
      </c>
      <c r="S1050" t="str">
        <f t="shared" si="65"/>
        <v/>
      </c>
      <c r="T1050" t="str">
        <f t="shared" si="66"/>
        <v>Recent</v>
      </c>
      <c r="U1050" t="str">
        <f t="shared" si="67"/>
        <v>Long</v>
      </c>
    </row>
    <row r="1051" spans="1:21" x14ac:dyDescent="0.25">
      <c r="A1051" t="s">
        <v>5176</v>
      </c>
      <c r="B1051" t="s">
        <v>29</v>
      </c>
      <c r="C1051" t="s">
        <v>5177</v>
      </c>
      <c r="D1051" t="s">
        <v>5178</v>
      </c>
      <c r="E1051" t="s">
        <v>5179</v>
      </c>
      <c r="F1051" t="s">
        <v>175</v>
      </c>
      <c r="G1051" s="2">
        <v>42873</v>
      </c>
      <c r="H1051" t="s">
        <v>34</v>
      </c>
      <c r="I1051">
        <v>2016</v>
      </c>
      <c r="J1051" t="s">
        <v>51</v>
      </c>
      <c r="K1051" t="s">
        <v>4279</v>
      </c>
      <c r="L1051">
        <v>0</v>
      </c>
      <c r="M1051">
        <v>8</v>
      </c>
      <c r="N1051" t="s">
        <v>61</v>
      </c>
      <c r="O1051" t="s">
        <v>5180</v>
      </c>
      <c r="P1051" t="s">
        <v>39</v>
      </c>
      <c r="Q1051">
        <v>1</v>
      </c>
      <c r="R1051">
        <f t="shared" si="64"/>
        <v>2017</v>
      </c>
      <c r="S1051" t="str">
        <f t="shared" si="65"/>
        <v>May</v>
      </c>
      <c r="T1051" t="str">
        <f t="shared" si="66"/>
        <v>Modern</v>
      </c>
      <c r="U1051" t="str">
        <f t="shared" si="67"/>
        <v>Not Applicable</v>
      </c>
    </row>
    <row r="1052" spans="1:21" x14ac:dyDescent="0.25">
      <c r="A1052" t="s">
        <v>5181</v>
      </c>
      <c r="B1052" t="s">
        <v>18</v>
      </c>
      <c r="C1052" t="s">
        <v>5182</v>
      </c>
      <c r="D1052" t="s">
        <v>3417</v>
      </c>
      <c r="E1052" t="s">
        <v>5183</v>
      </c>
      <c r="F1052" t="s">
        <v>22</v>
      </c>
      <c r="G1052" s="2"/>
      <c r="H1052" t="s">
        <v>22</v>
      </c>
      <c r="I1052">
        <v>2015</v>
      </c>
      <c r="J1052" t="s">
        <v>198</v>
      </c>
      <c r="K1052" t="s">
        <v>3544</v>
      </c>
      <c r="L1052">
        <v>63</v>
      </c>
      <c r="M1052">
        <v>0</v>
      </c>
      <c r="N1052" t="s">
        <v>155</v>
      </c>
      <c r="O1052" t="s">
        <v>5184</v>
      </c>
      <c r="P1052" t="s">
        <v>27</v>
      </c>
      <c r="Q1052">
        <v>2</v>
      </c>
      <c r="R1052" t="str">
        <f t="shared" si="64"/>
        <v/>
      </c>
      <c r="S1052" t="str">
        <f t="shared" si="65"/>
        <v/>
      </c>
      <c r="T1052" t="str">
        <f t="shared" si="66"/>
        <v>Modern</v>
      </c>
      <c r="U1052" t="str">
        <f t="shared" si="67"/>
        <v>Short</v>
      </c>
    </row>
    <row r="1053" spans="1:21" x14ac:dyDescent="0.25">
      <c r="A1053" t="s">
        <v>5185</v>
      </c>
      <c r="B1053" t="s">
        <v>18</v>
      </c>
      <c r="C1053" t="s">
        <v>5186</v>
      </c>
      <c r="D1053" t="s">
        <v>5187</v>
      </c>
      <c r="E1053" t="s">
        <v>5188</v>
      </c>
      <c r="F1053" t="s">
        <v>22</v>
      </c>
      <c r="G1053" s="2"/>
      <c r="H1053" t="s">
        <v>22</v>
      </c>
      <c r="I1053">
        <v>2006</v>
      </c>
      <c r="J1053" t="s">
        <v>92</v>
      </c>
      <c r="K1053" t="s">
        <v>773</v>
      </c>
      <c r="L1053">
        <v>96</v>
      </c>
      <c r="M1053">
        <v>0</v>
      </c>
      <c r="N1053" t="s">
        <v>883</v>
      </c>
      <c r="O1053" t="s">
        <v>5189</v>
      </c>
      <c r="P1053" t="s">
        <v>27</v>
      </c>
      <c r="Q1053">
        <v>2</v>
      </c>
      <c r="R1053" t="str">
        <f t="shared" si="64"/>
        <v/>
      </c>
      <c r="S1053" t="str">
        <f t="shared" si="65"/>
        <v/>
      </c>
      <c r="T1053" t="str">
        <f t="shared" si="66"/>
        <v>Older</v>
      </c>
      <c r="U1053" t="str">
        <f t="shared" si="67"/>
        <v>Medium</v>
      </c>
    </row>
    <row r="1054" spans="1:21" x14ac:dyDescent="0.25">
      <c r="A1054" t="s">
        <v>5190</v>
      </c>
      <c r="B1054" t="s">
        <v>18</v>
      </c>
      <c r="C1054" t="s">
        <v>5191</v>
      </c>
      <c r="D1054" t="s">
        <v>5192</v>
      </c>
      <c r="E1054" t="s">
        <v>5193</v>
      </c>
      <c r="F1054" t="s">
        <v>22</v>
      </c>
      <c r="G1054" s="2"/>
      <c r="H1054" t="s">
        <v>22</v>
      </c>
      <c r="I1054">
        <v>2017</v>
      </c>
      <c r="J1054" t="s">
        <v>77</v>
      </c>
      <c r="K1054" t="s">
        <v>1747</v>
      </c>
      <c r="L1054">
        <v>129</v>
      </c>
      <c r="M1054">
        <v>0</v>
      </c>
      <c r="N1054" t="s">
        <v>61</v>
      </c>
      <c r="O1054" t="s">
        <v>5194</v>
      </c>
      <c r="P1054" t="s">
        <v>27</v>
      </c>
      <c r="Q1054">
        <v>2</v>
      </c>
      <c r="R1054" t="str">
        <f t="shared" si="64"/>
        <v/>
      </c>
      <c r="S1054" t="str">
        <f t="shared" si="65"/>
        <v/>
      </c>
      <c r="T1054" t="str">
        <f t="shared" si="66"/>
        <v>Modern</v>
      </c>
      <c r="U1054" t="str">
        <f t="shared" si="67"/>
        <v>Long</v>
      </c>
    </row>
    <row r="1055" spans="1:21" x14ac:dyDescent="0.25">
      <c r="A1055" t="s">
        <v>5195</v>
      </c>
      <c r="B1055" t="s">
        <v>29</v>
      </c>
      <c r="C1055" t="s">
        <v>5196</v>
      </c>
      <c r="D1055" t="s">
        <v>22</v>
      </c>
      <c r="E1055" t="s">
        <v>5197</v>
      </c>
      <c r="F1055" t="s">
        <v>175</v>
      </c>
      <c r="G1055" s="2">
        <v>43301</v>
      </c>
      <c r="H1055" t="s">
        <v>34</v>
      </c>
      <c r="I1055">
        <v>2017</v>
      </c>
      <c r="J1055" t="s">
        <v>35</v>
      </c>
      <c r="K1055" t="s">
        <v>1440</v>
      </c>
      <c r="L1055">
        <v>0</v>
      </c>
      <c r="M1055">
        <v>3</v>
      </c>
      <c r="N1055" t="s">
        <v>220</v>
      </c>
      <c r="O1055" t="s">
        <v>5198</v>
      </c>
      <c r="P1055" t="s">
        <v>39</v>
      </c>
      <c r="Q1055">
        <v>1</v>
      </c>
      <c r="R1055">
        <f t="shared" si="64"/>
        <v>2018</v>
      </c>
      <c r="S1055" t="str">
        <f t="shared" si="65"/>
        <v>July</v>
      </c>
      <c r="T1055" t="str">
        <f t="shared" si="66"/>
        <v>Modern</v>
      </c>
      <c r="U1055" t="str">
        <f t="shared" si="67"/>
        <v>Not Applicable</v>
      </c>
    </row>
    <row r="1056" spans="1:21" x14ac:dyDescent="0.25">
      <c r="A1056" t="s">
        <v>5199</v>
      </c>
      <c r="B1056" t="s">
        <v>18</v>
      </c>
      <c r="C1056" t="s">
        <v>5200</v>
      </c>
      <c r="D1056" t="s">
        <v>5201</v>
      </c>
      <c r="E1056" t="s">
        <v>5202</v>
      </c>
      <c r="F1056" t="s">
        <v>22</v>
      </c>
      <c r="G1056" s="2"/>
      <c r="H1056" t="s">
        <v>22</v>
      </c>
      <c r="I1056">
        <v>1933</v>
      </c>
      <c r="J1056" t="s">
        <v>77</v>
      </c>
      <c r="K1056" t="s">
        <v>2936</v>
      </c>
      <c r="L1056">
        <v>54</v>
      </c>
      <c r="M1056">
        <v>0</v>
      </c>
      <c r="N1056" t="s">
        <v>25</v>
      </c>
      <c r="O1056" t="s">
        <v>5203</v>
      </c>
      <c r="P1056" t="s">
        <v>27</v>
      </c>
      <c r="Q1056">
        <v>2</v>
      </c>
      <c r="R1056" t="str">
        <f t="shared" si="64"/>
        <v/>
      </c>
      <c r="S1056" t="str">
        <f t="shared" si="65"/>
        <v/>
      </c>
      <c r="T1056" t="str">
        <f t="shared" si="66"/>
        <v>Older</v>
      </c>
      <c r="U1056" t="str">
        <f t="shared" si="67"/>
        <v>Short</v>
      </c>
    </row>
    <row r="1057" spans="1:21" x14ac:dyDescent="0.25">
      <c r="A1057" t="s">
        <v>5204</v>
      </c>
      <c r="B1057" t="s">
        <v>18</v>
      </c>
      <c r="C1057" t="s">
        <v>5205</v>
      </c>
      <c r="D1057" t="s">
        <v>5206</v>
      </c>
      <c r="E1057" t="s">
        <v>5207</v>
      </c>
      <c r="F1057" t="s">
        <v>22</v>
      </c>
      <c r="G1057" s="2"/>
      <c r="H1057" t="s">
        <v>22</v>
      </c>
      <c r="I1057">
        <v>2009</v>
      </c>
      <c r="J1057" t="s">
        <v>300</v>
      </c>
      <c r="K1057" t="s">
        <v>1791</v>
      </c>
      <c r="L1057">
        <v>50</v>
      </c>
      <c r="M1057">
        <v>0</v>
      </c>
      <c r="N1057" t="s">
        <v>45</v>
      </c>
      <c r="O1057" t="s">
        <v>5208</v>
      </c>
      <c r="P1057" t="s">
        <v>27</v>
      </c>
      <c r="Q1057">
        <v>2</v>
      </c>
      <c r="R1057" t="str">
        <f t="shared" si="64"/>
        <v/>
      </c>
      <c r="S1057" t="str">
        <f t="shared" si="65"/>
        <v/>
      </c>
      <c r="T1057" t="str">
        <f t="shared" si="66"/>
        <v>Older</v>
      </c>
      <c r="U1057" t="str">
        <f t="shared" si="67"/>
        <v>Short</v>
      </c>
    </row>
    <row r="1058" spans="1:21" x14ac:dyDescent="0.25">
      <c r="A1058" t="s">
        <v>5209</v>
      </c>
      <c r="B1058" t="s">
        <v>29</v>
      </c>
      <c r="C1058" t="s">
        <v>5210</v>
      </c>
      <c r="D1058" t="s">
        <v>22</v>
      </c>
      <c r="E1058" t="s">
        <v>5211</v>
      </c>
      <c r="F1058" t="s">
        <v>33</v>
      </c>
      <c r="G1058" s="2">
        <v>43449</v>
      </c>
      <c r="H1058" t="s">
        <v>34</v>
      </c>
      <c r="I1058">
        <v>2014</v>
      </c>
      <c r="J1058" t="s">
        <v>35</v>
      </c>
      <c r="K1058" t="s">
        <v>1440</v>
      </c>
      <c r="L1058">
        <v>0</v>
      </c>
      <c r="M1058">
        <v>3</v>
      </c>
      <c r="N1058" t="s">
        <v>37</v>
      </c>
      <c r="O1058" t="s">
        <v>5212</v>
      </c>
      <c r="P1058" t="s">
        <v>39</v>
      </c>
      <c r="Q1058">
        <v>1</v>
      </c>
      <c r="R1058">
        <f t="shared" si="64"/>
        <v>2018</v>
      </c>
      <c r="S1058" t="str">
        <f t="shared" si="65"/>
        <v>December</v>
      </c>
      <c r="T1058" t="str">
        <f t="shared" si="66"/>
        <v>Modern</v>
      </c>
      <c r="U1058" t="str">
        <f t="shared" si="67"/>
        <v>Not Applicable</v>
      </c>
    </row>
    <row r="1059" spans="1:21" x14ac:dyDescent="0.25">
      <c r="A1059" t="s">
        <v>5213</v>
      </c>
      <c r="B1059" t="s">
        <v>18</v>
      </c>
      <c r="C1059" t="s">
        <v>5214</v>
      </c>
      <c r="D1059" t="s">
        <v>5215</v>
      </c>
      <c r="E1059" t="s">
        <v>5216</v>
      </c>
      <c r="F1059" t="s">
        <v>22</v>
      </c>
      <c r="G1059" s="2"/>
      <c r="H1059" t="s">
        <v>22</v>
      </c>
      <c r="I1059">
        <v>1993</v>
      </c>
      <c r="J1059" t="s">
        <v>59</v>
      </c>
      <c r="K1059" t="s">
        <v>665</v>
      </c>
      <c r="L1059">
        <v>108</v>
      </c>
      <c r="M1059">
        <v>0</v>
      </c>
      <c r="N1059" t="s">
        <v>25</v>
      </c>
      <c r="O1059" t="s">
        <v>5217</v>
      </c>
      <c r="P1059" t="s">
        <v>27</v>
      </c>
      <c r="Q1059">
        <v>2</v>
      </c>
      <c r="R1059" t="str">
        <f t="shared" si="64"/>
        <v/>
      </c>
      <c r="S1059" t="str">
        <f t="shared" si="65"/>
        <v/>
      </c>
      <c r="T1059" t="str">
        <f t="shared" si="66"/>
        <v>Older</v>
      </c>
      <c r="U1059" t="str">
        <f t="shared" si="67"/>
        <v>Medium</v>
      </c>
    </row>
    <row r="1060" spans="1:21" x14ac:dyDescent="0.25">
      <c r="A1060" t="s">
        <v>5218</v>
      </c>
      <c r="B1060" t="s">
        <v>18</v>
      </c>
      <c r="C1060" t="s">
        <v>5219</v>
      </c>
      <c r="D1060" t="s">
        <v>5220</v>
      </c>
      <c r="E1060" t="s">
        <v>5221</v>
      </c>
      <c r="F1060" t="s">
        <v>175</v>
      </c>
      <c r="G1060" s="2">
        <v>43405</v>
      </c>
      <c r="H1060" t="s">
        <v>34</v>
      </c>
      <c r="I1060">
        <v>1998</v>
      </c>
      <c r="J1060" t="s">
        <v>92</v>
      </c>
      <c r="K1060" t="s">
        <v>169</v>
      </c>
      <c r="L1060">
        <v>103</v>
      </c>
      <c r="M1060">
        <v>0</v>
      </c>
      <c r="N1060" t="s">
        <v>61</v>
      </c>
      <c r="O1060" t="s">
        <v>5222</v>
      </c>
      <c r="P1060" t="s">
        <v>39</v>
      </c>
      <c r="Q1060">
        <v>1</v>
      </c>
      <c r="R1060">
        <f t="shared" si="64"/>
        <v>2018</v>
      </c>
      <c r="S1060" t="str">
        <f t="shared" si="65"/>
        <v>November</v>
      </c>
      <c r="T1060" t="str">
        <f t="shared" si="66"/>
        <v>Older</v>
      </c>
      <c r="U1060" t="str">
        <f t="shared" si="67"/>
        <v>Medium</v>
      </c>
    </row>
    <row r="1061" spans="1:21" x14ac:dyDescent="0.25">
      <c r="A1061" t="s">
        <v>5223</v>
      </c>
      <c r="B1061" t="s">
        <v>18</v>
      </c>
      <c r="C1061" t="s">
        <v>5224</v>
      </c>
      <c r="D1061" t="s">
        <v>5225</v>
      </c>
      <c r="E1061" t="s">
        <v>5226</v>
      </c>
      <c r="F1061" t="s">
        <v>22</v>
      </c>
      <c r="G1061" s="2"/>
      <c r="H1061" t="s">
        <v>22</v>
      </c>
      <c r="I1061">
        <v>2021</v>
      </c>
      <c r="J1061" t="s">
        <v>59</v>
      </c>
      <c r="K1061" t="s">
        <v>908</v>
      </c>
      <c r="L1061">
        <v>104</v>
      </c>
      <c r="M1061">
        <v>0</v>
      </c>
      <c r="N1061" t="s">
        <v>119</v>
      </c>
      <c r="O1061" t="s">
        <v>5227</v>
      </c>
      <c r="P1061" t="s">
        <v>27</v>
      </c>
      <c r="Q1061">
        <v>2</v>
      </c>
      <c r="R1061" t="str">
        <f t="shared" si="64"/>
        <v/>
      </c>
      <c r="S1061" t="str">
        <f t="shared" si="65"/>
        <v/>
      </c>
      <c r="T1061" t="str">
        <f t="shared" si="66"/>
        <v>Recent</v>
      </c>
      <c r="U1061" t="str">
        <f t="shared" si="67"/>
        <v>Medium</v>
      </c>
    </row>
    <row r="1062" spans="1:21" x14ac:dyDescent="0.25">
      <c r="A1062" t="s">
        <v>5228</v>
      </c>
      <c r="B1062" t="s">
        <v>18</v>
      </c>
      <c r="C1062" t="s">
        <v>5229</v>
      </c>
      <c r="D1062" t="s">
        <v>5230</v>
      </c>
      <c r="E1062" t="s">
        <v>5231</v>
      </c>
      <c r="F1062" t="s">
        <v>22</v>
      </c>
      <c r="G1062" s="2"/>
      <c r="H1062" t="s">
        <v>22</v>
      </c>
      <c r="I1062">
        <v>2007</v>
      </c>
      <c r="J1062" t="s">
        <v>300</v>
      </c>
      <c r="K1062" t="s">
        <v>1667</v>
      </c>
      <c r="L1062">
        <v>59</v>
      </c>
      <c r="M1062">
        <v>0</v>
      </c>
      <c r="N1062" t="s">
        <v>45</v>
      </c>
      <c r="O1062" t="s">
        <v>5232</v>
      </c>
      <c r="P1062" t="s">
        <v>27</v>
      </c>
      <c r="Q1062">
        <v>2</v>
      </c>
      <c r="R1062" t="str">
        <f t="shared" si="64"/>
        <v/>
      </c>
      <c r="S1062" t="str">
        <f t="shared" si="65"/>
        <v/>
      </c>
      <c r="T1062" t="str">
        <f t="shared" si="66"/>
        <v>Older</v>
      </c>
      <c r="U1062" t="str">
        <f t="shared" si="67"/>
        <v>Short</v>
      </c>
    </row>
    <row r="1063" spans="1:21" x14ac:dyDescent="0.25">
      <c r="A1063" t="s">
        <v>5233</v>
      </c>
      <c r="B1063" t="s">
        <v>18</v>
      </c>
      <c r="C1063" t="s">
        <v>5234</v>
      </c>
      <c r="D1063" t="s">
        <v>5235</v>
      </c>
      <c r="E1063" t="s">
        <v>5236</v>
      </c>
      <c r="F1063" t="s">
        <v>22</v>
      </c>
      <c r="G1063" s="2"/>
      <c r="H1063" t="s">
        <v>22</v>
      </c>
      <c r="I1063">
        <v>1927</v>
      </c>
      <c r="J1063" t="s">
        <v>238</v>
      </c>
      <c r="K1063" t="s">
        <v>1164</v>
      </c>
      <c r="L1063">
        <v>65</v>
      </c>
      <c r="M1063">
        <v>0</v>
      </c>
      <c r="N1063" t="s">
        <v>61</v>
      </c>
      <c r="O1063" t="s">
        <v>5237</v>
      </c>
      <c r="P1063" t="s">
        <v>27</v>
      </c>
      <c r="Q1063">
        <v>2</v>
      </c>
      <c r="R1063" t="str">
        <f t="shared" si="64"/>
        <v/>
      </c>
      <c r="S1063" t="str">
        <f t="shared" si="65"/>
        <v/>
      </c>
      <c r="T1063" t="str">
        <f t="shared" si="66"/>
        <v>Older</v>
      </c>
      <c r="U1063" t="str">
        <f t="shared" si="67"/>
        <v>Short</v>
      </c>
    </row>
    <row r="1064" spans="1:21" x14ac:dyDescent="0.25">
      <c r="A1064" t="s">
        <v>5238</v>
      </c>
      <c r="B1064" t="s">
        <v>18</v>
      </c>
      <c r="C1064" t="s">
        <v>5239</v>
      </c>
      <c r="D1064" t="s">
        <v>5240</v>
      </c>
      <c r="E1064" t="s">
        <v>5241</v>
      </c>
      <c r="F1064" t="s">
        <v>33</v>
      </c>
      <c r="G1064" s="2">
        <v>44091</v>
      </c>
      <c r="H1064" t="s">
        <v>34</v>
      </c>
      <c r="I1064">
        <v>2020</v>
      </c>
      <c r="J1064" t="s">
        <v>349</v>
      </c>
      <c r="K1064" t="s">
        <v>2440</v>
      </c>
      <c r="L1064">
        <v>61</v>
      </c>
      <c r="M1064">
        <v>0</v>
      </c>
      <c r="N1064" t="s">
        <v>162</v>
      </c>
      <c r="O1064" t="s">
        <v>5242</v>
      </c>
      <c r="P1064" t="s">
        <v>39</v>
      </c>
      <c r="Q1064">
        <v>1</v>
      </c>
      <c r="R1064">
        <f t="shared" si="64"/>
        <v>2020</v>
      </c>
      <c r="S1064" t="str">
        <f t="shared" si="65"/>
        <v>September</v>
      </c>
      <c r="T1064" t="str">
        <f t="shared" si="66"/>
        <v>Recent</v>
      </c>
      <c r="U1064" t="str">
        <f t="shared" si="67"/>
        <v>Short</v>
      </c>
    </row>
    <row r="1065" spans="1:21" x14ac:dyDescent="0.25">
      <c r="A1065" t="s">
        <v>5243</v>
      </c>
      <c r="B1065" t="s">
        <v>18</v>
      </c>
      <c r="C1065" t="s">
        <v>5244</v>
      </c>
      <c r="D1065" t="s">
        <v>5245</v>
      </c>
      <c r="E1065" t="s">
        <v>5246</v>
      </c>
      <c r="F1065" t="s">
        <v>22</v>
      </c>
      <c r="G1065" s="2">
        <v>43469</v>
      </c>
      <c r="H1065" t="s">
        <v>34</v>
      </c>
      <c r="I1065">
        <v>2018</v>
      </c>
      <c r="J1065" t="s">
        <v>35</v>
      </c>
      <c r="K1065" t="s">
        <v>1051</v>
      </c>
      <c r="L1065">
        <v>122</v>
      </c>
      <c r="M1065">
        <v>0</v>
      </c>
      <c r="N1065" t="s">
        <v>119</v>
      </c>
      <c r="O1065" t="s">
        <v>5247</v>
      </c>
      <c r="P1065" t="s">
        <v>39</v>
      </c>
      <c r="Q1065">
        <v>1</v>
      </c>
      <c r="R1065">
        <f t="shared" si="64"/>
        <v>2019</v>
      </c>
      <c r="S1065" t="str">
        <f t="shared" si="65"/>
        <v>January</v>
      </c>
      <c r="T1065" t="str">
        <f t="shared" si="66"/>
        <v>Modern</v>
      </c>
      <c r="U1065" t="str">
        <f t="shared" si="67"/>
        <v>Long</v>
      </c>
    </row>
    <row r="1066" spans="1:21" x14ac:dyDescent="0.25">
      <c r="A1066" t="s">
        <v>5248</v>
      </c>
      <c r="B1066" t="s">
        <v>29</v>
      </c>
      <c r="C1066" t="s">
        <v>5249</v>
      </c>
      <c r="D1066" t="s">
        <v>22</v>
      </c>
      <c r="E1066" t="s">
        <v>5250</v>
      </c>
      <c r="F1066" t="s">
        <v>85</v>
      </c>
      <c r="G1066" s="2">
        <v>43938</v>
      </c>
      <c r="H1066" t="s">
        <v>34</v>
      </c>
      <c r="I1066">
        <v>2020</v>
      </c>
      <c r="J1066" t="s">
        <v>35</v>
      </c>
      <c r="K1066" t="s">
        <v>71</v>
      </c>
      <c r="L1066">
        <v>0</v>
      </c>
      <c r="M1066">
        <v>1</v>
      </c>
      <c r="N1066" t="s">
        <v>61</v>
      </c>
      <c r="O1066" t="s">
        <v>5251</v>
      </c>
      <c r="P1066" t="s">
        <v>39</v>
      </c>
      <c r="Q1066">
        <v>1</v>
      </c>
      <c r="R1066">
        <f t="shared" si="64"/>
        <v>2020</v>
      </c>
      <c r="S1066" t="str">
        <f t="shared" si="65"/>
        <v>April</v>
      </c>
      <c r="T1066" t="str">
        <f t="shared" si="66"/>
        <v>Recent</v>
      </c>
      <c r="U1066" t="str">
        <f t="shared" si="67"/>
        <v>Not Applicable</v>
      </c>
    </row>
    <row r="1067" spans="1:21" x14ac:dyDescent="0.25">
      <c r="A1067" t="s">
        <v>5252</v>
      </c>
      <c r="B1067" t="s">
        <v>18</v>
      </c>
      <c r="C1067" t="s">
        <v>5253</v>
      </c>
      <c r="D1067" t="s">
        <v>5254</v>
      </c>
      <c r="E1067" t="s">
        <v>5255</v>
      </c>
      <c r="F1067" t="s">
        <v>22</v>
      </c>
      <c r="G1067" s="2"/>
      <c r="H1067" t="s">
        <v>22</v>
      </c>
      <c r="I1067">
        <v>2020</v>
      </c>
      <c r="J1067" t="s">
        <v>23</v>
      </c>
      <c r="K1067" t="s">
        <v>318</v>
      </c>
      <c r="L1067">
        <v>80</v>
      </c>
      <c r="M1067">
        <v>0</v>
      </c>
      <c r="N1067" t="s">
        <v>25</v>
      </c>
      <c r="O1067" t="s">
        <v>5256</v>
      </c>
      <c r="P1067" t="s">
        <v>27</v>
      </c>
      <c r="Q1067">
        <v>2</v>
      </c>
      <c r="R1067" t="str">
        <f t="shared" si="64"/>
        <v/>
      </c>
      <c r="S1067" t="str">
        <f t="shared" si="65"/>
        <v/>
      </c>
      <c r="T1067" t="str">
        <f t="shared" si="66"/>
        <v>Recent</v>
      </c>
      <c r="U1067" t="str">
        <f t="shared" si="67"/>
        <v>Short</v>
      </c>
    </row>
    <row r="1068" spans="1:21" x14ac:dyDescent="0.25">
      <c r="A1068" t="s">
        <v>5257</v>
      </c>
      <c r="B1068" t="s">
        <v>18</v>
      </c>
      <c r="C1068" t="s">
        <v>5258</v>
      </c>
      <c r="D1068" t="s">
        <v>2201</v>
      </c>
      <c r="E1068" t="s">
        <v>3421</v>
      </c>
      <c r="F1068" t="s">
        <v>175</v>
      </c>
      <c r="G1068" s="2"/>
      <c r="H1068" t="s">
        <v>22</v>
      </c>
      <c r="I1068">
        <v>2014</v>
      </c>
      <c r="J1068" t="s">
        <v>77</v>
      </c>
      <c r="K1068" t="s">
        <v>685</v>
      </c>
      <c r="L1068">
        <v>20</v>
      </c>
      <c r="M1068">
        <v>0</v>
      </c>
      <c r="N1068" t="s">
        <v>1394</v>
      </c>
      <c r="O1068" t="s">
        <v>5259</v>
      </c>
      <c r="P1068" t="s">
        <v>27</v>
      </c>
      <c r="Q1068">
        <v>2</v>
      </c>
      <c r="R1068" t="str">
        <f t="shared" si="64"/>
        <v/>
      </c>
      <c r="S1068" t="str">
        <f t="shared" si="65"/>
        <v/>
      </c>
      <c r="T1068" t="str">
        <f t="shared" si="66"/>
        <v>Modern</v>
      </c>
      <c r="U1068" t="str">
        <f t="shared" si="67"/>
        <v>Short</v>
      </c>
    </row>
    <row r="1069" spans="1:21" x14ac:dyDescent="0.25">
      <c r="A1069" t="s">
        <v>5260</v>
      </c>
      <c r="B1069" t="s">
        <v>18</v>
      </c>
      <c r="C1069" t="s">
        <v>5261</v>
      </c>
      <c r="D1069" t="s">
        <v>5262</v>
      </c>
      <c r="E1069" t="s">
        <v>5263</v>
      </c>
      <c r="F1069" t="s">
        <v>22</v>
      </c>
      <c r="G1069" s="2"/>
      <c r="H1069" t="s">
        <v>22</v>
      </c>
      <c r="I1069">
        <v>2017</v>
      </c>
      <c r="J1069" t="s">
        <v>59</v>
      </c>
      <c r="K1069" t="s">
        <v>1119</v>
      </c>
      <c r="L1069">
        <v>123</v>
      </c>
      <c r="M1069">
        <v>0</v>
      </c>
      <c r="N1069" t="s">
        <v>119</v>
      </c>
      <c r="O1069" t="s">
        <v>5264</v>
      </c>
      <c r="P1069" t="s">
        <v>27</v>
      </c>
      <c r="Q1069">
        <v>2</v>
      </c>
      <c r="R1069" t="str">
        <f t="shared" si="64"/>
        <v/>
      </c>
      <c r="S1069" t="str">
        <f t="shared" si="65"/>
        <v/>
      </c>
      <c r="T1069" t="str">
        <f t="shared" si="66"/>
        <v>Modern</v>
      </c>
      <c r="U1069" t="str">
        <f t="shared" si="67"/>
        <v>Long</v>
      </c>
    </row>
    <row r="1070" spans="1:21" x14ac:dyDescent="0.25">
      <c r="A1070" t="s">
        <v>5265</v>
      </c>
      <c r="B1070" t="s">
        <v>29</v>
      </c>
      <c r="C1070" t="s">
        <v>5266</v>
      </c>
      <c r="D1070" t="s">
        <v>22</v>
      </c>
      <c r="E1070" t="s">
        <v>5267</v>
      </c>
      <c r="F1070" t="s">
        <v>33</v>
      </c>
      <c r="G1070" s="2"/>
      <c r="H1070" t="s">
        <v>22</v>
      </c>
      <c r="I1070">
        <v>2020</v>
      </c>
      <c r="J1070" t="s">
        <v>59</v>
      </c>
      <c r="K1070" t="s">
        <v>71</v>
      </c>
      <c r="L1070">
        <v>0</v>
      </c>
      <c r="M1070">
        <v>1</v>
      </c>
      <c r="N1070" t="s">
        <v>805</v>
      </c>
      <c r="O1070" t="s">
        <v>5268</v>
      </c>
      <c r="P1070" t="s">
        <v>27</v>
      </c>
      <c r="Q1070">
        <v>2</v>
      </c>
      <c r="R1070" t="str">
        <f t="shared" si="64"/>
        <v/>
      </c>
      <c r="S1070" t="str">
        <f t="shared" si="65"/>
        <v/>
      </c>
      <c r="T1070" t="str">
        <f t="shared" si="66"/>
        <v>Recent</v>
      </c>
      <c r="U1070" t="str">
        <f t="shared" si="67"/>
        <v>Not Applicable</v>
      </c>
    </row>
    <row r="1071" spans="1:21" x14ac:dyDescent="0.25">
      <c r="A1071" t="s">
        <v>5269</v>
      </c>
      <c r="B1071" t="s">
        <v>18</v>
      </c>
      <c r="C1071" t="s">
        <v>5270</v>
      </c>
      <c r="D1071" t="s">
        <v>5271</v>
      </c>
      <c r="E1071" t="s">
        <v>5272</v>
      </c>
      <c r="F1071" t="s">
        <v>22</v>
      </c>
      <c r="G1071" s="2"/>
      <c r="H1071" t="s">
        <v>22</v>
      </c>
      <c r="I1071">
        <v>2019</v>
      </c>
      <c r="J1071" t="s">
        <v>198</v>
      </c>
      <c r="K1071" t="s">
        <v>306</v>
      </c>
      <c r="L1071">
        <v>98</v>
      </c>
      <c r="M1071">
        <v>0</v>
      </c>
      <c r="N1071" t="s">
        <v>264</v>
      </c>
      <c r="O1071" t="s">
        <v>5273</v>
      </c>
      <c r="P1071" t="s">
        <v>27</v>
      </c>
      <c r="Q1071">
        <v>2</v>
      </c>
      <c r="R1071" t="str">
        <f t="shared" si="64"/>
        <v/>
      </c>
      <c r="S1071" t="str">
        <f t="shared" si="65"/>
        <v/>
      </c>
      <c r="T1071" t="str">
        <f t="shared" si="66"/>
        <v>Modern</v>
      </c>
      <c r="U1071" t="str">
        <f t="shared" si="67"/>
        <v>Medium</v>
      </c>
    </row>
    <row r="1072" spans="1:21" x14ac:dyDescent="0.25">
      <c r="A1072" t="s">
        <v>5274</v>
      </c>
      <c r="B1072" t="s">
        <v>18</v>
      </c>
      <c r="C1072" t="s">
        <v>5275</v>
      </c>
      <c r="D1072" t="s">
        <v>5276</v>
      </c>
      <c r="E1072" t="s">
        <v>5277</v>
      </c>
      <c r="F1072" t="s">
        <v>534</v>
      </c>
      <c r="G1072" s="2">
        <v>44327</v>
      </c>
      <c r="H1072" t="s">
        <v>34</v>
      </c>
      <c r="I1072">
        <v>2020</v>
      </c>
      <c r="J1072" t="s">
        <v>35</v>
      </c>
      <c r="K1072" t="s">
        <v>4125</v>
      </c>
      <c r="L1072">
        <v>119</v>
      </c>
      <c r="M1072">
        <v>0</v>
      </c>
      <c r="N1072" t="s">
        <v>119</v>
      </c>
      <c r="O1072" t="s">
        <v>5278</v>
      </c>
      <c r="P1072" t="s">
        <v>39</v>
      </c>
      <c r="Q1072">
        <v>1</v>
      </c>
      <c r="R1072">
        <f t="shared" si="64"/>
        <v>2021</v>
      </c>
      <c r="S1072" t="str">
        <f t="shared" si="65"/>
        <v>May</v>
      </c>
      <c r="T1072" t="str">
        <f t="shared" si="66"/>
        <v>Recent</v>
      </c>
      <c r="U1072" t="str">
        <f t="shared" si="67"/>
        <v>Medium</v>
      </c>
    </row>
    <row r="1073" spans="1:21" x14ac:dyDescent="0.25">
      <c r="A1073" t="s">
        <v>5279</v>
      </c>
      <c r="B1073" t="s">
        <v>18</v>
      </c>
      <c r="C1073" t="s">
        <v>5280</v>
      </c>
      <c r="D1073" t="s">
        <v>5281</v>
      </c>
      <c r="E1073" t="s">
        <v>5282</v>
      </c>
      <c r="F1073" t="s">
        <v>22</v>
      </c>
      <c r="G1073" s="2"/>
      <c r="H1073" t="s">
        <v>22</v>
      </c>
      <c r="I1073">
        <v>2019</v>
      </c>
      <c r="J1073" t="s">
        <v>59</v>
      </c>
      <c r="K1073" t="s">
        <v>868</v>
      </c>
      <c r="L1073">
        <v>117</v>
      </c>
      <c r="M1073">
        <v>0</v>
      </c>
      <c r="N1073" t="s">
        <v>61</v>
      </c>
      <c r="O1073" t="s">
        <v>5283</v>
      </c>
      <c r="P1073" t="s">
        <v>27</v>
      </c>
      <c r="Q1073">
        <v>2</v>
      </c>
      <c r="R1073" t="str">
        <f t="shared" si="64"/>
        <v/>
      </c>
      <c r="S1073" t="str">
        <f t="shared" si="65"/>
        <v/>
      </c>
      <c r="T1073" t="str">
        <f t="shared" si="66"/>
        <v>Modern</v>
      </c>
      <c r="U1073" t="str">
        <f t="shared" si="67"/>
        <v>Medium</v>
      </c>
    </row>
    <row r="1074" spans="1:21" x14ac:dyDescent="0.25">
      <c r="A1074" t="s">
        <v>5284</v>
      </c>
      <c r="B1074" t="s">
        <v>18</v>
      </c>
      <c r="C1074" t="s">
        <v>5285</v>
      </c>
      <c r="D1074" t="s">
        <v>5286</v>
      </c>
      <c r="E1074" t="s">
        <v>5287</v>
      </c>
      <c r="F1074" t="s">
        <v>175</v>
      </c>
      <c r="G1074" s="2">
        <v>43952</v>
      </c>
      <c r="H1074" t="s">
        <v>34</v>
      </c>
      <c r="I1074">
        <v>2020</v>
      </c>
      <c r="J1074" t="s">
        <v>92</v>
      </c>
      <c r="K1074" t="s">
        <v>1051</v>
      </c>
      <c r="L1074">
        <v>122</v>
      </c>
      <c r="M1074">
        <v>0</v>
      </c>
      <c r="N1074" t="s">
        <v>119</v>
      </c>
      <c r="O1074" t="s">
        <v>5288</v>
      </c>
      <c r="P1074" t="s">
        <v>39</v>
      </c>
      <c r="Q1074">
        <v>1</v>
      </c>
      <c r="R1074">
        <f t="shared" si="64"/>
        <v>2020</v>
      </c>
      <c r="S1074" t="str">
        <f t="shared" si="65"/>
        <v>May</v>
      </c>
      <c r="T1074" t="str">
        <f t="shared" si="66"/>
        <v>Recent</v>
      </c>
      <c r="U1074" t="str">
        <f t="shared" si="67"/>
        <v>Long</v>
      </c>
    </row>
    <row r="1075" spans="1:21" x14ac:dyDescent="0.25">
      <c r="A1075" t="s">
        <v>5289</v>
      </c>
      <c r="B1075" t="s">
        <v>29</v>
      </c>
      <c r="C1075" t="s">
        <v>5290</v>
      </c>
      <c r="D1075" t="s">
        <v>22</v>
      </c>
      <c r="E1075" t="s">
        <v>5291</v>
      </c>
      <c r="F1075" t="s">
        <v>175</v>
      </c>
      <c r="G1075" s="2">
        <v>44215</v>
      </c>
      <c r="H1075" t="s">
        <v>34</v>
      </c>
      <c r="I1075">
        <v>2021</v>
      </c>
      <c r="J1075" t="s">
        <v>349</v>
      </c>
      <c r="K1075" t="s">
        <v>1885</v>
      </c>
      <c r="L1075">
        <v>0</v>
      </c>
      <c r="M1075">
        <v>4</v>
      </c>
      <c r="N1075" t="s">
        <v>79</v>
      </c>
      <c r="O1075" t="s">
        <v>5292</v>
      </c>
      <c r="P1075" t="s">
        <v>39</v>
      </c>
      <c r="Q1075">
        <v>1</v>
      </c>
      <c r="R1075">
        <f t="shared" si="64"/>
        <v>2021</v>
      </c>
      <c r="S1075" t="str">
        <f t="shared" si="65"/>
        <v>January</v>
      </c>
      <c r="T1075" t="str">
        <f t="shared" si="66"/>
        <v>Recent</v>
      </c>
      <c r="U1075" t="str">
        <f t="shared" si="67"/>
        <v>Not Applicable</v>
      </c>
    </row>
    <row r="1076" spans="1:21" x14ac:dyDescent="0.25">
      <c r="A1076" t="s">
        <v>5293</v>
      </c>
      <c r="B1076" t="s">
        <v>18</v>
      </c>
      <c r="C1076" t="s">
        <v>5294</v>
      </c>
      <c r="D1076" t="s">
        <v>5295</v>
      </c>
      <c r="E1076" t="s">
        <v>5296</v>
      </c>
      <c r="F1076" t="s">
        <v>33</v>
      </c>
      <c r="G1076" s="2">
        <v>43375</v>
      </c>
      <c r="H1076" t="s">
        <v>34</v>
      </c>
      <c r="I1076">
        <v>2014</v>
      </c>
      <c r="J1076" t="s">
        <v>35</v>
      </c>
      <c r="K1076" t="s">
        <v>1140</v>
      </c>
      <c r="L1076">
        <v>137</v>
      </c>
      <c r="M1076">
        <v>0</v>
      </c>
      <c r="N1076" t="s">
        <v>61</v>
      </c>
      <c r="O1076" t="s">
        <v>5297</v>
      </c>
      <c r="P1076" t="s">
        <v>39</v>
      </c>
      <c r="Q1076">
        <v>1</v>
      </c>
      <c r="R1076">
        <f t="shared" si="64"/>
        <v>2018</v>
      </c>
      <c r="S1076" t="str">
        <f t="shared" si="65"/>
        <v>October</v>
      </c>
      <c r="T1076" t="str">
        <f t="shared" si="66"/>
        <v>Modern</v>
      </c>
      <c r="U1076" t="str">
        <f t="shared" si="67"/>
        <v>Long</v>
      </c>
    </row>
    <row r="1077" spans="1:21" x14ac:dyDescent="0.25">
      <c r="A1077" t="s">
        <v>5298</v>
      </c>
      <c r="B1077" t="s">
        <v>18</v>
      </c>
      <c r="C1077" t="s">
        <v>5299</v>
      </c>
      <c r="D1077" t="s">
        <v>5300</v>
      </c>
      <c r="E1077" t="s">
        <v>5301</v>
      </c>
      <c r="F1077" t="s">
        <v>22</v>
      </c>
      <c r="G1077" s="2"/>
      <c r="H1077" t="s">
        <v>22</v>
      </c>
      <c r="I1077">
        <v>1949</v>
      </c>
      <c r="J1077" t="s">
        <v>59</v>
      </c>
      <c r="K1077" t="s">
        <v>209</v>
      </c>
      <c r="L1077">
        <v>78</v>
      </c>
      <c r="M1077">
        <v>0</v>
      </c>
      <c r="N1077" t="s">
        <v>743</v>
      </c>
      <c r="O1077" t="s">
        <v>5302</v>
      </c>
      <c r="P1077" t="s">
        <v>27</v>
      </c>
      <c r="Q1077">
        <v>2</v>
      </c>
      <c r="R1077" t="str">
        <f t="shared" si="64"/>
        <v/>
      </c>
      <c r="S1077" t="str">
        <f t="shared" si="65"/>
        <v/>
      </c>
      <c r="T1077" t="str">
        <f t="shared" si="66"/>
        <v>Older</v>
      </c>
      <c r="U1077" t="str">
        <f t="shared" si="67"/>
        <v>Short</v>
      </c>
    </row>
    <row r="1078" spans="1:21" x14ac:dyDescent="0.25">
      <c r="A1078" t="s">
        <v>5303</v>
      </c>
      <c r="B1078" t="s">
        <v>29</v>
      </c>
      <c r="C1078" t="s">
        <v>5304</v>
      </c>
      <c r="D1078" t="s">
        <v>22</v>
      </c>
      <c r="E1078" t="s">
        <v>22</v>
      </c>
      <c r="F1078" t="s">
        <v>175</v>
      </c>
      <c r="G1078" s="2">
        <v>44166</v>
      </c>
      <c r="H1078" t="s">
        <v>34</v>
      </c>
      <c r="I1078">
        <v>2020</v>
      </c>
      <c r="J1078" t="s">
        <v>51</v>
      </c>
      <c r="K1078" t="s">
        <v>71</v>
      </c>
      <c r="L1078">
        <v>0</v>
      </c>
      <c r="M1078">
        <v>1</v>
      </c>
      <c r="N1078" t="s">
        <v>72</v>
      </c>
      <c r="O1078" t="s">
        <v>5305</v>
      </c>
      <c r="P1078" t="s">
        <v>39</v>
      </c>
      <c r="Q1078">
        <v>1</v>
      </c>
      <c r="R1078">
        <f t="shared" si="64"/>
        <v>2020</v>
      </c>
      <c r="S1078" t="str">
        <f t="shared" si="65"/>
        <v>December</v>
      </c>
      <c r="T1078" t="str">
        <f t="shared" si="66"/>
        <v>Recent</v>
      </c>
      <c r="U1078" t="str">
        <f t="shared" si="67"/>
        <v>Not Applicable</v>
      </c>
    </row>
    <row r="1079" spans="1:21" x14ac:dyDescent="0.25">
      <c r="A1079" t="s">
        <v>5306</v>
      </c>
      <c r="B1079" t="s">
        <v>18</v>
      </c>
      <c r="C1079" t="s">
        <v>5307</v>
      </c>
      <c r="D1079" t="s">
        <v>5308</v>
      </c>
      <c r="E1079" t="s">
        <v>5309</v>
      </c>
      <c r="F1079" t="s">
        <v>168</v>
      </c>
      <c r="G1079" s="2">
        <v>42878</v>
      </c>
      <c r="H1079" t="s">
        <v>34</v>
      </c>
      <c r="I1079">
        <v>2016</v>
      </c>
      <c r="J1079" t="s">
        <v>35</v>
      </c>
      <c r="K1079" t="s">
        <v>318</v>
      </c>
      <c r="L1079">
        <v>80</v>
      </c>
      <c r="M1079">
        <v>0</v>
      </c>
      <c r="N1079" t="s">
        <v>112</v>
      </c>
      <c r="O1079" t="s">
        <v>5310</v>
      </c>
      <c r="P1079" t="s">
        <v>39</v>
      </c>
      <c r="Q1079">
        <v>1</v>
      </c>
      <c r="R1079">
        <f t="shared" si="64"/>
        <v>2017</v>
      </c>
      <c r="S1079" t="str">
        <f t="shared" si="65"/>
        <v>May</v>
      </c>
      <c r="T1079" t="str">
        <f t="shared" si="66"/>
        <v>Modern</v>
      </c>
      <c r="U1079" t="str">
        <f t="shared" si="67"/>
        <v>Short</v>
      </c>
    </row>
    <row r="1080" spans="1:21" x14ac:dyDescent="0.25">
      <c r="A1080" t="s">
        <v>5311</v>
      </c>
      <c r="B1080" t="s">
        <v>18</v>
      </c>
      <c r="C1080" t="s">
        <v>5312</v>
      </c>
      <c r="D1080" t="s">
        <v>5313</v>
      </c>
      <c r="E1080" t="s">
        <v>22</v>
      </c>
      <c r="F1080" t="s">
        <v>22</v>
      </c>
      <c r="G1080" s="2"/>
      <c r="H1080" t="s">
        <v>22</v>
      </c>
      <c r="I1080">
        <v>2016</v>
      </c>
      <c r="J1080" t="s">
        <v>77</v>
      </c>
      <c r="K1080" t="s">
        <v>1202</v>
      </c>
      <c r="L1080">
        <v>52</v>
      </c>
      <c r="M1080">
        <v>0</v>
      </c>
      <c r="N1080" t="s">
        <v>357</v>
      </c>
      <c r="O1080" t="s">
        <v>5314</v>
      </c>
      <c r="P1080" t="s">
        <v>27</v>
      </c>
      <c r="Q1080">
        <v>2</v>
      </c>
      <c r="R1080" t="str">
        <f t="shared" si="64"/>
        <v/>
      </c>
      <c r="S1080" t="str">
        <f t="shared" si="65"/>
        <v/>
      </c>
      <c r="T1080" t="str">
        <f t="shared" si="66"/>
        <v>Modern</v>
      </c>
      <c r="U1080" t="str">
        <f t="shared" si="67"/>
        <v>Short</v>
      </c>
    </row>
    <row r="1081" spans="1:21" x14ac:dyDescent="0.25">
      <c r="A1081" t="s">
        <v>5315</v>
      </c>
      <c r="B1081" t="s">
        <v>18</v>
      </c>
      <c r="C1081" t="s">
        <v>5316</v>
      </c>
      <c r="D1081" t="s">
        <v>5317</v>
      </c>
      <c r="E1081" t="s">
        <v>5318</v>
      </c>
      <c r="F1081" t="s">
        <v>175</v>
      </c>
      <c r="G1081" s="2">
        <v>44287</v>
      </c>
      <c r="H1081" t="s">
        <v>34</v>
      </c>
      <c r="I1081">
        <v>2017</v>
      </c>
      <c r="J1081" t="s">
        <v>92</v>
      </c>
      <c r="K1081" t="s">
        <v>60</v>
      </c>
      <c r="L1081">
        <v>89</v>
      </c>
      <c r="M1081">
        <v>0</v>
      </c>
      <c r="N1081" t="s">
        <v>112</v>
      </c>
      <c r="O1081" t="s">
        <v>5319</v>
      </c>
      <c r="P1081" t="s">
        <v>39</v>
      </c>
      <c r="Q1081">
        <v>1</v>
      </c>
      <c r="R1081">
        <f t="shared" si="64"/>
        <v>2021</v>
      </c>
      <c r="S1081" t="str">
        <f t="shared" si="65"/>
        <v>April</v>
      </c>
      <c r="T1081" t="str">
        <f t="shared" si="66"/>
        <v>Modern</v>
      </c>
      <c r="U1081" t="str">
        <f t="shared" si="67"/>
        <v>Short</v>
      </c>
    </row>
    <row r="1082" spans="1:21" x14ac:dyDescent="0.25">
      <c r="A1082" t="s">
        <v>5320</v>
      </c>
      <c r="B1082" t="s">
        <v>18</v>
      </c>
      <c r="C1082" t="s">
        <v>5321</v>
      </c>
      <c r="D1082" t="s">
        <v>5322</v>
      </c>
      <c r="E1082" t="s">
        <v>5323</v>
      </c>
      <c r="F1082" t="s">
        <v>85</v>
      </c>
      <c r="G1082" s="2">
        <v>43830</v>
      </c>
      <c r="H1082" t="s">
        <v>34</v>
      </c>
      <c r="I1082">
        <v>2014</v>
      </c>
      <c r="J1082" t="s">
        <v>35</v>
      </c>
      <c r="K1082" t="s">
        <v>1071</v>
      </c>
      <c r="L1082">
        <v>131</v>
      </c>
      <c r="M1082">
        <v>0</v>
      </c>
      <c r="N1082" t="s">
        <v>61</v>
      </c>
      <c r="O1082" t="s">
        <v>5324</v>
      </c>
      <c r="P1082" t="s">
        <v>39</v>
      </c>
      <c r="Q1082">
        <v>1</v>
      </c>
      <c r="R1082">
        <f t="shared" si="64"/>
        <v>2019</v>
      </c>
      <c r="S1082" t="str">
        <f t="shared" si="65"/>
        <v>December</v>
      </c>
      <c r="T1082" t="str">
        <f t="shared" si="66"/>
        <v>Modern</v>
      </c>
      <c r="U1082" t="str">
        <f t="shared" si="67"/>
        <v>Long</v>
      </c>
    </row>
    <row r="1083" spans="1:21" x14ac:dyDescent="0.25">
      <c r="A1083" t="s">
        <v>5325</v>
      </c>
      <c r="B1083" t="s">
        <v>18</v>
      </c>
      <c r="C1083" t="s">
        <v>5326</v>
      </c>
      <c r="D1083" t="s">
        <v>5327</v>
      </c>
      <c r="E1083" t="s">
        <v>5328</v>
      </c>
      <c r="F1083" t="s">
        <v>22</v>
      </c>
      <c r="G1083" s="2"/>
      <c r="H1083" t="s">
        <v>22</v>
      </c>
      <c r="I1083">
        <v>2020</v>
      </c>
      <c r="J1083" t="s">
        <v>59</v>
      </c>
      <c r="K1083" t="s">
        <v>908</v>
      </c>
      <c r="L1083">
        <v>104</v>
      </c>
      <c r="M1083">
        <v>0</v>
      </c>
      <c r="N1083" t="s">
        <v>61</v>
      </c>
      <c r="O1083" t="s">
        <v>5329</v>
      </c>
      <c r="P1083" t="s">
        <v>27</v>
      </c>
      <c r="Q1083">
        <v>2</v>
      </c>
      <c r="R1083" t="str">
        <f t="shared" si="64"/>
        <v/>
      </c>
      <c r="S1083" t="str">
        <f t="shared" si="65"/>
        <v/>
      </c>
      <c r="T1083" t="str">
        <f t="shared" si="66"/>
        <v>Recent</v>
      </c>
      <c r="U1083" t="str">
        <f t="shared" si="67"/>
        <v>Medium</v>
      </c>
    </row>
    <row r="1084" spans="1:21" x14ac:dyDescent="0.25">
      <c r="A1084" t="s">
        <v>5330</v>
      </c>
      <c r="B1084" t="s">
        <v>29</v>
      </c>
      <c r="C1084" t="s">
        <v>5331</v>
      </c>
      <c r="D1084" t="s">
        <v>22</v>
      </c>
      <c r="E1084" t="s">
        <v>22</v>
      </c>
      <c r="F1084" t="s">
        <v>5332</v>
      </c>
      <c r="G1084" s="2">
        <v>42644</v>
      </c>
      <c r="H1084" t="s">
        <v>34</v>
      </c>
      <c r="I1084">
        <v>2012</v>
      </c>
      <c r="J1084" t="s">
        <v>349</v>
      </c>
      <c r="K1084" t="s">
        <v>71</v>
      </c>
      <c r="L1084">
        <v>0</v>
      </c>
      <c r="M1084">
        <v>1</v>
      </c>
      <c r="N1084" t="s">
        <v>716</v>
      </c>
      <c r="O1084" t="s">
        <v>5333</v>
      </c>
      <c r="P1084" t="s">
        <v>39</v>
      </c>
      <c r="Q1084">
        <v>1</v>
      </c>
      <c r="R1084">
        <f t="shared" si="64"/>
        <v>2016</v>
      </c>
      <c r="S1084" t="str">
        <f t="shared" si="65"/>
        <v>October</v>
      </c>
      <c r="T1084" t="str">
        <f t="shared" si="66"/>
        <v>Modern</v>
      </c>
      <c r="U1084" t="str">
        <f t="shared" si="67"/>
        <v>Not Applicable</v>
      </c>
    </row>
    <row r="1085" spans="1:21" x14ac:dyDescent="0.25">
      <c r="A1085" t="s">
        <v>5334</v>
      </c>
      <c r="B1085" t="s">
        <v>18</v>
      </c>
      <c r="C1085" t="s">
        <v>5335</v>
      </c>
      <c r="D1085" t="s">
        <v>5336</v>
      </c>
      <c r="E1085" t="s">
        <v>5337</v>
      </c>
      <c r="F1085" t="s">
        <v>175</v>
      </c>
      <c r="G1085" s="2">
        <v>44409</v>
      </c>
      <c r="H1085" t="s">
        <v>34</v>
      </c>
      <c r="I1085">
        <v>1991</v>
      </c>
      <c r="J1085" t="s">
        <v>244</v>
      </c>
      <c r="K1085" t="s">
        <v>176</v>
      </c>
      <c r="L1085">
        <v>102</v>
      </c>
      <c r="M1085">
        <v>0</v>
      </c>
      <c r="N1085" t="s">
        <v>119</v>
      </c>
      <c r="O1085" t="s">
        <v>5338</v>
      </c>
      <c r="P1085" t="s">
        <v>39</v>
      </c>
      <c r="Q1085">
        <v>1</v>
      </c>
      <c r="R1085">
        <f t="shared" si="64"/>
        <v>2021</v>
      </c>
      <c r="S1085" t="str">
        <f t="shared" si="65"/>
        <v>August</v>
      </c>
      <c r="T1085" t="str">
        <f t="shared" si="66"/>
        <v>Older</v>
      </c>
      <c r="U1085" t="str">
        <f t="shared" si="67"/>
        <v>Medium</v>
      </c>
    </row>
    <row r="1086" spans="1:21" x14ac:dyDescent="0.25">
      <c r="A1086" t="s">
        <v>5339</v>
      </c>
      <c r="B1086" t="s">
        <v>18</v>
      </c>
      <c r="C1086" t="s">
        <v>5340</v>
      </c>
      <c r="D1086" t="s">
        <v>5341</v>
      </c>
      <c r="E1086" t="s">
        <v>5342</v>
      </c>
      <c r="F1086" t="s">
        <v>175</v>
      </c>
      <c r="G1086" s="2">
        <v>43847</v>
      </c>
      <c r="H1086" t="s">
        <v>34</v>
      </c>
      <c r="I1086">
        <v>2020</v>
      </c>
      <c r="J1086" t="s">
        <v>35</v>
      </c>
      <c r="K1086" t="s">
        <v>295</v>
      </c>
      <c r="L1086">
        <v>121</v>
      </c>
      <c r="M1086">
        <v>0</v>
      </c>
      <c r="N1086" t="s">
        <v>119</v>
      </c>
      <c r="O1086" t="s">
        <v>5343</v>
      </c>
      <c r="P1086" t="s">
        <v>39</v>
      </c>
      <c r="Q1086">
        <v>1</v>
      </c>
      <c r="R1086">
        <f t="shared" si="64"/>
        <v>2020</v>
      </c>
      <c r="S1086" t="str">
        <f t="shared" si="65"/>
        <v>January</v>
      </c>
      <c r="T1086" t="str">
        <f t="shared" si="66"/>
        <v>Recent</v>
      </c>
      <c r="U1086" t="str">
        <f t="shared" si="67"/>
        <v>Long</v>
      </c>
    </row>
    <row r="1087" spans="1:21" x14ac:dyDescent="0.25">
      <c r="A1087" t="s">
        <v>5344</v>
      </c>
      <c r="B1087" t="s">
        <v>18</v>
      </c>
      <c r="C1087" t="s">
        <v>5345</v>
      </c>
      <c r="D1087" t="s">
        <v>5346</v>
      </c>
      <c r="E1087" t="s">
        <v>5347</v>
      </c>
      <c r="F1087" t="s">
        <v>22</v>
      </c>
      <c r="G1087" s="2"/>
      <c r="H1087" t="s">
        <v>22</v>
      </c>
      <c r="I1087">
        <v>2020</v>
      </c>
      <c r="J1087" t="s">
        <v>23</v>
      </c>
      <c r="K1087" t="s">
        <v>111</v>
      </c>
      <c r="L1087">
        <v>95</v>
      </c>
      <c r="M1087">
        <v>0</v>
      </c>
      <c r="N1087" t="s">
        <v>61</v>
      </c>
      <c r="O1087" t="s">
        <v>5348</v>
      </c>
      <c r="P1087" t="s">
        <v>27</v>
      </c>
      <c r="Q1087">
        <v>2</v>
      </c>
      <c r="R1087" t="str">
        <f t="shared" si="64"/>
        <v/>
      </c>
      <c r="S1087" t="str">
        <f t="shared" si="65"/>
        <v/>
      </c>
      <c r="T1087" t="str">
        <f t="shared" si="66"/>
        <v>Recent</v>
      </c>
      <c r="U1087" t="str">
        <f t="shared" si="67"/>
        <v>Medium</v>
      </c>
    </row>
    <row r="1088" spans="1:21" x14ac:dyDescent="0.25">
      <c r="A1088" t="s">
        <v>5349</v>
      </c>
      <c r="B1088" t="s">
        <v>29</v>
      </c>
      <c r="C1088" t="s">
        <v>5350</v>
      </c>
      <c r="D1088" t="s">
        <v>22</v>
      </c>
      <c r="E1088" t="s">
        <v>22</v>
      </c>
      <c r="F1088" t="s">
        <v>22</v>
      </c>
      <c r="G1088" s="2"/>
      <c r="H1088" t="s">
        <v>22</v>
      </c>
      <c r="I1088">
        <v>2013</v>
      </c>
      <c r="J1088" t="s">
        <v>51</v>
      </c>
      <c r="K1088" t="s">
        <v>71</v>
      </c>
      <c r="L1088">
        <v>0</v>
      </c>
      <c r="M1088">
        <v>1</v>
      </c>
      <c r="N1088" t="s">
        <v>805</v>
      </c>
      <c r="O1088" t="s">
        <v>5351</v>
      </c>
      <c r="P1088" t="s">
        <v>27</v>
      </c>
      <c r="Q1088">
        <v>2</v>
      </c>
      <c r="R1088" t="str">
        <f t="shared" si="64"/>
        <v/>
      </c>
      <c r="S1088" t="str">
        <f t="shared" si="65"/>
        <v/>
      </c>
      <c r="T1088" t="str">
        <f t="shared" si="66"/>
        <v>Modern</v>
      </c>
      <c r="U1088" t="str">
        <f t="shared" si="67"/>
        <v>Not Applicable</v>
      </c>
    </row>
    <row r="1089" spans="1:21" x14ac:dyDescent="0.25">
      <c r="A1089" t="s">
        <v>5352</v>
      </c>
      <c r="B1089" t="s">
        <v>18</v>
      </c>
      <c r="C1089" t="s">
        <v>5353</v>
      </c>
      <c r="D1089" t="s">
        <v>5354</v>
      </c>
      <c r="E1089" t="s">
        <v>5355</v>
      </c>
      <c r="F1089" t="s">
        <v>5356</v>
      </c>
      <c r="G1089" s="2"/>
      <c r="H1089" t="s">
        <v>22</v>
      </c>
      <c r="I1089">
        <v>2018</v>
      </c>
      <c r="J1089" t="s">
        <v>238</v>
      </c>
      <c r="K1089" t="s">
        <v>4400</v>
      </c>
      <c r="L1089">
        <v>45</v>
      </c>
      <c r="M1089">
        <v>0</v>
      </c>
      <c r="N1089" t="s">
        <v>155</v>
      </c>
      <c r="O1089" t="s">
        <v>5357</v>
      </c>
      <c r="P1089" t="s">
        <v>27</v>
      </c>
      <c r="Q1089">
        <v>2</v>
      </c>
      <c r="R1089" t="str">
        <f t="shared" si="64"/>
        <v/>
      </c>
      <c r="S1089" t="str">
        <f t="shared" si="65"/>
        <v/>
      </c>
      <c r="T1089" t="str">
        <f t="shared" si="66"/>
        <v>Modern</v>
      </c>
      <c r="U1089" t="str">
        <f t="shared" si="67"/>
        <v>Short</v>
      </c>
    </row>
    <row r="1090" spans="1:21" x14ac:dyDescent="0.25">
      <c r="A1090" t="s">
        <v>5358</v>
      </c>
      <c r="B1090" t="s">
        <v>29</v>
      </c>
      <c r="C1090" t="s">
        <v>5359</v>
      </c>
      <c r="D1090" t="s">
        <v>22</v>
      </c>
      <c r="E1090" t="s">
        <v>5360</v>
      </c>
      <c r="F1090" t="s">
        <v>110</v>
      </c>
      <c r="G1090" s="2">
        <v>43862</v>
      </c>
      <c r="H1090" t="s">
        <v>34</v>
      </c>
      <c r="I1090">
        <v>2014</v>
      </c>
      <c r="J1090" t="s">
        <v>35</v>
      </c>
      <c r="K1090" t="s">
        <v>71</v>
      </c>
      <c r="L1090">
        <v>0</v>
      </c>
      <c r="M1090">
        <v>1</v>
      </c>
      <c r="N1090" t="s">
        <v>389</v>
      </c>
      <c r="O1090" t="s">
        <v>5361</v>
      </c>
      <c r="P1090" t="s">
        <v>39</v>
      </c>
      <c r="Q1090">
        <v>1</v>
      </c>
      <c r="R1090">
        <f t="shared" si="64"/>
        <v>2020</v>
      </c>
      <c r="S1090" t="str">
        <f t="shared" si="65"/>
        <v>February</v>
      </c>
      <c r="T1090" t="str">
        <f t="shared" si="66"/>
        <v>Modern</v>
      </c>
      <c r="U1090" t="str">
        <f t="shared" si="67"/>
        <v>Not Applicable</v>
      </c>
    </row>
    <row r="1091" spans="1:21" x14ac:dyDescent="0.25">
      <c r="A1091" t="s">
        <v>5362</v>
      </c>
      <c r="B1091" t="s">
        <v>29</v>
      </c>
      <c r="C1091" t="s">
        <v>5363</v>
      </c>
      <c r="D1091" t="s">
        <v>22</v>
      </c>
      <c r="E1091" t="s">
        <v>5364</v>
      </c>
      <c r="F1091" t="s">
        <v>5365</v>
      </c>
      <c r="G1091" s="2">
        <v>44141</v>
      </c>
      <c r="H1091" t="s">
        <v>34</v>
      </c>
      <c r="I1091">
        <v>2018</v>
      </c>
      <c r="J1091" t="s">
        <v>51</v>
      </c>
      <c r="K1091" t="s">
        <v>71</v>
      </c>
      <c r="L1091">
        <v>0</v>
      </c>
      <c r="M1091">
        <v>1</v>
      </c>
      <c r="N1091" t="s">
        <v>389</v>
      </c>
      <c r="O1091" t="s">
        <v>5366</v>
      </c>
      <c r="P1091" t="s">
        <v>39</v>
      </c>
      <c r="Q1091">
        <v>1</v>
      </c>
      <c r="R1091">
        <f t="shared" ref="R1091:R1154" si="68">IF(G1091="","",YEAR(G1091))</f>
        <v>2020</v>
      </c>
      <c r="S1091" t="str">
        <f t="shared" ref="S1091:S1154" si="69">IF(G1091="","",TEXT(G1091,"mmmm"))</f>
        <v>November</v>
      </c>
      <c r="T1091" t="str">
        <f t="shared" ref="T1091:T1154" si="70">IF(I1091&gt;=2020,"Recent",IF(I1091&gt;=2010,"Modern","Older"))</f>
        <v>Modern</v>
      </c>
      <c r="U1091" t="str">
        <f t="shared" ref="U1091:U1154" si="71">IF(L1091=0,"Not Applicable",IF(L1091&lt; 90,"Short",IF(L1091&lt;=120,"Medium","Long")))</f>
        <v>Not Applicable</v>
      </c>
    </row>
    <row r="1092" spans="1:21" x14ac:dyDescent="0.25">
      <c r="A1092" t="s">
        <v>5367</v>
      </c>
      <c r="B1092" t="s">
        <v>18</v>
      </c>
      <c r="C1092" t="s">
        <v>5368</v>
      </c>
      <c r="D1092" t="s">
        <v>5369</v>
      </c>
      <c r="E1092" t="s">
        <v>5370</v>
      </c>
      <c r="F1092" t="s">
        <v>175</v>
      </c>
      <c r="G1092" s="2">
        <v>43252</v>
      </c>
      <c r="H1092" t="s">
        <v>34</v>
      </c>
      <c r="I1092">
        <v>2004</v>
      </c>
      <c r="J1092" t="s">
        <v>153</v>
      </c>
      <c r="K1092" t="s">
        <v>1071</v>
      </c>
      <c r="L1092">
        <v>131</v>
      </c>
      <c r="M1092">
        <v>0</v>
      </c>
      <c r="N1092" t="s">
        <v>112</v>
      </c>
      <c r="O1092" t="s">
        <v>5371</v>
      </c>
      <c r="P1092" t="s">
        <v>39</v>
      </c>
      <c r="Q1092">
        <v>1</v>
      </c>
      <c r="R1092">
        <f t="shared" si="68"/>
        <v>2018</v>
      </c>
      <c r="S1092" t="str">
        <f t="shared" si="69"/>
        <v>June</v>
      </c>
      <c r="T1092" t="str">
        <f t="shared" si="70"/>
        <v>Older</v>
      </c>
      <c r="U1092" t="str">
        <f t="shared" si="71"/>
        <v>Long</v>
      </c>
    </row>
    <row r="1093" spans="1:21" x14ac:dyDescent="0.25">
      <c r="A1093" t="s">
        <v>5372</v>
      </c>
      <c r="B1093" t="s">
        <v>18</v>
      </c>
      <c r="C1093" t="s">
        <v>5373</v>
      </c>
      <c r="D1093" t="s">
        <v>5374</v>
      </c>
      <c r="E1093" t="s">
        <v>5375</v>
      </c>
      <c r="F1093" t="s">
        <v>175</v>
      </c>
      <c r="G1093" s="2">
        <v>44169</v>
      </c>
      <c r="H1093" t="s">
        <v>34</v>
      </c>
      <c r="I1093">
        <v>2020</v>
      </c>
      <c r="J1093" t="s">
        <v>92</v>
      </c>
      <c r="K1093" t="s">
        <v>143</v>
      </c>
      <c r="L1093">
        <v>133</v>
      </c>
      <c r="M1093">
        <v>0</v>
      </c>
      <c r="N1093" t="s">
        <v>119</v>
      </c>
      <c r="O1093" t="s">
        <v>5376</v>
      </c>
      <c r="P1093" t="s">
        <v>39</v>
      </c>
      <c r="Q1093">
        <v>1</v>
      </c>
      <c r="R1093">
        <f t="shared" si="68"/>
        <v>2020</v>
      </c>
      <c r="S1093" t="str">
        <f t="shared" si="69"/>
        <v>December</v>
      </c>
      <c r="T1093" t="str">
        <f t="shared" si="70"/>
        <v>Recent</v>
      </c>
      <c r="U1093" t="str">
        <f t="shared" si="71"/>
        <v>Long</v>
      </c>
    </row>
    <row r="1094" spans="1:21" x14ac:dyDescent="0.25">
      <c r="A1094" t="s">
        <v>5377</v>
      </c>
      <c r="B1094" t="s">
        <v>18</v>
      </c>
      <c r="C1094" t="s">
        <v>5378</v>
      </c>
      <c r="D1094" t="s">
        <v>5379</v>
      </c>
      <c r="E1094" t="s">
        <v>22</v>
      </c>
      <c r="F1094" t="s">
        <v>534</v>
      </c>
      <c r="G1094" s="2"/>
      <c r="H1094" t="s">
        <v>22</v>
      </c>
      <c r="I1094">
        <v>2021</v>
      </c>
      <c r="J1094" t="s">
        <v>395</v>
      </c>
      <c r="K1094" t="s">
        <v>130</v>
      </c>
      <c r="L1094">
        <v>116</v>
      </c>
      <c r="M1094">
        <v>0</v>
      </c>
      <c r="N1094" t="s">
        <v>1417</v>
      </c>
      <c r="O1094" t="s">
        <v>5380</v>
      </c>
      <c r="P1094" t="s">
        <v>27</v>
      </c>
      <c r="Q1094">
        <v>2</v>
      </c>
      <c r="R1094" t="str">
        <f t="shared" si="68"/>
        <v/>
      </c>
      <c r="S1094" t="str">
        <f t="shared" si="69"/>
        <v/>
      </c>
      <c r="T1094" t="str">
        <f t="shared" si="70"/>
        <v>Recent</v>
      </c>
      <c r="U1094" t="str">
        <f t="shared" si="71"/>
        <v>Medium</v>
      </c>
    </row>
    <row r="1095" spans="1:21" x14ac:dyDescent="0.25">
      <c r="A1095" t="s">
        <v>5381</v>
      </c>
      <c r="B1095" t="s">
        <v>18</v>
      </c>
      <c r="C1095" t="s">
        <v>5382</v>
      </c>
      <c r="D1095" t="s">
        <v>22</v>
      </c>
      <c r="E1095" t="s">
        <v>5383</v>
      </c>
      <c r="F1095" t="s">
        <v>5384</v>
      </c>
      <c r="G1095" s="2">
        <v>44352</v>
      </c>
      <c r="H1095" t="s">
        <v>34</v>
      </c>
      <c r="I1095">
        <v>2021</v>
      </c>
      <c r="J1095" t="s">
        <v>70</v>
      </c>
      <c r="K1095" t="s">
        <v>2440</v>
      </c>
      <c r="L1095">
        <v>61</v>
      </c>
      <c r="M1095">
        <v>0</v>
      </c>
      <c r="N1095" t="s">
        <v>162</v>
      </c>
      <c r="O1095" t="s">
        <v>5385</v>
      </c>
      <c r="P1095" t="s">
        <v>39</v>
      </c>
      <c r="Q1095">
        <v>1</v>
      </c>
      <c r="R1095">
        <f t="shared" si="68"/>
        <v>2021</v>
      </c>
      <c r="S1095" t="str">
        <f t="shared" si="69"/>
        <v>June</v>
      </c>
      <c r="T1095" t="str">
        <f t="shared" si="70"/>
        <v>Recent</v>
      </c>
      <c r="U1095" t="str">
        <f t="shared" si="71"/>
        <v>Short</v>
      </c>
    </row>
    <row r="1096" spans="1:21" x14ac:dyDescent="0.25">
      <c r="A1096" t="s">
        <v>5386</v>
      </c>
      <c r="B1096" t="s">
        <v>18</v>
      </c>
      <c r="C1096" t="s">
        <v>5387</v>
      </c>
      <c r="D1096" t="s">
        <v>5388</v>
      </c>
      <c r="E1096" t="s">
        <v>5389</v>
      </c>
      <c r="F1096" t="s">
        <v>22</v>
      </c>
      <c r="G1096" s="2"/>
      <c r="H1096" t="s">
        <v>22</v>
      </c>
      <c r="I1096">
        <v>2021</v>
      </c>
      <c r="J1096" t="s">
        <v>198</v>
      </c>
      <c r="K1096" t="s">
        <v>356</v>
      </c>
      <c r="L1096">
        <v>47</v>
      </c>
      <c r="M1096">
        <v>0</v>
      </c>
      <c r="N1096" t="s">
        <v>119</v>
      </c>
      <c r="O1096" t="s">
        <v>5390</v>
      </c>
      <c r="P1096" t="s">
        <v>27</v>
      </c>
      <c r="Q1096">
        <v>2</v>
      </c>
      <c r="R1096" t="str">
        <f t="shared" si="68"/>
        <v/>
      </c>
      <c r="S1096" t="str">
        <f t="shared" si="69"/>
        <v/>
      </c>
      <c r="T1096" t="str">
        <f t="shared" si="70"/>
        <v>Recent</v>
      </c>
      <c r="U1096" t="str">
        <f t="shared" si="71"/>
        <v>Short</v>
      </c>
    </row>
    <row r="1097" spans="1:21" x14ac:dyDescent="0.25">
      <c r="A1097" t="s">
        <v>5391</v>
      </c>
      <c r="B1097" t="s">
        <v>18</v>
      </c>
      <c r="C1097" t="s">
        <v>5392</v>
      </c>
      <c r="D1097" t="s">
        <v>5393</v>
      </c>
      <c r="E1097" t="s">
        <v>5394</v>
      </c>
      <c r="F1097" t="s">
        <v>22</v>
      </c>
      <c r="G1097" s="2"/>
      <c r="H1097" t="s">
        <v>22</v>
      </c>
      <c r="I1097">
        <v>2021</v>
      </c>
      <c r="J1097" t="s">
        <v>198</v>
      </c>
      <c r="K1097" t="s">
        <v>256</v>
      </c>
      <c r="L1097">
        <v>92</v>
      </c>
      <c r="M1097">
        <v>0</v>
      </c>
      <c r="N1097" t="s">
        <v>264</v>
      </c>
      <c r="O1097" t="s">
        <v>5395</v>
      </c>
      <c r="P1097" t="s">
        <v>27</v>
      </c>
      <c r="Q1097">
        <v>2</v>
      </c>
      <c r="R1097" t="str">
        <f t="shared" si="68"/>
        <v/>
      </c>
      <c r="S1097" t="str">
        <f t="shared" si="69"/>
        <v/>
      </c>
      <c r="T1097" t="str">
        <f t="shared" si="70"/>
        <v>Recent</v>
      </c>
      <c r="U1097" t="str">
        <f t="shared" si="71"/>
        <v>Medium</v>
      </c>
    </row>
    <row r="1098" spans="1:21" x14ac:dyDescent="0.25">
      <c r="A1098" t="s">
        <v>5396</v>
      </c>
      <c r="B1098" t="s">
        <v>29</v>
      </c>
      <c r="C1098" t="s">
        <v>5397</v>
      </c>
      <c r="D1098" t="s">
        <v>22</v>
      </c>
      <c r="E1098" t="s">
        <v>5398</v>
      </c>
      <c r="F1098" t="s">
        <v>1934</v>
      </c>
      <c r="G1098" s="2">
        <v>43784</v>
      </c>
      <c r="H1098" t="s">
        <v>34</v>
      </c>
      <c r="I1098">
        <v>2004</v>
      </c>
      <c r="J1098" t="s">
        <v>35</v>
      </c>
      <c r="K1098" t="s">
        <v>71</v>
      </c>
      <c r="L1098">
        <v>0</v>
      </c>
      <c r="M1098">
        <v>1</v>
      </c>
      <c r="N1098" t="s">
        <v>137</v>
      </c>
      <c r="O1098" t="s">
        <v>5399</v>
      </c>
      <c r="P1098" t="s">
        <v>39</v>
      </c>
      <c r="Q1098">
        <v>1</v>
      </c>
      <c r="R1098">
        <f t="shared" si="68"/>
        <v>2019</v>
      </c>
      <c r="S1098" t="str">
        <f t="shared" si="69"/>
        <v>November</v>
      </c>
      <c r="T1098" t="str">
        <f t="shared" si="70"/>
        <v>Older</v>
      </c>
      <c r="U1098" t="str">
        <f t="shared" si="71"/>
        <v>Not Applicable</v>
      </c>
    </row>
    <row r="1099" spans="1:21" x14ac:dyDescent="0.25">
      <c r="A1099" t="s">
        <v>5400</v>
      </c>
      <c r="B1099" t="s">
        <v>18</v>
      </c>
      <c r="C1099" t="s">
        <v>5401</v>
      </c>
      <c r="D1099" t="s">
        <v>5402</v>
      </c>
      <c r="E1099" t="s">
        <v>5403</v>
      </c>
      <c r="F1099" t="s">
        <v>670</v>
      </c>
      <c r="G1099" s="2"/>
      <c r="H1099" t="s">
        <v>22</v>
      </c>
      <c r="I1099">
        <v>2021</v>
      </c>
      <c r="J1099" t="s">
        <v>23</v>
      </c>
      <c r="K1099" t="s">
        <v>182</v>
      </c>
      <c r="L1099">
        <v>84</v>
      </c>
      <c r="M1099">
        <v>0</v>
      </c>
      <c r="N1099" t="s">
        <v>25</v>
      </c>
      <c r="O1099" t="s">
        <v>5404</v>
      </c>
      <c r="P1099" t="s">
        <v>27</v>
      </c>
      <c r="Q1099">
        <v>2</v>
      </c>
      <c r="R1099" t="str">
        <f t="shared" si="68"/>
        <v/>
      </c>
      <c r="S1099" t="str">
        <f t="shared" si="69"/>
        <v/>
      </c>
      <c r="T1099" t="str">
        <f t="shared" si="70"/>
        <v>Recent</v>
      </c>
      <c r="U1099" t="str">
        <f t="shared" si="71"/>
        <v>Short</v>
      </c>
    </row>
    <row r="1100" spans="1:21" x14ac:dyDescent="0.25">
      <c r="A1100" t="s">
        <v>5405</v>
      </c>
      <c r="B1100" t="s">
        <v>18</v>
      </c>
      <c r="C1100" t="s">
        <v>5406</v>
      </c>
      <c r="D1100" t="s">
        <v>5407</v>
      </c>
      <c r="E1100" t="s">
        <v>5408</v>
      </c>
      <c r="F1100" t="s">
        <v>22</v>
      </c>
      <c r="G1100" s="2"/>
      <c r="H1100" t="s">
        <v>22</v>
      </c>
      <c r="I1100">
        <v>2001</v>
      </c>
      <c r="J1100" t="s">
        <v>92</v>
      </c>
      <c r="K1100" t="s">
        <v>111</v>
      </c>
      <c r="L1100">
        <v>95</v>
      </c>
      <c r="M1100">
        <v>0</v>
      </c>
      <c r="N1100" t="s">
        <v>25</v>
      </c>
      <c r="O1100" t="s">
        <v>5409</v>
      </c>
      <c r="P1100" t="s">
        <v>27</v>
      </c>
      <c r="Q1100">
        <v>2</v>
      </c>
      <c r="R1100" t="str">
        <f t="shared" si="68"/>
        <v/>
      </c>
      <c r="S1100" t="str">
        <f t="shared" si="69"/>
        <v/>
      </c>
      <c r="T1100" t="str">
        <f t="shared" si="70"/>
        <v>Older</v>
      </c>
      <c r="U1100" t="str">
        <f t="shared" si="71"/>
        <v>Medium</v>
      </c>
    </row>
    <row r="1101" spans="1:21" x14ac:dyDescent="0.25">
      <c r="A1101" t="s">
        <v>5410</v>
      </c>
      <c r="B1101" t="s">
        <v>29</v>
      </c>
      <c r="C1101" t="s">
        <v>5411</v>
      </c>
      <c r="D1101" t="s">
        <v>22</v>
      </c>
      <c r="E1101" t="s">
        <v>5412</v>
      </c>
      <c r="F1101" t="s">
        <v>175</v>
      </c>
      <c r="G1101" s="2">
        <v>42370</v>
      </c>
      <c r="H1101" t="s">
        <v>34</v>
      </c>
      <c r="I1101">
        <v>2004</v>
      </c>
      <c r="J1101" t="s">
        <v>631</v>
      </c>
      <c r="K1101" t="s">
        <v>71</v>
      </c>
      <c r="L1101">
        <v>0</v>
      </c>
      <c r="M1101">
        <v>1</v>
      </c>
      <c r="N1101" t="s">
        <v>716</v>
      </c>
      <c r="O1101" t="s">
        <v>5413</v>
      </c>
      <c r="P1101" t="s">
        <v>39</v>
      </c>
      <c r="Q1101">
        <v>1</v>
      </c>
      <c r="R1101">
        <f t="shared" si="68"/>
        <v>2016</v>
      </c>
      <c r="S1101" t="str">
        <f t="shared" si="69"/>
        <v>January</v>
      </c>
      <c r="T1101" t="str">
        <f t="shared" si="70"/>
        <v>Older</v>
      </c>
      <c r="U1101" t="str">
        <f t="shared" si="71"/>
        <v>Not Applicable</v>
      </c>
    </row>
    <row r="1102" spans="1:21" x14ac:dyDescent="0.25">
      <c r="A1102" t="s">
        <v>5414</v>
      </c>
      <c r="B1102" t="s">
        <v>18</v>
      </c>
      <c r="C1102" t="s">
        <v>5415</v>
      </c>
      <c r="D1102" t="s">
        <v>5416</v>
      </c>
      <c r="E1102" t="s">
        <v>5417</v>
      </c>
      <c r="F1102" t="s">
        <v>175</v>
      </c>
      <c r="G1102" s="2">
        <v>41978</v>
      </c>
      <c r="H1102" t="s">
        <v>34</v>
      </c>
      <c r="I1102">
        <v>2014</v>
      </c>
      <c r="J1102" t="s">
        <v>35</v>
      </c>
      <c r="K1102" t="s">
        <v>384</v>
      </c>
      <c r="L1102">
        <v>81</v>
      </c>
      <c r="M1102">
        <v>0</v>
      </c>
      <c r="N1102" t="s">
        <v>210</v>
      </c>
      <c r="O1102" t="s">
        <v>5418</v>
      </c>
      <c r="P1102" t="s">
        <v>39</v>
      </c>
      <c r="Q1102">
        <v>1</v>
      </c>
      <c r="R1102">
        <f t="shared" si="68"/>
        <v>2014</v>
      </c>
      <c r="S1102" t="str">
        <f t="shared" si="69"/>
        <v>December</v>
      </c>
      <c r="T1102" t="str">
        <f t="shared" si="70"/>
        <v>Modern</v>
      </c>
      <c r="U1102" t="str">
        <f t="shared" si="71"/>
        <v>Short</v>
      </c>
    </row>
    <row r="1103" spans="1:21" x14ac:dyDescent="0.25">
      <c r="A1103" t="s">
        <v>5419</v>
      </c>
      <c r="B1103" t="s">
        <v>18</v>
      </c>
      <c r="C1103" t="s">
        <v>5420</v>
      </c>
      <c r="D1103" t="s">
        <v>5421</v>
      </c>
      <c r="E1103" t="s">
        <v>22</v>
      </c>
      <c r="F1103" t="s">
        <v>22</v>
      </c>
      <c r="G1103" s="2"/>
      <c r="H1103" t="s">
        <v>22</v>
      </c>
      <c r="I1103">
        <v>2010</v>
      </c>
      <c r="J1103" t="s">
        <v>300</v>
      </c>
      <c r="K1103" t="s">
        <v>654</v>
      </c>
      <c r="L1103">
        <v>82</v>
      </c>
      <c r="M1103">
        <v>0</v>
      </c>
      <c r="N1103" t="s">
        <v>1394</v>
      </c>
      <c r="O1103" t="s">
        <v>5422</v>
      </c>
      <c r="P1103" t="s">
        <v>27</v>
      </c>
      <c r="Q1103">
        <v>2</v>
      </c>
      <c r="R1103" t="str">
        <f t="shared" si="68"/>
        <v/>
      </c>
      <c r="S1103" t="str">
        <f t="shared" si="69"/>
        <v/>
      </c>
      <c r="T1103" t="str">
        <f t="shared" si="70"/>
        <v>Modern</v>
      </c>
      <c r="U1103" t="str">
        <f t="shared" si="71"/>
        <v>Short</v>
      </c>
    </row>
    <row r="1104" spans="1:21" x14ac:dyDescent="0.25">
      <c r="A1104" t="s">
        <v>5423</v>
      </c>
      <c r="B1104" t="s">
        <v>18</v>
      </c>
      <c r="C1104" t="s">
        <v>5424</v>
      </c>
      <c r="D1104" t="s">
        <v>5425</v>
      </c>
      <c r="E1104" t="s">
        <v>5426</v>
      </c>
      <c r="F1104" t="s">
        <v>22</v>
      </c>
      <c r="G1104" s="2"/>
      <c r="H1104" t="s">
        <v>22</v>
      </c>
      <c r="I1104">
        <v>2006</v>
      </c>
      <c r="J1104" t="s">
        <v>92</v>
      </c>
      <c r="K1104" t="s">
        <v>60</v>
      </c>
      <c r="L1104">
        <v>89</v>
      </c>
      <c r="M1104">
        <v>0</v>
      </c>
      <c r="N1104" t="s">
        <v>25</v>
      </c>
      <c r="O1104" t="s">
        <v>5427</v>
      </c>
      <c r="P1104" t="s">
        <v>27</v>
      </c>
      <c r="Q1104">
        <v>2</v>
      </c>
      <c r="R1104" t="str">
        <f t="shared" si="68"/>
        <v/>
      </c>
      <c r="S1104" t="str">
        <f t="shared" si="69"/>
        <v/>
      </c>
      <c r="T1104" t="str">
        <f t="shared" si="70"/>
        <v>Older</v>
      </c>
      <c r="U1104" t="str">
        <f t="shared" si="71"/>
        <v>Short</v>
      </c>
    </row>
    <row r="1105" spans="1:21" x14ac:dyDescent="0.25">
      <c r="A1105" t="s">
        <v>5428</v>
      </c>
      <c r="B1105" t="s">
        <v>18</v>
      </c>
      <c r="C1105" t="s">
        <v>5429</v>
      </c>
      <c r="D1105" t="s">
        <v>5430</v>
      </c>
      <c r="E1105" t="s">
        <v>5431</v>
      </c>
      <c r="F1105" t="s">
        <v>508</v>
      </c>
      <c r="G1105" s="2">
        <v>42888</v>
      </c>
      <c r="H1105" t="s">
        <v>34</v>
      </c>
      <c r="I1105">
        <v>2017</v>
      </c>
      <c r="J1105" t="s">
        <v>35</v>
      </c>
      <c r="K1105" t="s">
        <v>176</v>
      </c>
      <c r="L1105">
        <v>102</v>
      </c>
      <c r="M1105">
        <v>0</v>
      </c>
      <c r="N1105" t="s">
        <v>53</v>
      </c>
      <c r="O1105" t="s">
        <v>5432</v>
      </c>
      <c r="P1105" t="s">
        <v>39</v>
      </c>
      <c r="Q1105">
        <v>1</v>
      </c>
      <c r="R1105">
        <f t="shared" si="68"/>
        <v>2017</v>
      </c>
      <c r="S1105" t="str">
        <f t="shared" si="69"/>
        <v>June</v>
      </c>
      <c r="T1105" t="str">
        <f t="shared" si="70"/>
        <v>Modern</v>
      </c>
      <c r="U1105" t="str">
        <f t="shared" si="71"/>
        <v>Medium</v>
      </c>
    </row>
    <row r="1106" spans="1:21" x14ac:dyDescent="0.25">
      <c r="A1106" t="s">
        <v>5433</v>
      </c>
      <c r="B1106" t="s">
        <v>29</v>
      </c>
      <c r="C1106" t="s">
        <v>5434</v>
      </c>
      <c r="D1106" t="s">
        <v>22</v>
      </c>
      <c r="E1106" t="s">
        <v>22</v>
      </c>
      <c r="F1106" t="s">
        <v>22</v>
      </c>
      <c r="G1106" s="2"/>
      <c r="H1106" t="s">
        <v>22</v>
      </c>
      <c r="I1106">
        <v>2015</v>
      </c>
      <c r="J1106" t="s">
        <v>349</v>
      </c>
      <c r="K1106" t="s">
        <v>71</v>
      </c>
      <c r="L1106">
        <v>0</v>
      </c>
      <c r="M1106">
        <v>1</v>
      </c>
      <c r="N1106" t="s">
        <v>357</v>
      </c>
      <c r="O1106" t="s">
        <v>5435</v>
      </c>
      <c r="P1106" t="s">
        <v>27</v>
      </c>
      <c r="Q1106">
        <v>2</v>
      </c>
      <c r="R1106" t="str">
        <f t="shared" si="68"/>
        <v/>
      </c>
      <c r="S1106" t="str">
        <f t="shared" si="69"/>
        <v/>
      </c>
      <c r="T1106" t="str">
        <f t="shared" si="70"/>
        <v>Modern</v>
      </c>
      <c r="U1106" t="str">
        <f t="shared" si="71"/>
        <v>Not Applicable</v>
      </c>
    </row>
    <row r="1107" spans="1:21" x14ac:dyDescent="0.25">
      <c r="A1107" t="s">
        <v>5436</v>
      </c>
      <c r="B1107" t="s">
        <v>18</v>
      </c>
      <c r="C1107" t="s">
        <v>5437</v>
      </c>
      <c r="D1107" t="s">
        <v>5438</v>
      </c>
      <c r="E1107" t="s">
        <v>5439</v>
      </c>
      <c r="F1107" t="s">
        <v>22</v>
      </c>
      <c r="G1107" s="2"/>
      <c r="H1107" t="s">
        <v>22</v>
      </c>
      <c r="I1107">
        <v>2021</v>
      </c>
      <c r="J1107" t="s">
        <v>59</v>
      </c>
      <c r="K1107" t="s">
        <v>2724</v>
      </c>
      <c r="L1107">
        <v>10</v>
      </c>
      <c r="M1107">
        <v>0</v>
      </c>
      <c r="N1107" t="s">
        <v>1176</v>
      </c>
      <c r="O1107" t="s">
        <v>5440</v>
      </c>
      <c r="P1107" t="s">
        <v>27</v>
      </c>
      <c r="Q1107">
        <v>2</v>
      </c>
      <c r="R1107" t="str">
        <f t="shared" si="68"/>
        <v/>
      </c>
      <c r="S1107" t="str">
        <f t="shared" si="69"/>
        <v/>
      </c>
      <c r="T1107" t="str">
        <f t="shared" si="70"/>
        <v>Recent</v>
      </c>
      <c r="U1107" t="str">
        <f t="shared" si="71"/>
        <v>Short</v>
      </c>
    </row>
    <row r="1108" spans="1:21" x14ac:dyDescent="0.25">
      <c r="A1108" t="s">
        <v>5441</v>
      </c>
      <c r="B1108" t="s">
        <v>29</v>
      </c>
      <c r="C1108" t="s">
        <v>5442</v>
      </c>
      <c r="D1108" t="s">
        <v>22</v>
      </c>
      <c r="E1108" t="s">
        <v>5443</v>
      </c>
      <c r="F1108" t="s">
        <v>22</v>
      </c>
      <c r="G1108" s="2"/>
      <c r="H1108" t="s">
        <v>22</v>
      </c>
      <c r="I1108">
        <v>2005</v>
      </c>
      <c r="J1108" t="s">
        <v>23</v>
      </c>
      <c r="K1108" t="s">
        <v>71</v>
      </c>
      <c r="L1108">
        <v>0</v>
      </c>
      <c r="M1108">
        <v>1</v>
      </c>
      <c r="N1108" t="s">
        <v>368</v>
      </c>
      <c r="O1108" t="s">
        <v>5444</v>
      </c>
      <c r="P1108" t="s">
        <v>27</v>
      </c>
      <c r="Q1108">
        <v>2</v>
      </c>
      <c r="R1108" t="str">
        <f t="shared" si="68"/>
        <v/>
      </c>
      <c r="S1108" t="str">
        <f t="shared" si="69"/>
        <v/>
      </c>
      <c r="T1108" t="str">
        <f t="shared" si="70"/>
        <v>Older</v>
      </c>
      <c r="U1108" t="str">
        <f t="shared" si="71"/>
        <v>Not Applicable</v>
      </c>
    </row>
    <row r="1109" spans="1:21" x14ac:dyDescent="0.25">
      <c r="A1109" t="s">
        <v>5445</v>
      </c>
      <c r="B1109" t="s">
        <v>29</v>
      </c>
      <c r="C1109" t="s">
        <v>5446</v>
      </c>
      <c r="D1109" t="s">
        <v>22</v>
      </c>
      <c r="E1109" t="s">
        <v>5447</v>
      </c>
      <c r="F1109" t="s">
        <v>175</v>
      </c>
      <c r="G1109" s="2"/>
      <c r="H1109" t="s">
        <v>22</v>
      </c>
      <c r="I1109">
        <v>2018</v>
      </c>
      <c r="J1109" t="s">
        <v>23</v>
      </c>
      <c r="K1109" t="s">
        <v>71</v>
      </c>
      <c r="L1109">
        <v>0</v>
      </c>
      <c r="M1109">
        <v>1</v>
      </c>
      <c r="N1109" t="s">
        <v>368</v>
      </c>
      <c r="O1109" t="s">
        <v>5448</v>
      </c>
      <c r="P1109" t="s">
        <v>27</v>
      </c>
      <c r="Q1109">
        <v>2</v>
      </c>
      <c r="R1109" t="str">
        <f t="shared" si="68"/>
        <v/>
      </c>
      <c r="S1109" t="str">
        <f t="shared" si="69"/>
        <v/>
      </c>
      <c r="T1109" t="str">
        <f t="shared" si="70"/>
        <v>Modern</v>
      </c>
      <c r="U1109" t="str">
        <f t="shared" si="71"/>
        <v>Not Applicable</v>
      </c>
    </row>
    <row r="1110" spans="1:21" x14ac:dyDescent="0.25">
      <c r="A1110" t="s">
        <v>5449</v>
      </c>
      <c r="B1110" t="s">
        <v>29</v>
      </c>
      <c r="C1110" t="s">
        <v>5450</v>
      </c>
      <c r="D1110" t="s">
        <v>22</v>
      </c>
      <c r="E1110" t="s">
        <v>5451</v>
      </c>
      <c r="F1110" t="s">
        <v>22</v>
      </c>
      <c r="G1110" s="2">
        <v>43496</v>
      </c>
      <c r="H1110" t="s">
        <v>34</v>
      </c>
      <c r="I1110">
        <v>2018</v>
      </c>
      <c r="J1110" t="s">
        <v>349</v>
      </c>
      <c r="K1110" t="s">
        <v>71</v>
      </c>
      <c r="L1110">
        <v>0</v>
      </c>
      <c r="M1110">
        <v>1</v>
      </c>
      <c r="N1110" t="s">
        <v>716</v>
      </c>
      <c r="O1110" t="s">
        <v>5452</v>
      </c>
      <c r="P1110" t="s">
        <v>39</v>
      </c>
      <c r="Q1110">
        <v>1</v>
      </c>
      <c r="R1110">
        <f t="shared" si="68"/>
        <v>2019</v>
      </c>
      <c r="S1110" t="str">
        <f t="shared" si="69"/>
        <v>January</v>
      </c>
      <c r="T1110" t="str">
        <f t="shared" si="70"/>
        <v>Modern</v>
      </c>
      <c r="U1110" t="str">
        <f t="shared" si="71"/>
        <v>Not Applicable</v>
      </c>
    </row>
    <row r="1111" spans="1:21" x14ac:dyDescent="0.25">
      <c r="A1111" t="s">
        <v>5453</v>
      </c>
      <c r="B1111" t="s">
        <v>18</v>
      </c>
      <c r="C1111" t="s">
        <v>5454</v>
      </c>
      <c r="D1111" t="s">
        <v>5455</v>
      </c>
      <c r="E1111" t="s">
        <v>22</v>
      </c>
      <c r="F1111" t="s">
        <v>22</v>
      </c>
      <c r="G1111" s="2"/>
      <c r="H1111" t="s">
        <v>22</v>
      </c>
      <c r="I1111">
        <v>1943</v>
      </c>
      <c r="J1111" t="s">
        <v>300</v>
      </c>
      <c r="K1111" t="s">
        <v>836</v>
      </c>
      <c r="L1111">
        <v>70</v>
      </c>
      <c r="M1111">
        <v>0</v>
      </c>
      <c r="N1111" t="s">
        <v>25</v>
      </c>
      <c r="O1111" t="s">
        <v>5456</v>
      </c>
      <c r="P1111" t="s">
        <v>27</v>
      </c>
      <c r="Q1111">
        <v>2</v>
      </c>
      <c r="R1111" t="str">
        <f t="shared" si="68"/>
        <v/>
      </c>
      <c r="S1111" t="str">
        <f t="shared" si="69"/>
        <v/>
      </c>
      <c r="T1111" t="str">
        <f t="shared" si="70"/>
        <v>Older</v>
      </c>
      <c r="U1111" t="str">
        <f t="shared" si="71"/>
        <v>Short</v>
      </c>
    </row>
    <row r="1112" spans="1:21" x14ac:dyDescent="0.25">
      <c r="A1112" t="s">
        <v>5457</v>
      </c>
      <c r="B1112" t="s">
        <v>18</v>
      </c>
      <c r="C1112" t="s">
        <v>5458</v>
      </c>
      <c r="D1112" t="s">
        <v>5459</v>
      </c>
      <c r="E1112" t="s">
        <v>5460</v>
      </c>
      <c r="F1112" t="s">
        <v>22</v>
      </c>
      <c r="G1112" s="2"/>
      <c r="H1112" t="s">
        <v>22</v>
      </c>
      <c r="I1112">
        <v>1998</v>
      </c>
      <c r="J1112" t="s">
        <v>59</v>
      </c>
      <c r="K1112" t="s">
        <v>256</v>
      </c>
      <c r="L1112">
        <v>92</v>
      </c>
      <c r="M1112">
        <v>0</v>
      </c>
      <c r="N1112" t="s">
        <v>119</v>
      </c>
      <c r="O1112" t="s">
        <v>5461</v>
      </c>
      <c r="P1112" t="s">
        <v>27</v>
      </c>
      <c r="Q1112">
        <v>2</v>
      </c>
      <c r="R1112" t="str">
        <f t="shared" si="68"/>
        <v/>
      </c>
      <c r="S1112" t="str">
        <f t="shared" si="69"/>
        <v/>
      </c>
      <c r="T1112" t="str">
        <f t="shared" si="70"/>
        <v>Older</v>
      </c>
      <c r="U1112" t="str">
        <f t="shared" si="71"/>
        <v>Medium</v>
      </c>
    </row>
    <row r="1113" spans="1:21" x14ac:dyDescent="0.25">
      <c r="A1113" t="s">
        <v>5462</v>
      </c>
      <c r="B1113" t="s">
        <v>18</v>
      </c>
      <c r="C1113" t="s">
        <v>5463</v>
      </c>
      <c r="D1113" t="s">
        <v>5464</v>
      </c>
      <c r="E1113" t="s">
        <v>5465</v>
      </c>
      <c r="F1113" t="s">
        <v>85</v>
      </c>
      <c r="G1113" s="2">
        <v>43160</v>
      </c>
      <c r="H1113" t="s">
        <v>34</v>
      </c>
      <c r="I1113">
        <v>2014</v>
      </c>
      <c r="J1113" t="s">
        <v>35</v>
      </c>
      <c r="K1113" t="s">
        <v>1119</v>
      </c>
      <c r="L1113">
        <v>123</v>
      </c>
      <c r="M1113">
        <v>0</v>
      </c>
      <c r="N1113" t="s">
        <v>61</v>
      </c>
      <c r="O1113" t="s">
        <v>5466</v>
      </c>
      <c r="P1113" t="s">
        <v>39</v>
      </c>
      <c r="Q1113">
        <v>1</v>
      </c>
      <c r="R1113">
        <f t="shared" si="68"/>
        <v>2018</v>
      </c>
      <c r="S1113" t="str">
        <f t="shared" si="69"/>
        <v>March</v>
      </c>
      <c r="T1113" t="str">
        <f t="shared" si="70"/>
        <v>Modern</v>
      </c>
      <c r="U1113" t="str">
        <f t="shared" si="71"/>
        <v>Long</v>
      </c>
    </row>
    <row r="1114" spans="1:21" x14ac:dyDescent="0.25">
      <c r="A1114" t="s">
        <v>5467</v>
      </c>
      <c r="B1114" t="s">
        <v>18</v>
      </c>
      <c r="C1114" t="s">
        <v>5468</v>
      </c>
      <c r="D1114" t="s">
        <v>5469</v>
      </c>
      <c r="E1114" t="s">
        <v>5470</v>
      </c>
      <c r="F1114" t="s">
        <v>22</v>
      </c>
      <c r="G1114" s="2"/>
      <c r="H1114" t="s">
        <v>22</v>
      </c>
      <c r="I1114">
        <v>2020</v>
      </c>
      <c r="J1114" t="s">
        <v>198</v>
      </c>
      <c r="K1114" t="s">
        <v>1667</v>
      </c>
      <c r="L1114">
        <v>59</v>
      </c>
      <c r="M1114">
        <v>0</v>
      </c>
      <c r="N1114" t="s">
        <v>155</v>
      </c>
      <c r="O1114" t="s">
        <v>5471</v>
      </c>
      <c r="P1114" t="s">
        <v>27</v>
      </c>
      <c r="Q1114">
        <v>2</v>
      </c>
      <c r="R1114" t="str">
        <f t="shared" si="68"/>
        <v/>
      </c>
      <c r="S1114" t="str">
        <f t="shared" si="69"/>
        <v/>
      </c>
      <c r="T1114" t="str">
        <f t="shared" si="70"/>
        <v>Recent</v>
      </c>
      <c r="U1114" t="str">
        <f t="shared" si="71"/>
        <v>Short</v>
      </c>
    </row>
    <row r="1115" spans="1:21" x14ac:dyDescent="0.25">
      <c r="A1115" t="s">
        <v>5472</v>
      </c>
      <c r="B1115" t="s">
        <v>29</v>
      </c>
      <c r="C1115" t="s">
        <v>5473</v>
      </c>
      <c r="D1115" t="s">
        <v>22</v>
      </c>
      <c r="E1115" t="s">
        <v>5474</v>
      </c>
      <c r="F1115" t="s">
        <v>715</v>
      </c>
      <c r="G1115" s="2">
        <v>44366</v>
      </c>
      <c r="H1115" t="s">
        <v>34</v>
      </c>
      <c r="I1115">
        <v>2021</v>
      </c>
      <c r="J1115" t="s">
        <v>35</v>
      </c>
      <c r="K1115" t="s">
        <v>71</v>
      </c>
      <c r="L1115">
        <v>0</v>
      </c>
      <c r="M1115">
        <v>1</v>
      </c>
      <c r="N1115" t="s">
        <v>61</v>
      </c>
      <c r="O1115" t="s">
        <v>5475</v>
      </c>
      <c r="P1115" t="s">
        <v>39</v>
      </c>
      <c r="Q1115">
        <v>1</v>
      </c>
      <c r="R1115">
        <f t="shared" si="68"/>
        <v>2021</v>
      </c>
      <c r="S1115" t="str">
        <f t="shared" si="69"/>
        <v>June</v>
      </c>
      <c r="T1115" t="str">
        <f t="shared" si="70"/>
        <v>Recent</v>
      </c>
      <c r="U1115" t="str">
        <f t="shared" si="71"/>
        <v>Not Applicable</v>
      </c>
    </row>
    <row r="1116" spans="1:21" x14ac:dyDescent="0.25">
      <c r="A1116" t="s">
        <v>5476</v>
      </c>
      <c r="B1116" t="s">
        <v>18</v>
      </c>
      <c r="C1116" t="s">
        <v>5477</v>
      </c>
      <c r="D1116" t="s">
        <v>5478</v>
      </c>
      <c r="E1116" t="s">
        <v>5479</v>
      </c>
      <c r="F1116" t="s">
        <v>4744</v>
      </c>
      <c r="G1116" s="2"/>
      <c r="H1116" t="s">
        <v>22</v>
      </c>
      <c r="I1116">
        <v>2002</v>
      </c>
      <c r="J1116" t="s">
        <v>300</v>
      </c>
      <c r="K1116" t="s">
        <v>363</v>
      </c>
      <c r="L1116">
        <v>91</v>
      </c>
      <c r="M1116">
        <v>0</v>
      </c>
      <c r="N1116" t="s">
        <v>119</v>
      </c>
      <c r="O1116" t="s">
        <v>5480</v>
      </c>
      <c r="P1116" t="s">
        <v>27</v>
      </c>
      <c r="Q1116">
        <v>2</v>
      </c>
      <c r="R1116" t="str">
        <f t="shared" si="68"/>
        <v/>
      </c>
      <c r="S1116" t="str">
        <f t="shared" si="69"/>
        <v/>
      </c>
      <c r="T1116" t="str">
        <f t="shared" si="70"/>
        <v>Older</v>
      </c>
      <c r="U1116" t="str">
        <f t="shared" si="71"/>
        <v>Medium</v>
      </c>
    </row>
    <row r="1117" spans="1:21" x14ac:dyDescent="0.25">
      <c r="A1117" t="s">
        <v>5481</v>
      </c>
      <c r="B1117" t="s">
        <v>18</v>
      </c>
      <c r="C1117" t="s">
        <v>5482</v>
      </c>
      <c r="D1117" t="s">
        <v>5483</v>
      </c>
      <c r="E1117" t="s">
        <v>5484</v>
      </c>
      <c r="F1117" t="s">
        <v>1380</v>
      </c>
      <c r="G1117" s="2">
        <v>43348</v>
      </c>
      <c r="H1117" t="s">
        <v>34</v>
      </c>
      <c r="I1117">
        <v>2009</v>
      </c>
      <c r="J1117" t="s">
        <v>35</v>
      </c>
      <c r="K1117" t="s">
        <v>1087</v>
      </c>
      <c r="L1117">
        <v>125</v>
      </c>
      <c r="M1117">
        <v>0</v>
      </c>
      <c r="N1117" t="s">
        <v>264</v>
      </c>
      <c r="O1117" t="s">
        <v>5485</v>
      </c>
      <c r="P1117" t="s">
        <v>39</v>
      </c>
      <c r="Q1117">
        <v>1</v>
      </c>
      <c r="R1117">
        <f t="shared" si="68"/>
        <v>2018</v>
      </c>
      <c r="S1117" t="str">
        <f t="shared" si="69"/>
        <v>September</v>
      </c>
      <c r="T1117" t="str">
        <f t="shared" si="70"/>
        <v>Older</v>
      </c>
      <c r="U1117" t="str">
        <f t="shared" si="71"/>
        <v>Long</v>
      </c>
    </row>
    <row r="1118" spans="1:21" x14ac:dyDescent="0.25">
      <c r="A1118" t="s">
        <v>5486</v>
      </c>
      <c r="B1118" t="s">
        <v>18</v>
      </c>
      <c r="C1118" t="s">
        <v>5487</v>
      </c>
      <c r="D1118" t="s">
        <v>5488</v>
      </c>
      <c r="E1118" t="s">
        <v>5489</v>
      </c>
      <c r="F1118" t="s">
        <v>22</v>
      </c>
      <c r="G1118" s="2"/>
      <c r="H1118" t="s">
        <v>22</v>
      </c>
      <c r="I1118">
        <v>2021</v>
      </c>
      <c r="J1118" t="s">
        <v>23</v>
      </c>
      <c r="K1118" t="s">
        <v>256</v>
      </c>
      <c r="L1118">
        <v>92</v>
      </c>
      <c r="M1118">
        <v>0</v>
      </c>
      <c r="N1118" t="s">
        <v>119</v>
      </c>
      <c r="O1118" t="s">
        <v>5490</v>
      </c>
      <c r="P1118" t="s">
        <v>27</v>
      </c>
      <c r="Q1118">
        <v>2</v>
      </c>
      <c r="R1118" t="str">
        <f t="shared" si="68"/>
        <v/>
      </c>
      <c r="S1118" t="str">
        <f t="shared" si="69"/>
        <v/>
      </c>
      <c r="T1118" t="str">
        <f t="shared" si="70"/>
        <v>Recent</v>
      </c>
      <c r="U1118" t="str">
        <f t="shared" si="71"/>
        <v>Medium</v>
      </c>
    </row>
    <row r="1119" spans="1:21" x14ac:dyDescent="0.25">
      <c r="A1119" t="s">
        <v>5491</v>
      </c>
      <c r="B1119" t="s">
        <v>29</v>
      </c>
      <c r="C1119" t="s">
        <v>5492</v>
      </c>
      <c r="D1119" t="s">
        <v>22</v>
      </c>
      <c r="E1119" t="s">
        <v>5493</v>
      </c>
      <c r="F1119" t="s">
        <v>22</v>
      </c>
      <c r="G1119" s="2"/>
      <c r="H1119" t="s">
        <v>22</v>
      </c>
      <c r="I1119">
        <v>2020</v>
      </c>
      <c r="J1119" t="s">
        <v>903</v>
      </c>
      <c r="K1119" t="s">
        <v>71</v>
      </c>
      <c r="L1119">
        <v>0</v>
      </c>
      <c r="M1119">
        <v>1</v>
      </c>
      <c r="N1119" t="s">
        <v>368</v>
      </c>
      <c r="O1119" t="s">
        <v>5494</v>
      </c>
      <c r="P1119" t="s">
        <v>27</v>
      </c>
      <c r="Q1119">
        <v>2</v>
      </c>
      <c r="R1119" t="str">
        <f t="shared" si="68"/>
        <v/>
      </c>
      <c r="S1119" t="str">
        <f t="shared" si="69"/>
        <v/>
      </c>
      <c r="T1119" t="str">
        <f t="shared" si="70"/>
        <v>Recent</v>
      </c>
      <c r="U1119" t="str">
        <f t="shared" si="71"/>
        <v>Not Applicable</v>
      </c>
    </row>
    <row r="1120" spans="1:21" x14ac:dyDescent="0.25">
      <c r="A1120" t="s">
        <v>5495</v>
      </c>
      <c r="B1120" t="s">
        <v>18</v>
      </c>
      <c r="C1120" t="s">
        <v>5496</v>
      </c>
      <c r="D1120" t="s">
        <v>5497</v>
      </c>
      <c r="E1120" t="s">
        <v>5498</v>
      </c>
      <c r="F1120" t="s">
        <v>22</v>
      </c>
      <c r="G1120" s="2"/>
      <c r="H1120" t="s">
        <v>22</v>
      </c>
      <c r="I1120">
        <v>2002</v>
      </c>
      <c r="J1120" t="s">
        <v>92</v>
      </c>
      <c r="K1120" t="s">
        <v>470</v>
      </c>
      <c r="L1120">
        <v>100</v>
      </c>
      <c r="M1120">
        <v>0</v>
      </c>
      <c r="N1120" t="s">
        <v>883</v>
      </c>
      <c r="O1120" t="s">
        <v>5499</v>
      </c>
      <c r="P1120" t="s">
        <v>27</v>
      </c>
      <c r="Q1120">
        <v>2</v>
      </c>
      <c r="R1120" t="str">
        <f t="shared" si="68"/>
        <v/>
      </c>
      <c r="S1120" t="str">
        <f t="shared" si="69"/>
        <v/>
      </c>
      <c r="T1120" t="str">
        <f t="shared" si="70"/>
        <v>Older</v>
      </c>
      <c r="U1120" t="str">
        <f t="shared" si="71"/>
        <v>Medium</v>
      </c>
    </row>
    <row r="1121" spans="1:21" x14ac:dyDescent="0.25">
      <c r="A1121" t="s">
        <v>5500</v>
      </c>
      <c r="B1121" t="s">
        <v>29</v>
      </c>
      <c r="C1121" t="s">
        <v>5501</v>
      </c>
      <c r="D1121" t="s">
        <v>22</v>
      </c>
      <c r="E1121" t="s">
        <v>5502</v>
      </c>
      <c r="F1121" t="s">
        <v>5503</v>
      </c>
      <c r="G1121" s="2">
        <v>41671</v>
      </c>
      <c r="H1121" t="s">
        <v>34</v>
      </c>
      <c r="I1121">
        <v>2013</v>
      </c>
      <c r="J1121" t="s">
        <v>35</v>
      </c>
      <c r="K1121" t="s">
        <v>1440</v>
      </c>
      <c r="L1121">
        <v>0</v>
      </c>
      <c r="M1121">
        <v>3</v>
      </c>
      <c r="N1121" t="s">
        <v>119</v>
      </c>
      <c r="O1121" t="s">
        <v>5504</v>
      </c>
      <c r="P1121" t="s">
        <v>39</v>
      </c>
      <c r="Q1121">
        <v>1</v>
      </c>
      <c r="R1121">
        <f t="shared" si="68"/>
        <v>2014</v>
      </c>
      <c r="S1121" t="str">
        <f t="shared" si="69"/>
        <v>February</v>
      </c>
      <c r="T1121" t="str">
        <f t="shared" si="70"/>
        <v>Modern</v>
      </c>
      <c r="U1121" t="str">
        <f t="shared" si="71"/>
        <v>Not Applicable</v>
      </c>
    </row>
    <row r="1122" spans="1:21" x14ac:dyDescent="0.25">
      <c r="A1122" t="s">
        <v>5505</v>
      </c>
      <c r="B1122" t="s">
        <v>18</v>
      </c>
      <c r="C1122" t="s">
        <v>5506</v>
      </c>
      <c r="D1122" t="s">
        <v>3573</v>
      </c>
      <c r="E1122" t="s">
        <v>5507</v>
      </c>
      <c r="F1122" t="s">
        <v>22</v>
      </c>
      <c r="G1122" s="2"/>
      <c r="H1122" t="s">
        <v>22</v>
      </c>
      <c r="I1122">
        <v>2019</v>
      </c>
      <c r="J1122" t="s">
        <v>77</v>
      </c>
      <c r="K1122" t="s">
        <v>263</v>
      </c>
      <c r="L1122">
        <v>88</v>
      </c>
      <c r="M1122">
        <v>0</v>
      </c>
      <c r="N1122" t="s">
        <v>61</v>
      </c>
      <c r="O1122" t="s">
        <v>5508</v>
      </c>
      <c r="P1122" t="s">
        <v>27</v>
      </c>
      <c r="Q1122">
        <v>2</v>
      </c>
      <c r="R1122" t="str">
        <f t="shared" si="68"/>
        <v/>
      </c>
      <c r="S1122" t="str">
        <f t="shared" si="69"/>
        <v/>
      </c>
      <c r="T1122" t="str">
        <f t="shared" si="70"/>
        <v>Modern</v>
      </c>
      <c r="U1122" t="str">
        <f t="shared" si="71"/>
        <v>Short</v>
      </c>
    </row>
    <row r="1123" spans="1:21" x14ac:dyDescent="0.25">
      <c r="A1123" t="s">
        <v>5509</v>
      </c>
      <c r="B1123" t="s">
        <v>18</v>
      </c>
      <c r="C1123" t="s">
        <v>5510</v>
      </c>
      <c r="D1123" t="s">
        <v>5511</v>
      </c>
      <c r="E1123" t="s">
        <v>5512</v>
      </c>
      <c r="F1123" t="s">
        <v>85</v>
      </c>
      <c r="G1123" s="2">
        <v>43405</v>
      </c>
      <c r="H1123" t="s">
        <v>34</v>
      </c>
      <c r="I1123">
        <v>2014</v>
      </c>
      <c r="J1123" t="s">
        <v>136</v>
      </c>
      <c r="K1123" t="s">
        <v>519</v>
      </c>
      <c r="L1123">
        <v>141</v>
      </c>
      <c r="M1123">
        <v>0</v>
      </c>
      <c r="N1123" t="s">
        <v>119</v>
      </c>
      <c r="O1123" t="s">
        <v>5513</v>
      </c>
      <c r="P1123" t="s">
        <v>39</v>
      </c>
      <c r="Q1123">
        <v>1</v>
      </c>
      <c r="R1123">
        <f t="shared" si="68"/>
        <v>2018</v>
      </c>
      <c r="S1123" t="str">
        <f t="shared" si="69"/>
        <v>November</v>
      </c>
      <c r="T1123" t="str">
        <f t="shared" si="70"/>
        <v>Modern</v>
      </c>
      <c r="U1123" t="str">
        <f t="shared" si="71"/>
        <v>Long</v>
      </c>
    </row>
    <row r="1124" spans="1:21" x14ac:dyDescent="0.25">
      <c r="A1124" t="s">
        <v>5514</v>
      </c>
      <c r="B1124" t="s">
        <v>29</v>
      </c>
      <c r="C1124" t="s">
        <v>5515</v>
      </c>
      <c r="D1124" t="s">
        <v>22</v>
      </c>
      <c r="E1124" t="s">
        <v>5516</v>
      </c>
      <c r="F1124" t="s">
        <v>587</v>
      </c>
      <c r="G1124" s="2"/>
      <c r="H1124" t="s">
        <v>22</v>
      </c>
      <c r="I1124">
        <v>2017</v>
      </c>
      <c r="J1124" t="s">
        <v>77</v>
      </c>
      <c r="K1124" t="s">
        <v>71</v>
      </c>
      <c r="L1124">
        <v>0</v>
      </c>
      <c r="M1124">
        <v>1</v>
      </c>
      <c r="N1124" t="s">
        <v>357</v>
      </c>
      <c r="O1124" t="s">
        <v>5517</v>
      </c>
      <c r="P1124" t="s">
        <v>27</v>
      </c>
      <c r="Q1124">
        <v>2</v>
      </c>
      <c r="R1124" t="str">
        <f t="shared" si="68"/>
        <v/>
      </c>
      <c r="S1124" t="str">
        <f t="shared" si="69"/>
        <v/>
      </c>
      <c r="T1124" t="str">
        <f t="shared" si="70"/>
        <v>Modern</v>
      </c>
      <c r="U1124" t="str">
        <f t="shared" si="71"/>
        <v>Not Applicable</v>
      </c>
    </row>
    <row r="1125" spans="1:21" x14ac:dyDescent="0.25">
      <c r="A1125" t="s">
        <v>5518</v>
      </c>
      <c r="B1125" t="s">
        <v>18</v>
      </c>
      <c r="C1125" t="s">
        <v>5519</v>
      </c>
      <c r="D1125" t="s">
        <v>5520</v>
      </c>
      <c r="E1125" t="s">
        <v>5521</v>
      </c>
      <c r="F1125" t="s">
        <v>1758</v>
      </c>
      <c r="G1125" s="2">
        <v>44302</v>
      </c>
      <c r="H1125" t="s">
        <v>34</v>
      </c>
      <c r="I1125">
        <v>2020</v>
      </c>
      <c r="J1125" t="s">
        <v>136</v>
      </c>
      <c r="K1125" t="s">
        <v>176</v>
      </c>
      <c r="L1125">
        <v>102</v>
      </c>
      <c r="M1125">
        <v>0</v>
      </c>
      <c r="N1125" t="s">
        <v>119</v>
      </c>
      <c r="O1125" t="s">
        <v>5522</v>
      </c>
      <c r="P1125" t="s">
        <v>39</v>
      </c>
      <c r="Q1125">
        <v>1</v>
      </c>
      <c r="R1125">
        <f t="shared" si="68"/>
        <v>2021</v>
      </c>
      <c r="S1125" t="str">
        <f t="shared" si="69"/>
        <v>April</v>
      </c>
      <c r="T1125" t="str">
        <f t="shared" si="70"/>
        <v>Recent</v>
      </c>
      <c r="U1125" t="str">
        <f t="shared" si="71"/>
        <v>Medium</v>
      </c>
    </row>
    <row r="1126" spans="1:21" x14ac:dyDescent="0.25">
      <c r="A1126" t="s">
        <v>5523</v>
      </c>
      <c r="B1126" t="s">
        <v>18</v>
      </c>
      <c r="C1126" t="s">
        <v>5524</v>
      </c>
      <c r="D1126" t="s">
        <v>76</v>
      </c>
      <c r="E1126" t="s">
        <v>5525</v>
      </c>
      <c r="F1126" t="s">
        <v>85</v>
      </c>
      <c r="G1126" s="2">
        <v>43160</v>
      </c>
      <c r="H1126" t="s">
        <v>34</v>
      </c>
      <c r="I1126">
        <v>2017</v>
      </c>
      <c r="J1126" t="s">
        <v>136</v>
      </c>
      <c r="K1126" t="s">
        <v>233</v>
      </c>
      <c r="L1126">
        <v>110</v>
      </c>
      <c r="M1126">
        <v>0</v>
      </c>
      <c r="N1126" t="s">
        <v>264</v>
      </c>
      <c r="O1126" t="s">
        <v>5526</v>
      </c>
      <c r="P1126" t="s">
        <v>39</v>
      </c>
      <c r="Q1126">
        <v>1</v>
      </c>
      <c r="R1126">
        <f t="shared" si="68"/>
        <v>2018</v>
      </c>
      <c r="S1126" t="str">
        <f t="shared" si="69"/>
        <v>March</v>
      </c>
      <c r="T1126" t="str">
        <f t="shared" si="70"/>
        <v>Modern</v>
      </c>
      <c r="U1126" t="str">
        <f t="shared" si="71"/>
        <v>Medium</v>
      </c>
    </row>
    <row r="1127" spans="1:21" x14ac:dyDescent="0.25">
      <c r="A1127" t="s">
        <v>5527</v>
      </c>
      <c r="B1127" t="s">
        <v>29</v>
      </c>
      <c r="C1127" t="s">
        <v>5528</v>
      </c>
      <c r="D1127" t="s">
        <v>22</v>
      </c>
      <c r="E1127" t="s">
        <v>5529</v>
      </c>
      <c r="F1127" t="s">
        <v>175</v>
      </c>
      <c r="G1127" s="2">
        <v>43404</v>
      </c>
      <c r="H1127" t="s">
        <v>34</v>
      </c>
      <c r="I1127">
        <v>2017</v>
      </c>
      <c r="J1127" t="s">
        <v>349</v>
      </c>
      <c r="K1127" t="s">
        <v>36</v>
      </c>
      <c r="L1127">
        <v>0</v>
      </c>
      <c r="M1127">
        <v>2</v>
      </c>
      <c r="N1127" t="s">
        <v>716</v>
      </c>
      <c r="O1127" t="s">
        <v>5530</v>
      </c>
      <c r="P1127" t="s">
        <v>39</v>
      </c>
      <c r="Q1127">
        <v>1</v>
      </c>
      <c r="R1127">
        <f t="shared" si="68"/>
        <v>2018</v>
      </c>
      <c r="S1127" t="str">
        <f t="shared" si="69"/>
        <v>October</v>
      </c>
      <c r="T1127" t="str">
        <f t="shared" si="70"/>
        <v>Modern</v>
      </c>
      <c r="U1127" t="str">
        <f t="shared" si="71"/>
        <v>Not Applicable</v>
      </c>
    </row>
    <row r="1128" spans="1:21" x14ac:dyDescent="0.25">
      <c r="A1128" t="s">
        <v>5531</v>
      </c>
      <c r="B1128" t="s">
        <v>18</v>
      </c>
      <c r="C1128" t="s">
        <v>5532</v>
      </c>
      <c r="D1128" t="s">
        <v>5533</v>
      </c>
      <c r="E1128" t="s">
        <v>5534</v>
      </c>
      <c r="F1128" t="s">
        <v>110</v>
      </c>
      <c r="G1128" s="2">
        <v>43642</v>
      </c>
      <c r="H1128" t="s">
        <v>34</v>
      </c>
      <c r="I1128">
        <v>2018</v>
      </c>
      <c r="J1128" t="s">
        <v>51</v>
      </c>
      <c r="K1128" t="s">
        <v>519</v>
      </c>
      <c r="L1128">
        <v>141</v>
      </c>
      <c r="M1128">
        <v>0</v>
      </c>
      <c r="N1128" t="s">
        <v>53</v>
      </c>
      <c r="O1128" t="s">
        <v>5535</v>
      </c>
      <c r="P1128" t="s">
        <v>39</v>
      </c>
      <c r="Q1128">
        <v>1</v>
      </c>
      <c r="R1128">
        <f t="shared" si="68"/>
        <v>2019</v>
      </c>
      <c r="S1128" t="str">
        <f t="shared" si="69"/>
        <v>June</v>
      </c>
      <c r="T1128" t="str">
        <f t="shared" si="70"/>
        <v>Modern</v>
      </c>
      <c r="U1128" t="str">
        <f t="shared" si="71"/>
        <v>Long</v>
      </c>
    </row>
    <row r="1129" spans="1:21" x14ac:dyDescent="0.25">
      <c r="A1129" t="s">
        <v>5536</v>
      </c>
      <c r="B1129" t="s">
        <v>18</v>
      </c>
      <c r="C1129" t="s">
        <v>5537</v>
      </c>
      <c r="D1129" t="s">
        <v>5538</v>
      </c>
      <c r="E1129" t="s">
        <v>5539</v>
      </c>
      <c r="F1129" t="s">
        <v>22</v>
      </c>
      <c r="G1129" s="2"/>
      <c r="H1129" t="s">
        <v>22</v>
      </c>
      <c r="I1129">
        <v>1996</v>
      </c>
      <c r="J1129" t="s">
        <v>77</v>
      </c>
      <c r="K1129" t="s">
        <v>2850</v>
      </c>
      <c r="L1129">
        <v>152</v>
      </c>
      <c r="M1129">
        <v>0</v>
      </c>
      <c r="N1129" t="s">
        <v>25</v>
      </c>
      <c r="O1129" t="s">
        <v>5540</v>
      </c>
      <c r="P1129" t="s">
        <v>27</v>
      </c>
      <c r="Q1129">
        <v>2</v>
      </c>
      <c r="R1129" t="str">
        <f t="shared" si="68"/>
        <v/>
      </c>
      <c r="S1129" t="str">
        <f t="shared" si="69"/>
        <v/>
      </c>
      <c r="T1129" t="str">
        <f t="shared" si="70"/>
        <v>Older</v>
      </c>
      <c r="U1129" t="str">
        <f t="shared" si="71"/>
        <v>Long</v>
      </c>
    </row>
    <row r="1130" spans="1:21" x14ac:dyDescent="0.25">
      <c r="A1130" t="s">
        <v>5541</v>
      </c>
      <c r="B1130" t="s">
        <v>18</v>
      </c>
      <c r="C1130" t="s">
        <v>5542</v>
      </c>
      <c r="D1130" t="s">
        <v>5543</v>
      </c>
      <c r="E1130" t="s">
        <v>5544</v>
      </c>
      <c r="F1130" t="s">
        <v>175</v>
      </c>
      <c r="G1130" s="2">
        <v>43831</v>
      </c>
      <c r="H1130" t="s">
        <v>34</v>
      </c>
      <c r="I1130">
        <v>1999</v>
      </c>
      <c r="J1130" t="s">
        <v>92</v>
      </c>
      <c r="K1130" t="s">
        <v>52</v>
      </c>
      <c r="L1130">
        <v>139</v>
      </c>
      <c r="M1130">
        <v>0</v>
      </c>
      <c r="N1130" t="s">
        <v>119</v>
      </c>
      <c r="O1130" t="s">
        <v>5545</v>
      </c>
      <c r="P1130" t="s">
        <v>39</v>
      </c>
      <c r="Q1130">
        <v>1</v>
      </c>
      <c r="R1130">
        <f t="shared" si="68"/>
        <v>2020</v>
      </c>
      <c r="S1130" t="str">
        <f t="shared" si="69"/>
        <v>January</v>
      </c>
      <c r="T1130" t="str">
        <f t="shared" si="70"/>
        <v>Older</v>
      </c>
      <c r="U1130" t="str">
        <f t="shared" si="71"/>
        <v>Long</v>
      </c>
    </row>
    <row r="1131" spans="1:21" x14ac:dyDescent="0.25">
      <c r="A1131" t="s">
        <v>5546</v>
      </c>
      <c r="B1131" t="s">
        <v>18</v>
      </c>
      <c r="C1131" t="s">
        <v>5547</v>
      </c>
      <c r="D1131" t="s">
        <v>5548</v>
      </c>
      <c r="E1131" t="s">
        <v>5549</v>
      </c>
      <c r="F1131" t="s">
        <v>22</v>
      </c>
      <c r="G1131" s="2"/>
      <c r="H1131" t="s">
        <v>22</v>
      </c>
      <c r="I1131">
        <v>2004</v>
      </c>
      <c r="J1131" t="s">
        <v>77</v>
      </c>
      <c r="K1131" t="s">
        <v>576</v>
      </c>
      <c r="L1131">
        <v>161</v>
      </c>
      <c r="M1131">
        <v>0</v>
      </c>
      <c r="N1131" t="s">
        <v>25</v>
      </c>
      <c r="O1131" t="s">
        <v>5550</v>
      </c>
      <c r="P1131" t="s">
        <v>27</v>
      </c>
      <c r="Q1131">
        <v>2</v>
      </c>
      <c r="R1131" t="str">
        <f t="shared" si="68"/>
        <v/>
      </c>
      <c r="S1131" t="str">
        <f t="shared" si="69"/>
        <v/>
      </c>
      <c r="T1131" t="str">
        <f t="shared" si="70"/>
        <v>Older</v>
      </c>
      <c r="U1131" t="str">
        <f t="shared" si="71"/>
        <v>Long</v>
      </c>
    </row>
    <row r="1132" spans="1:21" x14ac:dyDescent="0.25">
      <c r="A1132" t="s">
        <v>5551</v>
      </c>
      <c r="B1132" t="s">
        <v>18</v>
      </c>
      <c r="C1132" t="s">
        <v>5552</v>
      </c>
      <c r="D1132" t="s">
        <v>5553</v>
      </c>
      <c r="E1132" t="s">
        <v>5554</v>
      </c>
      <c r="F1132" t="s">
        <v>22</v>
      </c>
      <c r="G1132" s="2"/>
      <c r="H1132" t="s">
        <v>22</v>
      </c>
      <c r="I1132">
        <v>1936</v>
      </c>
      <c r="J1132" t="s">
        <v>59</v>
      </c>
      <c r="K1132" t="s">
        <v>445</v>
      </c>
      <c r="L1132">
        <v>69</v>
      </c>
      <c r="M1132">
        <v>0</v>
      </c>
      <c r="N1132" t="s">
        <v>743</v>
      </c>
      <c r="O1132" t="s">
        <v>5555</v>
      </c>
      <c r="P1132" t="s">
        <v>27</v>
      </c>
      <c r="Q1132">
        <v>2</v>
      </c>
      <c r="R1132" t="str">
        <f t="shared" si="68"/>
        <v/>
      </c>
      <c r="S1132" t="str">
        <f t="shared" si="69"/>
        <v/>
      </c>
      <c r="T1132" t="str">
        <f t="shared" si="70"/>
        <v>Older</v>
      </c>
      <c r="U1132" t="str">
        <f t="shared" si="71"/>
        <v>Short</v>
      </c>
    </row>
    <row r="1133" spans="1:21" x14ac:dyDescent="0.25">
      <c r="A1133" t="s">
        <v>5556</v>
      </c>
      <c r="B1133" t="s">
        <v>18</v>
      </c>
      <c r="C1133" t="s">
        <v>5557</v>
      </c>
      <c r="D1133" t="s">
        <v>5558</v>
      </c>
      <c r="E1133" t="s">
        <v>5559</v>
      </c>
      <c r="F1133" t="s">
        <v>643</v>
      </c>
      <c r="G1133" s="2">
        <v>43328</v>
      </c>
      <c r="H1133" t="s">
        <v>34</v>
      </c>
      <c r="I1133">
        <v>1980</v>
      </c>
      <c r="J1133" t="s">
        <v>92</v>
      </c>
      <c r="K1133" t="s">
        <v>161</v>
      </c>
      <c r="L1133">
        <v>101</v>
      </c>
      <c r="M1133">
        <v>0</v>
      </c>
      <c r="N1133" t="s">
        <v>112</v>
      </c>
      <c r="O1133" t="s">
        <v>5560</v>
      </c>
      <c r="P1133" t="s">
        <v>39</v>
      </c>
      <c r="Q1133">
        <v>1</v>
      </c>
      <c r="R1133">
        <f t="shared" si="68"/>
        <v>2018</v>
      </c>
      <c r="S1133" t="str">
        <f t="shared" si="69"/>
        <v>August</v>
      </c>
      <c r="T1133" t="str">
        <f t="shared" si="70"/>
        <v>Older</v>
      </c>
      <c r="U1133" t="str">
        <f t="shared" si="71"/>
        <v>Medium</v>
      </c>
    </row>
    <row r="1134" spans="1:21" x14ac:dyDescent="0.25">
      <c r="A1134" t="s">
        <v>5561</v>
      </c>
      <c r="B1134" t="s">
        <v>18</v>
      </c>
      <c r="C1134" t="s">
        <v>5562</v>
      </c>
      <c r="D1134" t="s">
        <v>5563</v>
      </c>
      <c r="E1134" t="s">
        <v>5564</v>
      </c>
      <c r="F1134" t="s">
        <v>22</v>
      </c>
      <c r="G1134" s="2"/>
      <c r="H1134" t="s">
        <v>22</v>
      </c>
      <c r="I1134">
        <v>2018</v>
      </c>
      <c r="J1134" t="s">
        <v>300</v>
      </c>
      <c r="K1134" t="s">
        <v>967</v>
      </c>
      <c r="L1134">
        <v>90</v>
      </c>
      <c r="M1134">
        <v>0</v>
      </c>
      <c r="N1134" t="s">
        <v>25</v>
      </c>
      <c r="O1134" t="s">
        <v>5565</v>
      </c>
      <c r="P1134" t="s">
        <v>27</v>
      </c>
      <c r="Q1134">
        <v>2</v>
      </c>
      <c r="R1134" t="str">
        <f t="shared" si="68"/>
        <v/>
      </c>
      <c r="S1134" t="str">
        <f t="shared" si="69"/>
        <v/>
      </c>
      <c r="T1134" t="str">
        <f t="shared" si="70"/>
        <v>Modern</v>
      </c>
      <c r="U1134" t="str">
        <f t="shared" si="71"/>
        <v>Medium</v>
      </c>
    </row>
    <row r="1135" spans="1:21" x14ac:dyDescent="0.25">
      <c r="A1135" t="s">
        <v>5566</v>
      </c>
      <c r="B1135" t="s">
        <v>18</v>
      </c>
      <c r="C1135" t="s">
        <v>5567</v>
      </c>
      <c r="D1135" t="s">
        <v>5568</v>
      </c>
      <c r="E1135" t="s">
        <v>5569</v>
      </c>
      <c r="F1135" t="s">
        <v>721</v>
      </c>
      <c r="G1135" s="2">
        <v>43373</v>
      </c>
      <c r="H1135" t="s">
        <v>34</v>
      </c>
      <c r="I1135">
        <v>2012</v>
      </c>
      <c r="J1135" t="s">
        <v>153</v>
      </c>
      <c r="K1135" t="s">
        <v>1231</v>
      </c>
      <c r="L1135">
        <v>107</v>
      </c>
      <c r="M1135">
        <v>0</v>
      </c>
      <c r="N1135" t="s">
        <v>162</v>
      </c>
      <c r="O1135" t="s">
        <v>5570</v>
      </c>
      <c r="P1135" t="s">
        <v>39</v>
      </c>
      <c r="Q1135">
        <v>1</v>
      </c>
      <c r="R1135">
        <f t="shared" si="68"/>
        <v>2018</v>
      </c>
      <c r="S1135" t="str">
        <f t="shared" si="69"/>
        <v>September</v>
      </c>
      <c r="T1135" t="str">
        <f t="shared" si="70"/>
        <v>Modern</v>
      </c>
      <c r="U1135" t="str">
        <f t="shared" si="71"/>
        <v>Medium</v>
      </c>
    </row>
    <row r="1136" spans="1:21" x14ac:dyDescent="0.25">
      <c r="A1136" t="s">
        <v>5571</v>
      </c>
      <c r="B1136" t="s">
        <v>18</v>
      </c>
      <c r="C1136" t="s">
        <v>5572</v>
      </c>
      <c r="D1136" t="s">
        <v>76</v>
      </c>
      <c r="E1136" t="s">
        <v>22</v>
      </c>
      <c r="F1136" t="s">
        <v>22</v>
      </c>
      <c r="G1136" s="2"/>
      <c r="H1136" t="s">
        <v>22</v>
      </c>
      <c r="I1136">
        <v>2020</v>
      </c>
      <c r="J1136" t="s">
        <v>77</v>
      </c>
      <c r="K1136" t="s">
        <v>5573</v>
      </c>
      <c r="L1136">
        <v>21</v>
      </c>
      <c r="M1136">
        <v>0</v>
      </c>
      <c r="N1136" t="s">
        <v>357</v>
      </c>
      <c r="O1136" t="s">
        <v>4353</v>
      </c>
      <c r="P1136" t="s">
        <v>27</v>
      </c>
      <c r="Q1136">
        <v>2</v>
      </c>
      <c r="R1136" t="str">
        <f t="shared" si="68"/>
        <v/>
      </c>
      <c r="S1136" t="str">
        <f t="shared" si="69"/>
        <v/>
      </c>
      <c r="T1136" t="str">
        <f t="shared" si="70"/>
        <v>Recent</v>
      </c>
      <c r="U1136" t="str">
        <f t="shared" si="71"/>
        <v>Short</v>
      </c>
    </row>
    <row r="1137" spans="1:21" x14ac:dyDescent="0.25">
      <c r="A1137" t="s">
        <v>5574</v>
      </c>
      <c r="B1137" t="s">
        <v>18</v>
      </c>
      <c r="C1137" t="s">
        <v>5575</v>
      </c>
      <c r="D1137" t="s">
        <v>5576</v>
      </c>
      <c r="E1137" t="s">
        <v>5577</v>
      </c>
      <c r="F1137" t="s">
        <v>22</v>
      </c>
      <c r="G1137" s="2"/>
      <c r="H1137" t="s">
        <v>22</v>
      </c>
      <c r="I1137">
        <v>1995</v>
      </c>
      <c r="J1137" t="s">
        <v>198</v>
      </c>
      <c r="K1137" t="s">
        <v>1456</v>
      </c>
      <c r="L1137">
        <v>83</v>
      </c>
      <c r="M1137">
        <v>0</v>
      </c>
      <c r="N1137" t="s">
        <v>25</v>
      </c>
      <c r="O1137" t="s">
        <v>5578</v>
      </c>
      <c r="P1137" t="s">
        <v>27</v>
      </c>
      <c r="Q1137">
        <v>2</v>
      </c>
      <c r="R1137" t="str">
        <f t="shared" si="68"/>
        <v/>
      </c>
      <c r="S1137" t="str">
        <f t="shared" si="69"/>
        <v/>
      </c>
      <c r="T1137" t="str">
        <f t="shared" si="70"/>
        <v>Older</v>
      </c>
      <c r="U1137" t="str">
        <f t="shared" si="71"/>
        <v>Short</v>
      </c>
    </row>
    <row r="1138" spans="1:21" x14ac:dyDescent="0.25">
      <c r="A1138" t="s">
        <v>5579</v>
      </c>
      <c r="B1138" t="s">
        <v>29</v>
      </c>
      <c r="C1138" t="s">
        <v>5580</v>
      </c>
      <c r="D1138" t="s">
        <v>22</v>
      </c>
      <c r="E1138" t="s">
        <v>5581</v>
      </c>
      <c r="F1138" t="s">
        <v>670</v>
      </c>
      <c r="G1138" s="2">
        <v>43755</v>
      </c>
      <c r="H1138" t="s">
        <v>34</v>
      </c>
      <c r="I1138">
        <v>2019</v>
      </c>
      <c r="J1138" t="s">
        <v>136</v>
      </c>
      <c r="K1138" t="s">
        <v>36</v>
      </c>
      <c r="L1138">
        <v>0</v>
      </c>
      <c r="M1138">
        <v>2</v>
      </c>
      <c r="N1138" t="s">
        <v>220</v>
      </c>
      <c r="O1138" t="s">
        <v>5582</v>
      </c>
      <c r="P1138" t="s">
        <v>39</v>
      </c>
      <c r="Q1138">
        <v>1</v>
      </c>
      <c r="R1138">
        <f t="shared" si="68"/>
        <v>2019</v>
      </c>
      <c r="S1138" t="str">
        <f t="shared" si="69"/>
        <v>October</v>
      </c>
      <c r="T1138" t="str">
        <f t="shared" si="70"/>
        <v>Modern</v>
      </c>
      <c r="U1138" t="str">
        <f t="shared" si="71"/>
        <v>Not Applicable</v>
      </c>
    </row>
    <row r="1139" spans="1:21" x14ac:dyDescent="0.25">
      <c r="A1139" t="s">
        <v>5583</v>
      </c>
      <c r="B1139" t="s">
        <v>18</v>
      </c>
      <c r="C1139" t="s">
        <v>5584</v>
      </c>
      <c r="D1139" t="s">
        <v>5585</v>
      </c>
      <c r="E1139" t="s">
        <v>5586</v>
      </c>
      <c r="F1139" t="s">
        <v>85</v>
      </c>
      <c r="G1139" s="2">
        <v>43922</v>
      </c>
      <c r="H1139" t="s">
        <v>34</v>
      </c>
      <c r="I1139">
        <v>1980</v>
      </c>
      <c r="J1139" t="s">
        <v>136</v>
      </c>
      <c r="K1139" t="s">
        <v>576</v>
      </c>
      <c r="L1139">
        <v>161</v>
      </c>
      <c r="M1139">
        <v>0</v>
      </c>
      <c r="N1139" t="s">
        <v>112</v>
      </c>
      <c r="O1139" t="s">
        <v>5587</v>
      </c>
      <c r="P1139" t="s">
        <v>39</v>
      </c>
      <c r="Q1139">
        <v>1</v>
      </c>
      <c r="R1139">
        <f t="shared" si="68"/>
        <v>2020</v>
      </c>
      <c r="S1139" t="str">
        <f t="shared" si="69"/>
        <v>April</v>
      </c>
      <c r="T1139" t="str">
        <f t="shared" si="70"/>
        <v>Older</v>
      </c>
      <c r="U1139" t="str">
        <f t="shared" si="71"/>
        <v>Long</v>
      </c>
    </row>
    <row r="1140" spans="1:21" x14ac:dyDescent="0.25">
      <c r="A1140" t="s">
        <v>5588</v>
      </c>
      <c r="B1140" t="s">
        <v>18</v>
      </c>
      <c r="C1140" t="s">
        <v>5589</v>
      </c>
      <c r="D1140" t="s">
        <v>5590</v>
      </c>
      <c r="E1140" t="s">
        <v>5591</v>
      </c>
      <c r="F1140" t="s">
        <v>5592</v>
      </c>
      <c r="G1140" s="2">
        <v>44267</v>
      </c>
      <c r="H1140" t="s">
        <v>34</v>
      </c>
      <c r="I1140">
        <v>2020</v>
      </c>
      <c r="J1140" t="s">
        <v>70</v>
      </c>
      <c r="K1140" t="s">
        <v>256</v>
      </c>
      <c r="L1140">
        <v>92</v>
      </c>
      <c r="M1140">
        <v>0</v>
      </c>
      <c r="N1140" t="s">
        <v>61</v>
      </c>
      <c r="O1140" t="s">
        <v>5593</v>
      </c>
      <c r="P1140" t="s">
        <v>39</v>
      </c>
      <c r="Q1140">
        <v>1</v>
      </c>
      <c r="R1140">
        <f t="shared" si="68"/>
        <v>2021</v>
      </c>
      <c r="S1140" t="str">
        <f t="shared" si="69"/>
        <v>March</v>
      </c>
      <c r="T1140" t="str">
        <f t="shared" si="70"/>
        <v>Recent</v>
      </c>
      <c r="U1140" t="str">
        <f t="shared" si="71"/>
        <v>Medium</v>
      </c>
    </row>
    <row r="1141" spans="1:21" x14ac:dyDescent="0.25">
      <c r="A1141" t="s">
        <v>5594</v>
      </c>
      <c r="B1141" t="s">
        <v>18</v>
      </c>
      <c r="C1141" t="s">
        <v>5595</v>
      </c>
      <c r="D1141" t="s">
        <v>5596</v>
      </c>
      <c r="E1141" t="s">
        <v>5597</v>
      </c>
      <c r="F1141" t="s">
        <v>22</v>
      </c>
      <c r="G1141" s="2"/>
      <c r="H1141" t="s">
        <v>22</v>
      </c>
      <c r="I1141">
        <v>2013</v>
      </c>
      <c r="J1141" t="s">
        <v>92</v>
      </c>
      <c r="K1141" t="s">
        <v>1231</v>
      </c>
      <c r="L1141">
        <v>107</v>
      </c>
      <c r="M1141">
        <v>0</v>
      </c>
      <c r="N1141" t="s">
        <v>61</v>
      </c>
      <c r="O1141" t="s">
        <v>5598</v>
      </c>
      <c r="P1141" t="s">
        <v>27</v>
      </c>
      <c r="Q1141">
        <v>2</v>
      </c>
      <c r="R1141" t="str">
        <f t="shared" si="68"/>
        <v/>
      </c>
      <c r="S1141" t="str">
        <f t="shared" si="69"/>
        <v/>
      </c>
      <c r="T1141" t="str">
        <f t="shared" si="70"/>
        <v>Modern</v>
      </c>
      <c r="U1141" t="str">
        <f t="shared" si="71"/>
        <v>Medium</v>
      </c>
    </row>
    <row r="1142" spans="1:21" x14ac:dyDescent="0.25">
      <c r="A1142" t="s">
        <v>5599</v>
      </c>
      <c r="B1142" t="s">
        <v>29</v>
      </c>
      <c r="C1142" t="s">
        <v>5600</v>
      </c>
      <c r="D1142" t="s">
        <v>5601</v>
      </c>
      <c r="E1142" t="s">
        <v>5602</v>
      </c>
      <c r="F1142" t="s">
        <v>175</v>
      </c>
      <c r="G1142" s="2">
        <v>44360</v>
      </c>
      <c r="H1142" t="s">
        <v>34</v>
      </c>
      <c r="I1142">
        <v>2014</v>
      </c>
      <c r="J1142" t="s">
        <v>35</v>
      </c>
      <c r="K1142" t="s">
        <v>71</v>
      </c>
      <c r="L1142">
        <v>0</v>
      </c>
      <c r="M1142">
        <v>1</v>
      </c>
      <c r="N1142" t="s">
        <v>805</v>
      </c>
      <c r="O1142" t="s">
        <v>5603</v>
      </c>
      <c r="P1142" t="s">
        <v>39</v>
      </c>
      <c r="Q1142">
        <v>1</v>
      </c>
      <c r="R1142">
        <f t="shared" si="68"/>
        <v>2021</v>
      </c>
      <c r="S1142" t="str">
        <f t="shared" si="69"/>
        <v>June</v>
      </c>
      <c r="T1142" t="str">
        <f t="shared" si="70"/>
        <v>Modern</v>
      </c>
      <c r="U1142" t="str">
        <f t="shared" si="71"/>
        <v>Not Applicable</v>
      </c>
    </row>
    <row r="1143" spans="1:21" x14ac:dyDescent="0.25">
      <c r="A1143" t="s">
        <v>5604</v>
      </c>
      <c r="B1143" t="s">
        <v>18</v>
      </c>
      <c r="C1143" t="s">
        <v>5605</v>
      </c>
      <c r="D1143" t="s">
        <v>5606</v>
      </c>
      <c r="E1143" t="s">
        <v>5607</v>
      </c>
      <c r="F1143" t="s">
        <v>22</v>
      </c>
      <c r="G1143" s="2"/>
      <c r="H1143" t="s">
        <v>22</v>
      </c>
      <c r="I1143">
        <v>2012</v>
      </c>
      <c r="J1143" t="s">
        <v>92</v>
      </c>
      <c r="K1143" t="s">
        <v>1456</v>
      </c>
      <c r="L1143">
        <v>83</v>
      </c>
      <c r="M1143">
        <v>0</v>
      </c>
      <c r="N1143" t="s">
        <v>61</v>
      </c>
      <c r="O1143" t="s">
        <v>5608</v>
      </c>
      <c r="P1143" t="s">
        <v>27</v>
      </c>
      <c r="Q1143">
        <v>2</v>
      </c>
      <c r="R1143" t="str">
        <f t="shared" si="68"/>
        <v/>
      </c>
      <c r="S1143" t="str">
        <f t="shared" si="69"/>
        <v/>
      </c>
      <c r="T1143" t="str">
        <f t="shared" si="70"/>
        <v>Modern</v>
      </c>
      <c r="U1143" t="str">
        <f t="shared" si="71"/>
        <v>Short</v>
      </c>
    </row>
    <row r="1144" spans="1:21" x14ac:dyDescent="0.25">
      <c r="A1144" t="s">
        <v>5609</v>
      </c>
      <c r="B1144" t="s">
        <v>18</v>
      </c>
      <c r="C1144" t="s">
        <v>5610</v>
      </c>
      <c r="D1144" t="s">
        <v>5611</v>
      </c>
      <c r="E1144" t="s">
        <v>5612</v>
      </c>
      <c r="F1144" t="s">
        <v>22</v>
      </c>
      <c r="G1144" s="2"/>
      <c r="H1144" t="s">
        <v>22</v>
      </c>
      <c r="I1144">
        <v>2014</v>
      </c>
      <c r="J1144" t="s">
        <v>59</v>
      </c>
      <c r="K1144" t="s">
        <v>570</v>
      </c>
      <c r="L1144">
        <v>94</v>
      </c>
      <c r="M1144">
        <v>0</v>
      </c>
      <c r="N1144" t="s">
        <v>61</v>
      </c>
      <c r="O1144" t="s">
        <v>5613</v>
      </c>
      <c r="P1144" t="s">
        <v>27</v>
      </c>
      <c r="Q1144">
        <v>2</v>
      </c>
      <c r="R1144" t="str">
        <f t="shared" si="68"/>
        <v/>
      </c>
      <c r="S1144" t="str">
        <f t="shared" si="69"/>
        <v/>
      </c>
      <c r="T1144" t="str">
        <f t="shared" si="70"/>
        <v>Modern</v>
      </c>
      <c r="U1144" t="str">
        <f t="shared" si="71"/>
        <v>Medium</v>
      </c>
    </row>
    <row r="1145" spans="1:21" x14ac:dyDescent="0.25">
      <c r="A1145" t="s">
        <v>5614</v>
      </c>
      <c r="B1145" t="s">
        <v>29</v>
      </c>
      <c r="C1145" t="s">
        <v>5615</v>
      </c>
      <c r="D1145" t="s">
        <v>22</v>
      </c>
      <c r="E1145" t="s">
        <v>5616</v>
      </c>
      <c r="F1145" t="s">
        <v>168</v>
      </c>
      <c r="G1145" s="2">
        <v>42719</v>
      </c>
      <c r="H1145" t="s">
        <v>34</v>
      </c>
      <c r="I1145">
        <v>2016</v>
      </c>
      <c r="J1145" t="s">
        <v>35</v>
      </c>
      <c r="K1145" t="s">
        <v>71</v>
      </c>
      <c r="L1145">
        <v>0</v>
      </c>
      <c r="M1145">
        <v>1</v>
      </c>
      <c r="N1145" t="s">
        <v>220</v>
      </c>
      <c r="O1145" t="s">
        <v>5617</v>
      </c>
      <c r="P1145" t="s">
        <v>39</v>
      </c>
      <c r="Q1145">
        <v>1</v>
      </c>
      <c r="R1145">
        <f t="shared" si="68"/>
        <v>2016</v>
      </c>
      <c r="S1145" t="str">
        <f t="shared" si="69"/>
        <v>December</v>
      </c>
      <c r="T1145" t="str">
        <f t="shared" si="70"/>
        <v>Modern</v>
      </c>
      <c r="U1145" t="str">
        <f t="shared" si="71"/>
        <v>Not Applicable</v>
      </c>
    </row>
    <row r="1146" spans="1:21" x14ac:dyDescent="0.25">
      <c r="A1146" t="s">
        <v>5618</v>
      </c>
      <c r="B1146" t="s">
        <v>18</v>
      </c>
      <c r="C1146" t="s">
        <v>5619</v>
      </c>
      <c r="D1146" t="s">
        <v>5620</v>
      </c>
      <c r="E1146" t="s">
        <v>5621</v>
      </c>
      <c r="F1146" t="s">
        <v>1050</v>
      </c>
      <c r="G1146" s="2">
        <v>44267</v>
      </c>
      <c r="H1146" t="s">
        <v>34</v>
      </c>
      <c r="I1146">
        <v>2016</v>
      </c>
      <c r="J1146" t="s">
        <v>51</v>
      </c>
      <c r="K1146" t="s">
        <v>1231</v>
      </c>
      <c r="L1146">
        <v>107</v>
      </c>
      <c r="M1146">
        <v>0</v>
      </c>
      <c r="N1146" t="s">
        <v>61</v>
      </c>
      <c r="O1146" t="s">
        <v>5622</v>
      </c>
      <c r="P1146" t="s">
        <v>39</v>
      </c>
      <c r="Q1146">
        <v>1</v>
      </c>
      <c r="R1146">
        <f t="shared" si="68"/>
        <v>2021</v>
      </c>
      <c r="S1146" t="str">
        <f t="shared" si="69"/>
        <v>March</v>
      </c>
      <c r="T1146" t="str">
        <f t="shared" si="70"/>
        <v>Modern</v>
      </c>
      <c r="U1146" t="str">
        <f t="shared" si="71"/>
        <v>Medium</v>
      </c>
    </row>
    <row r="1147" spans="1:21" x14ac:dyDescent="0.25">
      <c r="A1147" t="s">
        <v>5623</v>
      </c>
      <c r="B1147" t="s">
        <v>18</v>
      </c>
      <c r="C1147" t="s">
        <v>5624</v>
      </c>
      <c r="D1147" t="s">
        <v>5625</v>
      </c>
      <c r="E1147" t="s">
        <v>5626</v>
      </c>
      <c r="F1147" t="s">
        <v>1741</v>
      </c>
      <c r="G1147" s="2"/>
      <c r="H1147" t="s">
        <v>22</v>
      </c>
      <c r="I1147">
        <v>2021</v>
      </c>
      <c r="J1147" t="s">
        <v>59</v>
      </c>
      <c r="K1147" t="s">
        <v>52</v>
      </c>
      <c r="L1147">
        <v>139</v>
      </c>
      <c r="M1147">
        <v>0</v>
      </c>
      <c r="N1147" t="s">
        <v>119</v>
      </c>
      <c r="O1147" t="s">
        <v>5627</v>
      </c>
      <c r="P1147" t="s">
        <v>27</v>
      </c>
      <c r="Q1147">
        <v>2</v>
      </c>
      <c r="R1147" t="str">
        <f t="shared" si="68"/>
        <v/>
      </c>
      <c r="S1147" t="str">
        <f t="shared" si="69"/>
        <v/>
      </c>
      <c r="T1147" t="str">
        <f t="shared" si="70"/>
        <v>Recent</v>
      </c>
      <c r="U1147" t="str">
        <f t="shared" si="71"/>
        <v>Long</v>
      </c>
    </row>
    <row r="1148" spans="1:21" x14ac:dyDescent="0.25">
      <c r="A1148" t="s">
        <v>5628</v>
      </c>
      <c r="B1148" t="s">
        <v>18</v>
      </c>
      <c r="C1148" t="s">
        <v>5629</v>
      </c>
      <c r="D1148" t="s">
        <v>5630</v>
      </c>
      <c r="E1148" t="s">
        <v>5631</v>
      </c>
      <c r="F1148" t="s">
        <v>175</v>
      </c>
      <c r="G1148" s="2">
        <v>43983</v>
      </c>
      <c r="H1148" t="s">
        <v>34</v>
      </c>
      <c r="I1148">
        <v>1977</v>
      </c>
      <c r="J1148" t="s">
        <v>153</v>
      </c>
      <c r="K1148" t="s">
        <v>773</v>
      </c>
      <c r="L1148">
        <v>96</v>
      </c>
      <c r="M1148">
        <v>0</v>
      </c>
      <c r="N1148" t="s">
        <v>5632</v>
      </c>
      <c r="O1148" t="s">
        <v>5633</v>
      </c>
      <c r="P1148" t="s">
        <v>39</v>
      </c>
      <c r="Q1148">
        <v>1</v>
      </c>
      <c r="R1148">
        <f t="shared" si="68"/>
        <v>2020</v>
      </c>
      <c r="S1148" t="str">
        <f t="shared" si="69"/>
        <v>June</v>
      </c>
      <c r="T1148" t="str">
        <f t="shared" si="70"/>
        <v>Older</v>
      </c>
      <c r="U1148" t="str">
        <f t="shared" si="71"/>
        <v>Medium</v>
      </c>
    </row>
    <row r="1149" spans="1:21" x14ac:dyDescent="0.25">
      <c r="A1149" t="s">
        <v>5634</v>
      </c>
      <c r="B1149" t="s">
        <v>29</v>
      </c>
      <c r="C1149" t="s">
        <v>5635</v>
      </c>
      <c r="D1149" t="s">
        <v>22</v>
      </c>
      <c r="E1149" t="s">
        <v>5636</v>
      </c>
      <c r="F1149" t="s">
        <v>5637</v>
      </c>
      <c r="G1149" s="2">
        <v>43907</v>
      </c>
      <c r="H1149" t="s">
        <v>34</v>
      </c>
      <c r="I1149">
        <v>2020</v>
      </c>
      <c r="J1149" t="s">
        <v>631</v>
      </c>
      <c r="K1149" t="s">
        <v>71</v>
      </c>
      <c r="L1149">
        <v>0</v>
      </c>
      <c r="M1149">
        <v>1</v>
      </c>
      <c r="N1149" t="s">
        <v>37</v>
      </c>
      <c r="O1149" t="s">
        <v>5638</v>
      </c>
      <c r="P1149" t="s">
        <v>39</v>
      </c>
      <c r="Q1149">
        <v>1</v>
      </c>
      <c r="R1149">
        <f t="shared" si="68"/>
        <v>2020</v>
      </c>
      <c r="S1149" t="str">
        <f t="shared" si="69"/>
        <v>March</v>
      </c>
      <c r="T1149" t="str">
        <f t="shared" si="70"/>
        <v>Recent</v>
      </c>
      <c r="U1149" t="str">
        <f t="shared" si="71"/>
        <v>Not Applicable</v>
      </c>
    </row>
    <row r="1150" spans="1:21" x14ac:dyDescent="0.25">
      <c r="A1150" t="s">
        <v>5639</v>
      </c>
      <c r="B1150" t="s">
        <v>18</v>
      </c>
      <c r="C1150" t="s">
        <v>5640</v>
      </c>
      <c r="D1150" t="s">
        <v>5641</v>
      </c>
      <c r="E1150" t="s">
        <v>5642</v>
      </c>
      <c r="F1150" t="s">
        <v>22</v>
      </c>
      <c r="G1150" s="2"/>
      <c r="H1150" t="s">
        <v>22</v>
      </c>
      <c r="I1150">
        <v>2017</v>
      </c>
      <c r="J1150" t="s">
        <v>59</v>
      </c>
      <c r="K1150" t="s">
        <v>111</v>
      </c>
      <c r="L1150">
        <v>95</v>
      </c>
      <c r="M1150">
        <v>0</v>
      </c>
      <c r="N1150" t="s">
        <v>45</v>
      </c>
      <c r="O1150" t="s">
        <v>5643</v>
      </c>
      <c r="P1150" t="s">
        <v>27</v>
      </c>
      <c r="Q1150">
        <v>2</v>
      </c>
      <c r="R1150" t="str">
        <f t="shared" si="68"/>
        <v/>
      </c>
      <c r="S1150" t="str">
        <f t="shared" si="69"/>
        <v/>
      </c>
      <c r="T1150" t="str">
        <f t="shared" si="70"/>
        <v>Modern</v>
      </c>
      <c r="U1150" t="str">
        <f t="shared" si="71"/>
        <v>Medium</v>
      </c>
    </row>
    <row r="1151" spans="1:21" x14ac:dyDescent="0.25">
      <c r="A1151" t="s">
        <v>5644</v>
      </c>
      <c r="B1151" t="s">
        <v>18</v>
      </c>
      <c r="C1151" t="s">
        <v>5645</v>
      </c>
      <c r="D1151" t="s">
        <v>1168</v>
      </c>
      <c r="E1151" t="s">
        <v>1169</v>
      </c>
      <c r="F1151" t="s">
        <v>22</v>
      </c>
      <c r="G1151" s="2"/>
      <c r="H1151" t="s">
        <v>22</v>
      </c>
      <c r="I1151">
        <v>2020</v>
      </c>
      <c r="J1151" t="s">
        <v>77</v>
      </c>
      <c r="K1151" t="s">
        <v>1170</v>
      </c>
      <c r="L1151">
        <v>140</v>
      </c>
      <c r="M1151">
        <v>0</v>
      </c>
      <c r="N1151" t="s">
        <v>25</v>
      </c>
      <c r="O1151" t="s">
        <v>5646</v>
      </c>
      <c r="P1151" t="s">
        <v>27</v>
      </c>
      <c r="Q1151">
        <v>2</v>
      </c>
      <c r="R1151" t="str">
        <f t="shared" si="68"/>
        <v/>
      </c>
      <c r="S1151" t="str">
        <f t="shared" si="69"/>
        <v/>
      </c>
      <c r="T1151" t="str">
        <f t="shared" si="70"/>
        <v>Recent</v>
      </c>
      <c r="U1151" t="str">
        <f t="shared" si="71"/>
        <v>Long</v>
      </c>
    </row>
    <row r="1152" spans="1:21" x14ac:dyDescent="0.25">
      <c r="A1152" t="s">
        <v>5647</v>
      </c>
      <c r="B1152" t="s">
        <v>18</v>
      </c>
      <c r="C1152" t="s">
        <v>5648</v>
      </c>
      <c r="D1152" t="s">
        <v>4655</v>
      </c>
      <c r="E1152" t="s">
        <v>5649</v>
      </c>
      <c r="F1152" t="s">
        <v>22</v>
      </c>
      <c r="G1152" s="2"/>
      <c r="H1152" t="s">
        <v>22</v>
      </c>
      <c r="I1152">
        <v>2016</v>
      </c>
      <c r="J1152" t="s">
        <v>77</v>
      </c>
      <c r="K1152" t="s">
        <v>1071</v>
      </c>
      <c r="L1152">
        <v>131</v>
      </c>
      <c r="M1152">
        <v>0</v>
      </c>
      <c r="N1152" t="s">
        <v>61</v>
      </c>
      <c r="O1152" t="s">
        <v>5650</v>
      </c>
      <c r="P1152" t="s">
        <v>27</v>
      </c>
      <c r="Q1152">
        <v>2</v>
      </c>
      <c r="R1152" t="str">
        <f t="shared" si="68"/>
        <v/>
      </c>
      <c r="S1152" t="str">
        <f t="shared" si="69"/>
        <v/>
      </c>
      <c r="T1152" t="str">
        <f t="shared" si="70"/>
        <v>Modern</v>
      </c>
      <c r="U1152" t="str">
        <f t="shared" si="71"/>
        <v>Long</v>
      </c>
    </row>
    <row r="1153" spans="1:21" x14ac:dyDescent="0.25">
      <c r="A1153" t="s">
        <v>5651</v>
      </c>
      <c r="B1153" t="s">
        <v>18</v>
      </c>
      <c r="C1153" t="s">
        <v>5652</v>
      </c>
      <c r="D1153" t="s">
        <v>5653</v>
      </c>
      <c r="E1153" t="s">
        <v>5654</v>
      </c>
      <c r="F1153" t="s">
        <v>85</v>
      </c>
      <c r="G1153" s="2"/>
      <c r="H1153" t="s">
        <v>22</v>
      </c>
      <c r="I1153">
        <v>2018</v>
      </c>
      <c r="J1153" t="s">
        <v>77</v>
      </c>
      <c r="K1153" t="s">
        <v>86</v>
      </c>
      <c r="L1153">
        <v>138</v>
      </c>
      <c r="M1153">
        <v>0</v>
      </c>
      <c r="N1153" t="s">
        <v>119</v>
      </c>
      <c r="O1153" t="s">
        <v>5655</v>
      </c>
      <c r="P1153" t="s">
        <v>27</v>
      </c>
      <c r="Q1153">
        <v>2</v>
      </c>
      <c r="R1153" t="str">
        <f t="shared" si="68"/>
        <v/>
      </c>
      <c r="S1153" t="str">
        <f t="shared" si="69"/>
        <v/>
      </c>
      <c r="T1153" t="str">
        <f t="shared" si="70"/>
        <v>Modern</v>
      </c>
      <c r="U1153" t="str">
        <f t="shared" si="71"/>
        <v>Long</v>
      </c>
    </row>
    <row r="1154" spans="1:21" x14ac:dyDescent="0.25">
      <c r="A1154" t="s">
        <v>5656</v>
      </c>
      <c r="B1154" t="s">
        <v>18</v>
      </c>
      <c r="C1154" t="s">
        <v>5657</v>
      </c>
      <c r="D1154" t="s">
        <v>5658</v>
      </c>
      <c r="E1154" t="s">
        <v>5659</v>
      </c>
      <c r="F1154" t="s">
        <v>175</v>
      </c>
      <c r="G1154" s="2">
        <v>42961</v>
      </c>
      <c r="H1154" t="s">
        <v>34</v>
      </c>
      <c r="I1154">
        <v>2017</v>
      </c>
      <c r="J1154" t="s">
        <v>136</v>
      </c>
      <c r="K1154" t="s">
        <v>570</v>
      </c>
      <c r="L1154">
        <v>94</v>
      </c>
      <c r="M1154">
        <v>0</v>
      </c>
      <c r="N1154" t="s">
        <v>61</v>
      </c>
      <c r="O1154" t="s">
        <v>5660</v>
      </c>
      <c r="P1154" t="s">
        <v>39</v>
      </c>
      <c r="Q1154">
        <v>1</v>
      </c>
      <c r="R1154">
        <f t="shared" si="68"/>
        <v>2017</v>
      </c>
      <c r="S1154" t="str">
        <f t="shared" si="69"/>
        <v>August</v>
      </c>
      <c r="T1154" t="str">
        <f t="shared" si="70"/>
        <v>Modern</v>
      </c>
      <c r="U1154" t="str">
        <f t="shared" si="71"/>
        <v>Medium</v>
      </c>
    </row>
    <row r="1155" spans="1:21" x14ac:dyDescent="0.25">
      <c r="A1155" t="s">
        <v>5661</v>
      </c>
      <c r="B1155" t="s">
        <v>18</v>
      </c>
      <c r="C1155" t="s">
        <v>5662</v>
      </c>
      <c r="D1155" t="s">
        <v>5663</v>
      </c>
      <c r="E1155" t="s">
        <v>5664</v>
      </c>
      <c r="F1155" t="s">
        <v>899</v>
      </c>
      <c r="G1155" s="2">
        <v>44168</v>
      </c>
      <c r="H1155" t="s">
        <v>34</v>
      </c>
      <c r="I1155">
        <v>2013</v>
      </c>
      <c r="J1155" t="s">
        <v>136</v>
      </c>
      <c r="K1155" t="s">
        <v>940</v>
      </c>
      <c r="L1155">
        <v>106</v>
      </c>
      <c r="M1155">
        <v>0</v>
      </c>
      <c r="N1155" t="s">
        <v>61</v>
      </c>
      <c r="O1155" t="s">
        <v>5665</v>
      </c>
      <c r="P1155" t="s">
        <v>39</v>
      </c>
      <c r="Q1155">
        <v>1</v>
      </c>
      <c r="R1155">
        <f t="shared" ref="R1155:R1218" si="72">IF(G1155="","",YEAR(G1155))</f>
        <v>2020</v>
      </c>
      <c r="S1155" t="str">
        <f t="shared" ref="S1155:S1218" si="73">IF(G1155="","",TEXT(G1155,"mmmm"))</f>
        <v>December</v>
      </c>
      <c r="T1155" t="str">
        <f t="shared" ref="T1155:T1218" si="74">IF(I1155&gt;=2020,"Recent",IF(I1155&gt;=2010,"Modern","Older"))</f>
        <v>Modern</v>
      </c>
      <c r="U1155" t="str">
        <f t="shared" ref="U1155:U1218" si="75">IF(L1155=0,"Not Applicable",IF(L1155&lt; 90,"Short",IF(L1155&lt;=120,"Medium","Long")))</f>
        <v>Medium</v>
      </c>
    </row>
    <row r="1156" spans="1:21" x14ac:dyDescent="0.25">
      <c r="A1156" t="s">
        <v>5666</v>
      </c>
      <c r="B1156" t="s">
        <v>18</v>
      </c>
      <c r="C1156" t="s">
        <v>5667</v>
      </c>
      <c r="D1156" t="s">
        <v>5668</v>
      </c>
      <c r="E1156" t="s">
        <v>5669</v>
      </c>
      <c r="F1156" t="s">
        <v>22</v>
      </c>
      <c r="G1156" s="2"/>
      <c r="H1156" t="s">
        <v>22</v>
      </c>
      <c r="I1156">
        <v>2017</v>
      </c>
      <c r="J1156" t="s">
        <v>23</v>
      </c>
      <c r="K1156" t="s">
        <v>318</v>
      </c>
      <c r="L1156">
        <v>80</v>
      </c>
      <c r="M1156">
        <v>0</v>
      </c>
      <c r="N1156" t="s">
        <v>264</v>
      </c>
      <c r="O1156" t="s">
        <v>5670</v>
      </c>
      <c r="P1156" t="s">
        <v>27</v>
      </c>
      <c r="Q1156">
        <v>2</v>
      </c>
      <c r="R1156" t="str">
        <f t="shared" si="72"/>
        <v/>
      </c>
      <c r="S1156" t="str">
        <f t="shared" si="73"/>
        <v/>
      </c>
      <c r="T1156" t="str">
        <f t="shared" si="74"/>
        <v>Modern</v>
      </c>
      <c r="U1156" t="str">
        <f t="shared" si="75"/>
        <v>Short</v>
      </c>
    </row>
    <row r="1157" spans="1:21" x14ac:dyDescent="0.25">
      <c r="A1157" t="s">
        <v>5671</v>
      </c>
      <c r="B1157" t="s">
        <v>18</v>
      </c>
      <c r="C1157" t="s">
        <v>5672</v>
      </c>
      <c r="D1157" t="s">
        <v>5673</v>
      </c>
      <c r="E1157" t="s">
        <v>5674</v>
      </c>
      <c r="F1157" t="s">
        <v>4945</v>
      </c>
      <c r="G1157" s="2">
        <v>43442</v>
      </c>
      <c r="H1157" t="s">
        <v>34</v>
      </c>
      <c r="I1157">
        <v>2013</v>
      </c>
      <c r="J1157" t="s">
        <v>92</v>
      </c>
      <c r="K1157" t="s">
        <v>967</v>
      </c>
      <c r="L1157">
        <v>90</v>
      </c>
      <c r="M1157">
        <v>0</v>
      </c>
      <c r="N1157" t="s">
        <v>112</v>
      </c>
      <c r="O1157" t="s">
        <v>5675</v>
      </c>
      <c r="P1157" t="s">
        <v>39</v>
      </c>
      <c r="Q1157">
        <v>1</v>
      </c>
      <c r="R1157">
        <f t="shared" si="72"/>
        <v>2018</v>
      </c>
      <c r="S1157" t="str">
        <f t="shared" si="73"/>
        <v>December</v>
      </c>
      <c r="T1157" t="str">
        <f t="shared" si="74"/>
        <v>Modern</v>
      </c>
      <c r="U1157" t="str">
        <f t="shared" si="75"/>
        <v>Medium</v>
      </c>
    </row>
    <row r="1158" spans="1:21" x14ac:dyDescent="0.25">
      <c r="A1158" t="s">
        <v>5676</v>
      </c>
      <c r="B1158" t="s">
        <v>18</v>
      </c>
      <c r="C1158" t="s">
        <v>5677</v>
      </c>
      <c r="D1158" t="s">
        <v>5678</v>
      </c>
      <c r="E1158" t="s">
        <v>5679</v>
      </c>
      <c r="F1158" t="s">
        <v>715</v>
      </c>
      <c r="G1158" s="2">
        <v>42917</v>
      </c>
      <c r="H1158" t="s">
        <v>34</v>
      </c>
      <c r="I1158">
        <v>2011</v>
      </c>
      <c r="J1158" t="s">
        <v>153</v>
      </c>
      <c r="K1158" t="s">
        <v>111</v>
      </c>
      <c r="L1158">
        <v>95</v>
      </c>
      <c r="M1158">
        <v>0</v>
      </c>
      <c r="N1158" t="s">
        <v>162</v>
      </c>
      <c r="O1158" t="s">
        <v>5680</v>
      </c>
      <c r="P1158" t="s">
        <v>39</v>
      </c>
      <c r="Q1158">
        <v>1</v>
      </c>
      <c r="R1158">
        <f t="shared" si="72"/>
        <v>2017</v>
      </c>
      <c r="S1158" t="str">
        <f t="shared" si="73"/>
        <v>July</v>
      </c>
      <c r="T1158" t="str">
        <f t="shared" si="74"/>
        <v>Modern</v>
      </c>
      <c r="U1158" t="str">
        <f t="shared" si="75"/>
        <v>Medium</v>
      </c>
    </row>
    <row r="1159" spans="1:21" x14ac:dyDescent="0.25">
      <c r="A1159" t="s">
        <v>5681</v>
      </c>
      <c r="B1159" t="s">
        <v>18</v>
      </c>
      <c r="C1159" t="s">
        <v>5682</v>
      </c>
      <c r="D1159" t="s">
        <v>5683</v>
      </c>
      <c r="E1159" t="s">
        <v>5684</v>
      </c>
      <c r="F1159" t="s">
        <v>22</v>
      </c>
      <c r="G1159" s="2"/>
      <c r="H1159" t="s">
        <v>22</v>
      </c>
      <c r="I1159">
        <v>2018</v>
      </c>
      <c r="J1159" t="s">
        <v>300</v>
      </c>
      <c r="K1159" t="s">
        <v>610</v>
      </c>
      <c r="L1159">
        <v>111</v>
      </c>
      <c r="M1159">
        <v>0</v>
      </c>
      <c r="N1159" t="s">
        <v>1342</v>
      </c>
      <c r="O1159" t="s">
        <v>5685</v>
      </c>
      <c r="P1159" t="s">
        <v>27</v>
      </c>
      <c r="Q1159">
        <v>2</v>
      </c>
      <c r="R1159" t="str">
        <f t="shared" si="72"/>
        <v/>
      </c>
      <c r="S1159" t="str">
        <f t="shared" si="73"/>
        <v/>
      </c>
      <c r="T1159" t="str">
        <f t="shared" si="74"/>
        <v>Modern</v>
      </c>
      <c r="U1159" t="str">
        <f t="shared" si="75"/>
        <v>Medium</v>
      </c>
    </row>
    <row r="1160" spans="1:21" x14ac:dyDescent="0.25">
      <c r="A1160" t="s">
        <v>5686</v>
      </c>
      <c r="B1160" t="s">
        <v>18</v>
      </c>
      <c r="C1160" t="s">
        <v>5687</v>
      </c>
      <c r="D1160" t="s">
        <v>5688</v>
      </c>
      <c r="E1160" t="s">
        <v>5689</v>
      </c>
      <c r="F1160" t="s">
        <v>616</v>
      </c>
      <c r="G1160" s="2">
        <v>44134</v>
      </c>
      <c r="H1160" t="s">
        <v>34</v>
      </c>
      <c r="I1160">
        <v>2017</v>
      </c>
      <c r="J1160" t="s">
        <v>136</v>
      </c>
      <c r="K1160" t="s">
        <v>1212</v>
      </c>
      <c r="L1160">
        <v>114</v>
      </c>
      <c r="M1160">
        <v>0</v>
      </c>
      <c r="N1160" t="s">
        <v>119</v>
      </c>
      <c r="O1160" t="s">
        <v>5690</v>
      </c>
      <c r="P1160" t="s">
        <v>39</v>
      </c>
      <c r="Q1160">
        <v>1</v>
      </c>
      <c r="R1160">
        <f t="shared" si="72"/>
        <v>2020</v>
      </c>
      <c r="S1160" t="str">
        <f t="shared" si="73"/>
        <v>October</v>
      </c>
      <c r="T1160" t="str">
        <f t="shared" si="74"/>
        <v>Modern</v>
      </c>
      <c r="U1160" t="str">
        <f t="shared" si="75"/>
        <v>Medium</v>
      </c>
    </row>
    <row r="1161" spans="1:21" x14ac:dyDescent="0.25">
      <c r="A1161" t="s">
        <v>5691</v>
      </c>
      <c r="B1161" t="s">
        <v>18</v>
      </c>
      <c r="C1161" t="s">
        <v>5692</v>
      </c>
      <c r="D1161" t="s">
        <v>5693</v>
      </c>
      <c r="E1161" t="s">
        <v>5694</v>
      </c>
      <c r="F1161" t="s">
        <v>85</v>
      </c>
      <c r="G1161" s="2">
        <v>44300</v>
      </c>
      <c r="H1161" t="s">
        <v>34</v>
      </c>
      <c r="I1161">
        <v>2020</v>
      </c>
      <c r="J1161" t="s">
        <v>136</v>
      </c>
      <c r="K1161" t="s">
        <v>497</v>
      </c>
      <c r="L1161">
        <v>145</v>
      </c>
      <c r="M1161">
        <v>0</v>
      </c>
      <c r="N1161" t="s">
        <v>119</v>
      </c>
      <c r="O1161" t="s">
        <v>5695</v>
      </c>
      <c r="P1161" t="s">
        <v>39</v>
      </c>
      <c r="Q1161">
        <v>1</v>
      </c>
      <c r="R1161">
        <f t="shared" si="72"/>
        <v>2021</v>
      </c>
      <c r="S1161" t="str">
        <f t="shared" si="73"/>
        <v>April</v>
      </c>
      <c r="T1161" t="str">
        <f t="shared" si="74"/>
        <v>Recent</v>
      </c>
      <c r="U1161" t="str">
        <f t="shared" si="75"/>
        <v>Long</v>
      </c>
    </row>
    <row r="1162" spans="1:21" x14ac:dyDescent="0.25">
      <c r="A1162" t="s">
        <v>5696</v>
      </c>
      <c r="B1162" t="s">
        <v>18</v>
      </c>
      <c r="C1162" t="s">
        <v>5697</v>
      </c>
      <c r="D1162" t="s">
        <v>5698</v>
      </c>
      <c r="E1162" t="s">
        <v>5699</v>
      </c>
      <c r="F1162" t="s">
        <v>175</v>
      </c>
      <c r="G1162" s="2">
        <v>42749</v>
      </c>
      <c r="H1162" t="s">
        <v>34</v>
      </c>
      <c r="I1162">
        <v>2016</v>
      </c>
      <c r="J1162" t="s">
        <v>300</v>
      </c>
      <c r="K1162" t="s">
        <v>363</v>
      </c>
      <c r="L1162">
        <v>91</v>
      </c>
      <c r="M1162">
        <v>0</v>
      </c>
      <c r="N1162" t="s">
        <v>61</v>
      </c>
      <c r="O1162" t="s">
        <v>5700</v>
      </c>
      <c r="P1162" t="s">
        <v>39</v>
      </c>
      <c r="Q1162">
        <v>1</v>
      </c>
      <c r="R1162">
        <f t="shared" si="72"/>
        <v>2017</v>
      </c>
      <c r="S1162" t="str">
        <f t="shared" si="73"/>
        <v>January</v>
      </c>
      <c r="T1162" t="str">
        <f t="shared" si="74"/>
        <v>Modern</v>
      </c>
      <c r="U1162" t="str">
        <f t="shared" si="75"/>
        <v>Medium</v>
      </c>
    </row>
    <row r="1163" spans="1:21" x14ac:dyDescent="0.25">
      <c r="A1163" t="s">
        <v>5701</v>
      </c>
      <c r="B1163" t="s">
        <v>29</v>
      </c>
      <c r="C1163" t="s">
        <v>5702</v>
      </c>
      <c r="D1163" t="s">
        <v>22</v>
      </c>
      <c r="E1163" t="s">
        <v>5703</v>
      </c>
      <c r="F1163" t="s">
        <v>534</v>
      </c>
      <c r="G1163" s="2">
        <v>43040</v>
      </c>
      <c r="H1163" t="s">
        <v>34</v>
      </c>
      <c r="I1163">
        <v>2013</v>
      </c>
      <c r="J1163" t="s">
        <v>51</v>
      </c>
      <c r="K1163" t="s">
        <v>1440</v>
      </c>
      <c r="L1163">
        <v>0</v>
      </c>
      <c r="M1163">
        <v>3</v>
      </c>
      <c r="N1163" t="s">
        <v>137</v>
      </c>
      <c r="O1163" t="s">
        <v>5704</v>
      </c>
      <c r="P1163" t="s">
        <v>39</v>
      </c>
      <c r="Q1163">
        <v>1</v>
      </c>
      <c r="R1163">
        <f t="shared" si="72"/>
        <v>2017</v>
      </c>
      <c r="S1163" t="str">
        <f t="shared" si="73"/>
        <v>November</v>
      </c>
      <c r="T1163" t="str">
        <f t="shared" si="74"/>
        <v>Modern</v>
      </c>
      <c r="U1163" t="str">
        <f t="shared" si="75"/>
        <v>Not Applicable</v>
      </c>
    </row>
    <row r="1164" spans="1:21" x14ac:dyDescent="0.25">
      <c r="A1164" t="s">
        <v>5705</v>
      </c>
      <c r="B1164" t="s">
        <v>18</v>
      </c>
      <c r="C1164" t="s">
        <v>5706</v>
      </c>
      <c r="D1164" t="s">
        <v>5707</v>
      </c>
      <c r="E1164" t="s">
        <v>5708</v>
      </c>
      <c r="F1164" t="s">
        <v>22</v>
      </c>
      <c r="G1164" s="2"/>
      <c r="H1164" t="s">
        <v>22</v>
      </c>
      <c r="I1164">
        <v>2021</v>
      </c>
      <c r="J1164" t="s">
        <v>23</v>
      </c>
      <c r="K1164" t="s">
        <v>486</v>
      </c>
      <c r="L1164">
        <v>105</v>
      </c>
      <c r="M1164">
        <v>0</v>
      </c>
      <c r="N1164" t="s">
        <v>119</v>
      </c>
      <c r="O1164" t="s">
        <v>5709</v>
      </c>
      <c r="P1164" t="s">
        <v>27</v>
      </c>
      <c r="Q1164">
        <v>2</v>
      </c>
      <c r="R1164" t="str">
        <f t="shared" si="72"/>
        <v/>
      </c>
      <c r="S1164" t="str">
        <f t="shared" si="73"/>
        <v/>
      </c>
      <c r="T1164" t="str">
        <f t="shared" si="74"/>
        <v>Recent</v>
      </c>
      <c r="U1164" t="str">
        <f t="shared" si="75"/>
        <v>Medium</v>
      </c>
    </row>
    <row r="1165" spans="1:21" x14ac:dyDescent="0.25">
      <c r="A1165" t="s">
        <v>5710</v>
      </c>
      <c r="B1165" t="s">
        <v>18</v>
      </c>
      <c r="C1165" t="s">
        <v>5711</v>
      </c>
      <c r="D1165" t="s">
        <v>5712</v>
      </c>
      <c r="E1165" t="s">
        <v>5713</v>
      </c>
      <c r="F1165" t="s">
        <v>33</v>
      </c>
      <c r="G1165" s="2">
        <v>43517</v>
      </c>
      <c r="H1165" t="s">
        <v>34</v>
      </c>
      <c r="I1165">
        <v>2018</v>
      </c>
      <c r="J1165" t="s">
        <v>35</v>
      </c>
      <c r="K1165" t="s">
        <v>169</v>
      </c>
      <c r="L1165">
        <v>103</v>
      </c>
      <c r="M1165">
        <v>0</v>
      </c>
      <c r="N1165" t="s">
        <v>119</v>
      </c>
      <c r="O1165" t="s">
        <v>5714</v>
      </c>
      <c r="P1165" t="s">
        <v>39</v>
      </c>
      <c r="Q1165">
        <v>1</v>
      </c>
      <c r="R1165">
        <f t="shared" si="72"/>
        <v>2019</v>
      </c>
      <c r="S1165" t="str">
        <f t="shared" si="73"/>
        <v>February</v>
      </c>
      <c r="T1165" t="str">
        <f t="shared" si="74"/>
        <v>Modern</v>
      </c>
      <c r="U1165" t="str">
        <f t="shared" si="75"/>
        <v>Medium</v>
      </c>
    </row>
    <row r="1166" spans="1:21" x14ac:dyDescent="0.25">
      <c r="A1166" t="s">
        <v>5715</v>
      </c>
      <c r="B1166" t="s">
        <v>29</v>
      </c>
      <c r="C1166" t="s">
        <v>5716</v>
      </c>
      <c r="D1166" t="s">
        <v>22</v>
      </c>
      <c r="E1166" t="s">
        <v>5717</v>
      </c>
      <c r="F1166" t="s">
        <v>1092</v>
      </c>
      <c r="G1166" s="2">
        <v>44238</v>
      </c>
      <c r="H1166" t="s">
        <v>34</v>
      </c>
      <c r="I1166">
        <v>2016</v>
      </c>
      <c r="J1166" t="s">
        <v>35</v>
      </c>
      <c r="K1166" t="s">
        <v>71</v>
      </c>
      <c r="L1166">
        <v>0</v>
      </c>
      <c r="M1166">
        <v>1</v>
      </c>
      <c r="N1166" t="s">
        <v>220</v>
      </c>
      <c r="O1166" t="s">
        <v>5718</v>
      </c>
      <c r="P1166" t="s">
        <v>39</v>
      </c>
      <c r="Q1166">
        <v>1</v>
      </c>
      <c r="R1166">
        <f t="shared" si="72"/>
        <v>2021</v>
      </c>
      <c r="S1166" t="str">
        <f t="shared" si="73"/>
        <v>February</v>
      </c>
      <c r="T1166" t="str">
        <f t="shared" si="74"/>
        <v>Modern</v>
      </c>
      <c r="U1166" t="str">
        <f t="shared" si="75"/>
        <v>Not Applicable</v>
      </c>
    </row>
    <row r="1167" spans="1:21" x14ac:dyDescent="0.25">
      <c r="A1167" t="s">
        <v>5719</v>
      </c>
      <c r="B1167" t="s">
        <v>18</v>
      </c>
      <c r="C1167" t="s">
        <v>5720</v>
      </c>
      <c r="D1167" t="s">
        <v>5721</v>
      </c>
      <c r="E1167" t="s">
        <v>22</v>
      </c>
      <c r="F1167" t="s">
        <v>22</v>
      </c>
      <c r="G1167" s="2"/>
      <c r="H1167" t="s">
        <v>22</v>
      </c>
      <c r="I1167">
        <v>2010</v>
      </c>
      <c r="J1167" t="s">
        <v>59</v>
      </c>
      <c r="K1167" t="s">
        <v>111</v>
      </c>
      <c r="L1167">
        <v>95</v>
      </c>
      <c r="M1167">
        <v>0</v>
      </c>
      <c r="N1167" t="s">
        <v>45</v>
      </c>
      <c r="O1167" t="s">
        <v>5722</v>
      </c>
      <c r="P1167" t="s">
        <v>27</v>
      </c>
      <c r="Q1167">
        <v>2</v>
      </c>
      <c r="R1167" t="str">
        <f t="shared" si="72"/>
        <v/>
      </c>
      <c r="S1167" t="str">
        <f t="shared" si="73"/>
        <v/>
      </c>
      <c r="T1167" t="str">
        <f t="shared" si="74"/>
        <v>Modern</v>
      </c>
      <c r="U1167" t="str">
        <f t="shared" si="75"/>
        <v>Medium</v>
      </c>
    </row>
    <row r="1168" spans="1:21" x14ac:dyDescent="0.25">
      <c r="A1168" t="s">
        <v>5723</v>
      </c>
      <c r="B1168" t="s">
        <v>18</v>
      </c>
      <c r="C1168" t="s">
        <v>5724</v>
      </c>
      <c r="D1168" t="s">
        <v>2201</v>
      </c>
      <c r="E1168" t="s">
        <v>5725</v>
      </c>
      <c r="F1168" t="s">
        <v>22</v>
      </c>
      <c r="G1168" s="2"/>
      <c r="H1168" t="s">
        <v>22</v>
      </c>
      <c r="I1168">
        <v>2014</v>
      </c>
      <c r="J1168" t="s">
        <v>77</v>
      </c>
      <c r="K1168" t="s">
        <v>161</v>
      </c>
      <c r="L1168">
        <v>101</v>
      </c>
      <c r="M1168">
        <v>0</v>
      </c>
      <c r="N1168" t="s">
        <v>686</v>
      </c>
      <c r="O1168" t="s">
        <v>5726</v>
      </c>
      <c r="P1168" t="s">
        <v>27</v>
      </c>
      <c r="Q1168">
        <v>2</v>
      </c>
      <c r="R1168" t="str">
        <f t="shared" si="72"/>
        <v/>
      </c>
      <c r="S1168" t="str">
        <f t="shared" si="73"/>
        <v/>
      </c>
      <c r="T1168" t="str">
        <f t="shared" si="74"/>
        <v>Modern</v>
      </c>
      <c r="U1168" t="str">
        <f t="shared" si="75"/>
        <v>Medium</v>
      </c>
    </row>
    <row r="1169" spans="1:21" x14ac:dyDescent="0.25">
      <c r="A1169" t="s">
        <v>5727</v>
      </c>
      <c r="B1169" t="s">
        <v>18</v>
      </c>
      <c r="C1169" t="s">
        <v>5728</v>
      </c>
      <c r="D1169" t="s">
        <v>5729</v>
      </c>
      <c r="E1169" t="s">
        <v>5730</v>
      </c>
      <c r="F1169" t="s">
        <v>22</v>
      </c>
      <c r="G1169" s="2"/>
      <c r="H1169" t="s">
        <v>22</v>
      </c>
      <c r="I1169">
        <v>1985</v>
      </c>
      <c r="J1169" t="s">
        <v>244</v>
      </c>
      <c r="K1169" t="s">
        <v>169</v>
      </c>
      <c r="L1169">
        <v>103</v>
      </c>
      <c r="M1169">
        <v>0</v>
      </c>
      <c r="N1169" t="s">
        <v>45</v>
      </c>
      <c r="O1169" t="s">
        <v>5731</v>
      </c>
      <c r="P1169" t="s">
        <v>27</v>
      </c>
      <c r="Q1169">
        <v>2</v>
      </c>
      <c r="R1169" t="str">
        <f t="shared" si="72"/>
        <v/>
      </c>
      <c r="S1169" t="str">
        <f t="shared" si="73"/>
        <v/>
      </c>
      <c r="T1169" t="str">
        <f t="shared" si="74"/>
        <v>Older</v>
      </c>
      <c r="U1169" t="str">
        <f t="shared" si="75"/>
        <v>Medium</v>
      </c>
    </row>
    <row r="1170" spans="1:21" x14ac:dyDescent="0.25">
      <c r="A1170" t="s">
        <v>5732</v>
      </c>
      <c r="B1170" t="s">
        <v>18</v>
      </c>
      <c r="C1170" t="s">
        <v>5733</v>
      </c>
      <c r="D1170" t="s">
        <v>5734</v>
      </c>
      <c r="E1170" t="s">
        <v>5735</v>
      </c>
      <c r="F1170" t="s">
        <v>22</v>
      </c>
      <c r="G1170" s="2"/>
      <c r="H1170" t="s">
        <v>22</v>
      </c>
      <c r="I1170">
        <v>2021</v>
      </c>
      <c r="J1170" t="s">
        <v>198</v>
      </c>
      <c r="K1170" t="s">
        <v>363</v>
      </c>
      <c r="L1170">
        <v>91</v>
      </c>
      <c r="M1170">
        <v>0</v>
      </c>
      <c r="N1170" t="s">
        <v>119</v>
      </c>
      <c r="O1170" t="s">
        <v>5736</v>
      </c>
      <c r="P1170" t="s">
        <v>27</v>
      </c>
      <c r="Q1170">
        <v>2</v>
      </c>
      <c r="R1170" t="str">
        <f t="shared" si="72"/>
        <v/>
      </c>
      <c r="S1170" t="str">
        <f t="shared" si="73"/>
        <v/>
      </c>
      <c r="T1170" t="str">
        <f t="shared" si="74"/>
        <v>Recent</v>
      </c>
      <c r="U1170" t="str">
        <f t="shared" si="75"/>
        <v>Medium</v>
      </c>
    </row>
    <row r="1171" spans="1:21" x14ac:dyDescent="0.25">
      <c r="A1171" t="s">
        <v>5737</v>
      </c>
      <c r="B1171" t="s">
        <v>18</v>
      </c>
      <c r="C1171" t="s">
        <v>5738</v>
      </c>
      <c r="D1171" t="s">
        <v>5739</v>
      </c>
      <c r="E1171" t="s">
        <v>5740</v>
      </c>
      <c r="F1171" t="s">
        <v>1092</v>
      </c>
      <c r="G1171" s="2">
        <v>43965</v>
      </c>
      <c r="H1171" t="s">
        <v>34</v>
      </c>
      <c r="I1171">
        <v>2018</v>
      </c>
      <c r="J1171" t="s">
        <v>35</v>
      </c>
      <c r="K1171" t="s">
        <v>2850</v>
      </c>
      <c r="L1171">
        <v>152</v>
      </c>
      <c r="M1171">
        <v>0</v>
      </c>
      <c r="N1171" t="s">
        <v>119</v>
      </c>
      <c r="O1171" t="s">
        <v>5741</v>
      </c>
      <c r="P1171" t="s">
        <v>39</v>
      </c>
      <c r="Q1171">
        <v>1</v>
      </c>
      <c r="R1171">
        <f t="shared" si="72"/>
        <v>2020</v>
      </c>
      <c r="S1171" t="str">
        <f t="shared" si="73"/>
        <v>May</v>
      </c>
      <c r="T1171" t="str">
        <f t="shared" si="74"/>
        <v>Modern</v>
      </c>
      <c r="U1171" t="str">
        <f t="shared" si="75"/>
        <v>Long</v>
      </c>
    </row>
    <row r="1172" spans="1:21" x14ac:dyDescent="0.25">
      <c r="A1172" t="s">
        <v>5742</v>
      </c>
      <c r="B1172" t="s">
        <v>29</v>
      </c>
      <c r="C1172" t="s">
        <v>5743</v>
      </c>
      <c r="D1172" t="s">
        <v>22</v>
      </c>
      <c r="E1172" t="s">
        <v>5744</v>
      </c>
      <c r="F1172" t="s">
        <v>22</v>
      </c>
      <c r="G1172" s="2"/>
      <c r="H1172" t="s">
        <v>22</v>
      </c>
      <c r="I1172">
        <v>2021</v>
      </c>
      <c r="J1172" t="s">
        <v>35</v>
      </c>
      <c r="K1172" t="s">
        <v>71</v>
      </c>
      <c r="L1172">
        <v>0</v>
      </c>
      <c r="M1172">
        <v>1</v>
      </c>
      <c r="N1172" t="s">
        <v>3886</v>
      </c>
      <c r="O1172" t="s">
        <v>5745</v>
      </c>
      <c r="P1172" t="s">
        <v>27</v>
      </c>
      <c r="Q1172">
        <v>2</v>
      </c>
      <c r="R1172" t="str">
        <f t="shared" si="72"/>
        <v/>
      </c>
      <c r="S1172" t="str">
        <f t="shared" si="73"/>
        <v/>
      </c>
      <c r="T1172" t="str">
        <f t="shared" si="74"/>
        <v>Recent</v>
      </c>
      <c r="U1172" t="str">
        <f t="shared" si="75"/>
        <v>Not Applicable</v>
      </c>
    </row>
    <row r="1173" spans="1:21" x14ac:dyDescent="0.25">
      <c r="A1173" t="s">
        <v>5746</v>
      </c>
      <c r="B1173" t="s">
        <v>18</v>
      </c>
      <c r="C1173" t="s">
        <v>5747</v>
      </c>
      <c r="D1173" t="s">
        <v>5748</v>
      </c>
      <c r="E1173" t="s">
        <v>5749</v>
      </c>
      <c r="F1173" t="s">
        <v>175</v>
      </c>
      <c r="G1173" s="2">
        <v>43356</v>
      </c>
      <c r="H1173" t="s">
        <v>34</v>
      </c>
      <c r="I1173">
        <v>2018</v>
      </c>
      <c r="J1173" t="s">
        <v>136</v>
      </c>
      <c r="K1173" t="s">
        <v>470</v>
      </c>
      <c r="L1173">
        <v>100</v>
      </c>
      <c r="M1173">
        <v>0</v>
      </c>
      <c r="N1173" t="s">
        <v>45</v>
      </c>
      <c r="O1173" t="s">
        <v>5750</v>
      </c>
      <c r="P1173" t="s">
        <v>39</v>
      </c>
      <c r="Q1173">
        <v>1</v>
      </c>
      <c r="R1173">
        <f t="shared" si="72"/>
        <v>2018</v>
      </c>
      <c r="S1173" t="str">
        <f t="shared" si="73"/>
        <v>September</v>
      </c>
      <c r="T1173" t="str">
        <f t="shared" si="74"/>
        <v>Modern</v>
      </c>
      <c r="U1173" t="str">
        <f t="shared" si="75"/>
        <v>Medium</v>
      </c>
    </row>
    <row r="1174" spans="1:21" x14ac:dyDescent="0.25">
      <c r="A1174" t="s">
        <v>5751</v>
      </c>
      <c r="B1174" t="s">
        <v>29</v>
      </c>
      <c r="C1174" t="s">
        <v>5752</v>
      </c>
      <c r="D1174" t="s">
        <v>22</v>
      </c>
      <c r="E1174" t="s">
        <v>5753</v>
      </c>
      <c r="F1174" t="s">
        <v>312</v>
      </c>
      <c r="G1174" s="2">
        <v>42516</v>
      </c>
      <c r="H1174" t="s">
        <v>34</v>
      </c>
      <c r="I1174">
        <v>2016</v>
      </c>
      <c r="J1174" t="s">
        <v>35</v>
      </c>
      <c r="K1174" t="s">
        <v>1440</v>
      </c>
      <c r="L1174">
        <v>0</v>
      </c>
      <c r="M1174">
        <v>3</v>
      </c>
      <c r="N1174" t="s">
        <v>137</v>
      </c>
      <c r="O1174" t="s">
        <v>5754</v>
      </c>
      <c r="P1174" t="s">
        <v>39</v>
      </c>
      <c r="Q1174">
        <v>1</v>
      </c>
      <c r="R1174">
        <f t="shared" si="72"/>
        <v>2016</v>
      </c>
      <c r="S1174" t="str">
        <f t="shared" si="73"/>
        <v>May</v>
      </c>
      <c r="T1174" t="str">
        <f t="shared" si="74"/>
        <v>Modern</v>
      </c>
      <c r="U1174" t="str">
        <f t="shared" si="75"/>
        <v>Not Applicable</v>
      </c>
    </row>
    <row r="1175" spans="1:21" x14ac:dyDescent="0.25">
      <c r="A1175" t="s">
        <v>5755</v>
      </c>
      <c r="B1175" t="s">
        <v>18</v>
      </c>
      <c r="C1175" t="s">
        <v>5756</v>
      </c>
      <c r="D1175" t="s">
        <v>5757</v>
      </c>
      <c r="E1175" t="s">
        <v>5758</v>
      </c>
      <c r="F1175" t="s">
        <v>22</v>
      </c>
      <c r="G1175" s="2"/>
      <c r="H1175" t="s">
        <v>22</v>
      </c>
      <c r="I1175">
        <v>1999</v>
      </c>
      <c r="J1175" t="s">
        <v>59</v>
      </c>
      <c r="K1175" t="s">
        <v>263</v>
      </c>
      <c r="L1175">
        <v>88</v>
      </c>
      <c r="M1175">
        <v>0</v>
      </c>
      <c r="N1175" t="s">
        <v>61</v>
      </c>
      <c r="O1175" t="s">
        <v>5759</v>
      </c>
      <c r="P1175" t="s">
        <v>27</v>
      </c>
      <c r="Q1175">
        <v>2</v>
      </c>
      <c r="R1175" t="str">
        <f t="shared" si="72"/>
        <v/>
      </c>
      <c r="S1175" t="str">
        <f t="shared" si="73"/>
        <v/>
      </c>
      <c r="T1175" t="str">
        <f t="shared" si="74"/>
        <v>Older</v>
      </c>
      <c r="U1175" t="str">
        <f t="shared" si="75"/>
        <v>Short</v>
      </c>
    </row>
    <row r="1176" spans="1:21" x14ac:dyDescent="0.25">
      <c r="A1176" t="s">
        <v>5760</v>
      </c>
      <c r="B1176" t="s">
        <v>18</v>
      </c>
      <c r="C1176" t="s">
        <v>5761</v>
      </c>
      <c r="D1176" t="s">
        <v>5762</v>
      </c>
      <c r="E1176" t="s">
        <v>5763</v>
      </c>
      <c r="F1176" t="s">
        <v>175</v>
      </c>
      <c r="G1176" s="2">
        <v>43111</v>
      </c>
      <c r="H1176" t="s">
        <v>34</v>
      </c>
      <c r="I1176">
        <v>2017</v>
      </c>
      <c r="J1176" t="s">
        <v>35</v>
      </c>
      <c r="K1176" t="s">
        <v>785</v>
      </c>
      <c r="L1176">
        <v>76</v>
      </c>
      <c r="M1176">
        <v>0</v>
      </c>
      <c r="N1176" t="s">
        <v>119</v>
      </c>
      <c r="O1176" t="s">
        <v>5764</v>
      </c>
      <c r="P1176" t="s">
        <v>39</v>
      </c>
      <c r="Q1176">
        <v>1</v>
      </c>
      <c r="R1176">
        <f t="shared" si="72"/>
        <v>2018</v>
      </c>
      <c r="S1176" t="str">
        <f t="shared" si="73"/>
        <v>January</v>
      </c>
      <c r="T1176" t="str">
        <f t="shared" si="74"/>
        <v>Modern</v>
      </c>
      <c r="U1176" t="str">
        <f t="shared" si="75"/>
        <v>Short</v>
      </c>
    </row>
    <row r="1177" spans="1:21" x14ac:dyDescent="0.25">
      <c r="A1177" t="s">
        <v>5765</v>
      </c>
      <c r="B1177" t="s">
        <v>29</v>
      </c>
      <c r="C1177" t="s">
        <v>5766</v>
      </c>
      <c r="D1177" t="s">
        <v>22</v>
      </c>
      <c r="E1177" t="s">
        <v>22</v>
      </c>
      <c r="F1177" t="s">
        <v>85</v>
      </c>
      <c r="G1177" s="2">
        <v>44249</v>
      </c>
      <c r="H1177" t="s">
        <v>34</v>
      </c>
      <c r="I1177">
        <v>2020</v>
      </c>
      <c r="J1177" t="s">
        <v>35</v>
      </c>
      <c r="K1177" t="s">
        <v>71</v>
      </c>
      <c r="L1177">
        <v>0</v>
      </c>
      <c r="M1177">
        <v>1</v>
      </c>
      <c r="N1177" t="s">
        <v>61</v>
      </c>
      <c r="O1177" t="s">
        <v>5767</v>
      </c>
      <c r="P1177" t="s">
        <v>39</v>
      </c>
      <c r="Q1177">
        <v>1</v>
      </c>
      <c r="R1177">
        <f t="shared" si="72"/>
        <v>2021</v>
      </c>
      <c r="S1177" t="str">
        <f t="shared" si="73"/>
        <v>February</v>
      </c>
      <c r="T1177" t="str">
        <f t="shared" si="74"/>
        <v>Recent</v>
      </c>
      <c r="U1177" t="str">
        <f t="shared" si="75"/>
        <v>Not Applicable</v>
      </c>
    </row>
    <row r="1178" spans="1:21" x14ac:dyDescent="0.25">
      <c r="A1178" t="s">
        <v>5768</v>
      </c>
      <c r="B1178" t="s">
        <v>18</v>
      </c>
      <c r="C1178" t="s">
        <v>5769</v>
      </c>
      <c r="D1178" t="s">
        <v>5770</v>
      </c>
      <c r="E1178" t="s">
        <v>5771</v>
      </c>
      <c r="F1178" t="s">
        <v>22</v>
      </c>
      <c r="G1178" s="2"/>
      <c r="H1178" t="s">
        <v>22</v>
      </c>
      <c r="I1178">
        <v>2020</v>
      </c>
      <c r="J1178" t="s">
        <v>23</v>
      </c>
      <c r="K1178" t="s">
        <v>836</v>
      </c>
      <c r="L1178">
        <v>70</v>
      </c>
      <c r="M1178">
        <v>0</v>
      </c>
      <c r="N1178" t="s">
        <v>61</v>
      </c>
      <c r="O1178" t="s">
        <v>5772</v>
      </c>
      <c r="P1178" t="s">
        <v>27</v>
      </c>
      <c r="Q1178">
        <v>2</v>
      </c>
      <c r="R1178" t="str">
        <f t="shared" si="72"/>
        <v/>
      </c>
      <c r="S1178" t="str">
        <f t="shared" si="73"/>
        <v/>
      </c>
      <c r="T1178" t="str">
        <f t="shared" si="74"/>
        <v>Recent</v>
      </c>
      <c r="U1178" t="str">
        <f t="shared" si="75"/>
        <v>Short</v>
      </c>
    </row>
    <row r="1179" spans="1:21" x14ac:dyDescent="0.25">
      <c r="A1179" t="s">
        <v>5773</v>
      </c>
      <c r="B1179" t="s">
        <v>29</v>
      </c>
      <c r="C1179" t="s">
        <v>5774</v>
      </c>
      <c r="D1179" t="s">
        <v>22</v>
      </c>
      <c r="E1179" t="s">
        <v>22</v>
      </c>
      <c r="F1179" t="s">
        <v>22</v>
      </c>
      <c r="G1179" s="2"/>
      <c r="H1179" t="s">
        <v>22</v>
      </c>
      <c r="I1179">
        <v>2021</v>
      </c>
      <c r="J1179" t="s">
        <v>70</v>
      </c>
      <c r="K1179" t="s">
        <v>71</v>
      </c>
      <c r="L1179">
        <v>0</v>
      </c>
      <c r="M1179">
        <v>1</v>
      </c>
      <c r="N1179" t="s">
        <v>357</v>
      </c>
      <c r="O1179" t="s">
        <v>5775</v>
      </c>
      <c r="P1179" t="s">
        <v>27</v>
      </c>
      <c r="Q1179">
        <v>2</v>
      </c>
      <c r="R1179" t="str">
        <f t="shared" si="72"/>
        <v/>
      </c>
      <c r="S1179" t="str">
        <f t="shared" si="73"/>
        <v/>
      </c>
      <c r="T1179" t="str">
        <f t="shared" si="74"/>
        <v>Recent</v>
      </c>
      <c r="U1179" t="str">
        <f t="shared" si="75"/>
        <v>Not Applicable</v>
      </c>
    </row>
    <row r="1180" spans="1:21" x14ac:dyDescent="0.25">
      <c r="A1180" t="s">
        <v>5776</v>
      </c>
      <c r="B1180" t="s">
        <v>18</v>
      </c>
      <c r="C1180" t="s">
        <v>5777</v>
      </c>
      <c r="D1180" t="s">
        <v>5778</v>
      </c>
      <c r="E1180" t="s">
        <v>5779</v>
      </c>
      <c r="F1180" t="s">
        <v>312</v>
      </c>
      <c r="G1180" s="2">
        <v>43189</v>
      </c>
      <c r="H1180" t="s">
        <v>34</v>
      </c>
      <c r="I1180">
        <v>2009</v>
      </c>
      <c r="J1180" t="s">
        <v>92</v>
      </c>
      <c r="K1180" t="s">
        <v>176</v>
      </c>
      <c r="L1180">
        <v>102</v>
      </c>
      <c r="M1180">
        <v>0</v>
      </c>
      <c r="N1180" t="s">
        <v>61</v>
      </c>
      <c r="O1180" t="s">
        <v>5780</v>
      </c>
      <c r="P1180" t="s">
        <v>39</v>
      </c>
      <c r="Q1180">
        <v>1</v>
      </c>
      <c r="R1180">
        <f t="shared" si="72"/>
        <v>2018</v>
      </c>
      <c r="S1180" t="str">
        <f t="shared" si="73"/>
        <v>March</v>
      </c>
      <c r="T1180" t="str">
        <f t="shared" si="74"/>
        <v>Older</v>
      </c>
      <c r="U1180" t="str">
        <f t="shared" si="75"/>
        <v>Medium</v>
      </c>
    </row>
    <row r="1181" spans="1:21" x14ac:dyDescent="0.25">
      <c r="A1181" t="s">
        <v>5781</v>
      </c>
      <c r="B1181" t="s">
        <v>29</v>
      </c>
      <c r="C1181" t="s">
        <v>5782</v>
      </c>
      <c r="D1181" t="s">
        <v>22</v>
      </c>
      <c r="E1181" t="s">
        <v>5783</v>
      </c>
      <c r="F1181" t="s">
        <v>22</v>
      </c>
      <c r="G1181" s="2"/>
      <c r="H1181" t="s">
        <v>22</v>
      </c>
      <c r="I1181">
        <v>2005</v>
      </c>
      <c r="J1181" t="s">
        <v>349</v>
      </c>
      <c r="K1181" t="s">
        <v>3028</v>
      </c>
      <c r="L1181">
        <v>0</v>
      </c>
      <c r="M1181">
        <v>6</v>
      </c>
      <c r="N1181" t="s">
        <v>357</v>
      </c>
      <c r="O1181" t="s">
        <v>5784</v>
      </c>
      <c r="P1181" t="s">
        <v>27</v>
      </c>
      <c r="Q1181">
        <v>2</v>
      </c>
      <c r="R1181" t="str">
        <f t="shared" si="72"/>
        <v/>
      </c>
      <c r="S1181" t="str">
        <f t="shared" si="73"/>
        <v/>
      </c>
      <c r="T1181" t="str">
        <f t="shared" si="74"/>
        <v>Older</v>
      </c>
      <c r="U1181" t="str">
        <f t="shared" si="75"/>
        <v>Not Applicable</v>
      </c>
    </row>
    <row r="1182" spans="1:21" x14ac:dyDescent="0.25">
      <c r="A1182" t="s">
        <v>5785</v>
      </c>
      <c r="B1182" t="s">
        <v>18</v>
      </c>
      <c r="C1182" t="s">
        <v>5786</v>
      </c>
      <c r="D1182" t="s">
        <v>5787</v>
      </c>
      <c r="E1182" t="s">
        <v>5788</v>
      </c>
      <c r="F1182" t="s">
        <v>175</v>
      </c>
      <c r="G1182" s="2">
        <v>43137</v>
      </c>
      <c r="H1182" t="s">
        <v>34</v>
      </c>
      <c r="I1182">
        <v>2017</v>
      </c>
      <c r="J1182" t="s">
        <v>35</v>
      </c>
      <c r="K1182" t="s">
        <v>182</v>
      </c>
      <c r="L1182">
        <v>84</v>
      </c>
      <c r="M1182">
        <v>0</v>
      </c>
      <c r="N1182" t="s">
        <v>61</v>
      </c>
      <c r="O1182" t="s">
        <v>5789</v>
      </c>
      <c r="P1182" t="s">
        <v>39</v>
      </c>
      <c r="Q1182">
        <v>1</v>
      </c>
      <c r="R1182">
        <f t="shared" si="72"/>
        <v>2018</v>
      </c>
      <c r="S1182" t="str">
        <f t="shared" si="73"/>
        <v>February</v>
      </c>
      <c r="T1182" t="str">
        <f t="shared" si="74"/>
        <v>Modern</v>
      </c>
      <c r="U1182" t="str">
        <f t="shared" si="75"/>
        <v>Short</v>
      </c>
    </row>
    <row r="1183" spans="1:21" x14ac:dyDescent="0.25">
      <c r="A1183" t="s">
        <v>5790</v>
      </c>
      <c r="B1183" t="s">
        <v>18</v>
      </c>
      <c r="C1183" t="s">
        <v>5791</v>
      </c>
      <c r="D1183" t="s">
        <v>5792</v>
      </c>
      <c r="E1183" t="s">
        <v>5793</v>
      </c>
      <c r="F1183" t="s">
        <v>22</v>
      </c>
      <c r="G1183" s="2">
        <v>44370</v>
      </c>
      <c r="H1183" t="s">
        <v>34</v>
      </c>
      <c r="I1183">
        <v>2021</v>
      </c>
      <c r="J1183" t="s">
        <v>35</v>
      </c>
      <c r="K1183" t="s">
        <v>570</v>
      </c>
      <c r="L1183">
        <v>94</v>
      </c>
      <c r="M1183">
        <v>0</v>
      </c>
      <c r="N1183" t="s">
        <v>61</v>
      </c>
      <c r="O1183" t="s">
        <v>5794</v>
      </c>
      <c r="P1183" t="s">
        <v>39</v>
      </c>
      <c r="Q1183">
        <v>1</v>
      </c>
      <c r="R1183">
        <f t="shared" si="72"/>
        <v>2021</v>
      </c>
      <c r="S1183" t="str">
        <f t="shared" si="73"/>
        <v>June</v>
      </c>
      <c r="T1183" t="str">
        <f t="shared" si="74"/>
        <v>Recent</v>
      </c>
      <c r="U1183" t="str">
        <f t="shared" si="75"/>
        <v>Medium</v>
      </c>
    </row>
    <row r="1184" spans="1:21" x14ac:dyDescent="0.25">
      <c r="A1184" t="s">
        <v>5795</v>
      </c>
      <c r="B1184" t="s">
        <v>18</v>
      </c>
      <c r="C1184" t="s">
        <v>5796</v>
      </c>
      <c r="D1184" t="s">
        <v>5797</v>
      </c>
      <c r="E1184" t="s">
        <v>5798</v>
      </c>
      <c r="F1184" t="s">
        <v>175</v>
      </c>
      <c r="G1184" s="2">
        <v>42370</v>
      </c>
      <c r="H1184" t="s">
        <v>34</v>
      </c>
      <c r="I1184">
        <v>2013</v>
      </c>
      <c r="J1184" t="s">
        <v>631</v>
      </c>
      <c r="K1184" t="s">
        <v>5799</v>
      </c>
      <c r="L1184">
        <v>24</v>
      </c>
      <c r="M1184">
        <v>0</v>
      </c>
      <c r="N1184" t="s">
        <v>162</v>
      </c>
      <c r="O1184" t="s">
        <v>5800</v>
      </c>
      <c r="P1184" t="s">
        <v>39</v>
      </c>
      <c r="Q1184">
        <v>1</v>
      </c>
      <c r="R1184">
        <f t="shared" si="72"/>
        <v>2016</v>
      </c>
      <c r="S1184" t="str">
        <f t="shared" si="73"/>
        <v>January</v>
      </c>
      <c r="T1184" t="str">
        <f t="shared" si="74"/>
        <v>Modern</v>
      </c>
      <c r="U1184" t="str">
        <f t="shared" si="75"/>
        <v>Short</v>
      </c>
    </row>
    <row r="1185" spans="1:21" x14ac:dyDescent="0.25">
      <c r="A1185" t="s">
        <v>5801</v>
      </c>
      <c r="B1185" t="s">
        <v>18</v>
      </c>
      <c r="C1185" t="s">
        <v>5802</v>
      </c>
      <c r="D1185" t="s">
        <v>5803</v>
      </c>
      <c r="E1185" t="s">
        <v>5804</v>
      </c>
      <c r="F1185" t="s">
        <v>22</v>
      </c>
      <c r="G1185" s="2"/>
      <c r="H1185" t="s">
        <v>22</v>
      </c>
      <c r="I1185">
        <v>2017</v>
      </c>
      <c r="J1185" t="s">
        <v>5805</v>
      </c>
      <c r="K1185" t="s">
        <v>256</v>
      </c>
      <c r="L1185">
        <v>92</v>
      </c>
      <c r="M1185">
        <v>0</v>
      </c>
      <c r="N1185" t="s">
        <v>119</v>
      </c>
      <c r="O1185" t="s">
        <v>5806</v>
      </c>
      <c r="P1185" t="s">
        <v>27</v>
      </c>
      <c r="Q1185">
        <v>2</v>
      </c>
      <c r="R1185" t="str">
        <f t="shared" si="72"/>
        <v/>
      </c>
      <c r="S1185" t="str">
        <f t="shared" si="73"/>
        <v/>
      </c>
      <c r="T1185" t="str">
        <f t="shared" si="74"/>
        <v>Modern</v>
      </c>
      <c r="U1185" t="str">
        <f t="shared" si="75"/>
        <v>Medium</v>
      </c>
    </row>
    <row r="1186" spans="1:21" x14ac:dyDescent="0.25">
      <c r="A1186" t="s">
        <v>5807</v>
      </c>
      <c r="B1186" t="s">
        <v>29</v>
      </c>
      <c r="C1186" t="s">
        <v>5808</v>
      </c>
      <c r="D1186" t="s">
        <v>22</v>
      </c>
      <c r="E1186" t="s">
        <v>22</v>
      </c>
      <c r="F1186" t="s">
        <v>22</v>
      </c>
      <c r="G1186" s="2"/>
      <c r="H1186" t="s">
        <v>22</v>
      </c>
      <c r="I1186">
        <v>2014</v>
      </c>
      <c r="J1186" t="s">
        <v>70</v>
      </c>
      <c r="K1186" t="s">
        <v>71</v>
      </c>
      <c r="L1186">
        <v>0</v>
      </c>
      <c r="M1186">
        <v>1</v>
      </c>
      <c r="N1186" t="s">
        <v>368</v>
      </c>
      <c r="O1186" t="s">
        <v>5809</v>
      </c>
      <c r="P1186" t="s">
        <v>27</v>
      </c>
      <c r="Q1186">
        <v>2</v>
      </c>
      <c r="R1186" t="str">
        <f t="shared" si="72"/>
        <v/>
      </c>
      <c r="S1186" t="str">
        <f t="shared" si="73"/>
        <v/>
      </c>
      <c r="T1186" t="str">
        <f t="shared" si="74"/>
        <v>Modern</v>
      </c>
      <c r="U1186" t="str">
        <f t="shared" si="75"/>
        <v>Not Applicable</v>
      </c>
    </row>
    <row r="1187" spans="1:21" x14ac:dyDescent="0.25">
      <c r="A1187" t="s">
        <v>5810</v>
      </c>
      <c r="B1187" t="s">
        <v>18</v>
      </c>
      <c r="C1187" t="s">
        <v>5811</v>
      </c>
      <c r="D1187" t="s">
        <v>5812</v>
      </c>
      <c r="E1187" t="s">
        <v>5813</v>
      </c>
      <c r="F1187" t="s">
        <v>22</v>
      </c>
      <c r="G1187" s="2">
        <v>44315</v>
      </c>
      <c r="H1187" t="s">
        <v>34</v>
      </c>
      <c r="I1187">
        <v>2021</v>
      </c>
      <c r="J1187" t="s">
        <v>35</v>
      </c>
      <c r="K1187" t="s">
        <v>295</v>
      </c>
      <c r="L1187">
        <v>121</v>
      </c>
      <c r="M1187">
        <v>0</v>
      </c>
      <c r="N1187" t="s">
        <v>264</v>
      </c>
      <c r="O1187" t="s">
        <v>5814</v>
      </c>
      <c r="P1187" t="s">
        <v>39</v>
      </c>
      <c r="Q1187">
        <v>1</v>
      </c>
      <c r="R1187">
        <f t="shared" si="72"/>
        <v>2021</v>
      </c>
      <c r="S1187" t="str">
        <f t="shared" si="73"/>
        <v>April</v>
      </c>
      <c r="T1187" t="str">
        <f t="shared" si="74"/>
        <v>Recent</v>
      </c>
      <c r="U1187" t="str">
        <f t="shared" si="75"/>
        <v>Long</v>
      </c>
    </row>
    <row r="1188" spans="1:21" x14ac:dyDescent="0.25">
      <c r="A1188" t="s">
        <v>5815</v>
      </c>
      <c r="B1188" t="s">
        <v>29</v>
      </c>
      <c r="C1188" t="s">
        <v>5816</v>
      </c>
      <c r="D1188" t="s">
        <v>22</v>
      </c>
      <c r="E1188" t="s">
        <v>22</v>
      </c>
      <c r="F1188" t="s">
        <v>22</v>
      </c>
      <c r="G1188" s="2"/>
      <c r="H1188" t="s">
        <v>22</v>
      </c>
      <c r="I1188">
        <v>2009</v>
      </c>
      <c r="J1188" t="s">
        <v>77</v>
      </c>
      <c r="K1188" t="s">
        <v>71</v>
      </c>
      <c r="L1188">
        <v>0</v>
      </c>
      <c r="M1188">
        <v>1</v>
      </c>
      <c r="N1188" t="s">
        <v>805</v>
      </c>
      <c r="O1188" t="s">
        <v>5817</v>
      </c>
      <c r="P1188" t="s">
        <v>27</v>
      </c>
      <c r="Q1188">
        <v>2</v>
      </c>
      <c r="R1188" t="str">
        <f t="shared" si="72"/>
        <v/>
      </c>
      <c r="S1188" t="str">
        <f t="shared" si="73"/>
        <v/>
      </c>
      <c r="T1188" t="str">
        <f t="shared" si="74"/>
        <v>Older</v>
      </c>
      <c r="U1188" t="str">
        <f t="shared" si="75"/>
        <v>Not Applicable</v>
      </c>
    </row>
    <row r="1189" spans="1:21" x14ac:dyDescent="0.25">
      <c r="A1189" t="s">
        <v>5818</v>
      </c>
      <c r="B1189" t="s">
        <v>18</v>
      </c>
      <c r="C1189" t="s">
        <v>5819</v>
      </c>
      <c r="D1189" t="s">
        <v>3147</v>
      </c>
      <c r="E1189" t="s">
        <v>5820</v>
      </c>
      <c r="F1189" t="s">
        <v>5821</v>
      </c>
      <c r="G1189" s="2">
        <v>44317</v>
      </c>
      <c r="H1189" t="s">
        <v>34</v>
      </c>
      <c r="I1189">
        <v>2010</v>
      </c>
      <c r="J1189" t="s">
        <v>92</v>
      </c>
      <c r="K1189" t="s">
        <v>951</v>
      </c>
      <c r="L1189">
        <v>115</v>
      </c>
      <c r="M1189">
        <v>0</v>
      </c>
      <c r="N1189" t="s">
        <v>112</v>
      </c>
      <c r="O1189" t="s">
        <v>5822</v>
      </c>
      <c r="P1189" t="s">
        <v>39</v>
      </c>
      <c r="Q1189">
        <v>1</v>
      </c>
      <c r="R1189">
        <f t="shared" si="72"/>
        <v>2021</v>
      </c>
      <c r="S1189" t="str">
        <f t="shared" si="73"/>
        <v>May</v>
      </c>
      <c r="T1189" t="str">
        <f t="shared" si="74"/>
        <v>Modern</v>
      </c>
      <c r="U1189" t="str">
        <f t="shared" si="75"/>
        <v>Medium</v>
      </c>
    </row>
    <row r="1190" spans="1:21" x14ac:dyDescent="0.25">
      <c r="A1190" t="s">
        <v>5823</v>
      </c>
      <c r="B1190" t="s">
        <v>18</v>
      </c>
      <c r="C1190" t="s">
        <v>5824</v>
      </c>
      <c r="D1190" t="s">
        <v>4408</v>
      </c>
      <c r="E1190" t="s">
        <v>5825</v>
      </c>
      <c r="F1190" t="s">
        <v>175</v>
      </c>
      <c r="G1190" s="2">
        <v>44012</v>
      </c>
      <c r="H1190" t="s">
        <v>34</v>
      </c>
      <c r="I1190">
        <v>2020</v>
      </c>
      <c r="J1190" t="s">
        <v>35</v>
      </c>
      <c r="K1190" t="s">
        <v>1202</v>
      </c>
      <c r="L1190">
        <v>52</v>
      </c>
      <c r="M1190">
        <v>0</v>
      </c>
      <c r="N1190" t="s">
        <v>210</v>
      </c>
      <c r="O1190" t="s">
        <v>5826</v>
      </c>
      <c r="P1190" t="s">
        <v>39</v>
      </c>
      <c r="Q1190">
        <v>1</v>
      </c>
      <c r="R1190">
        <f t="shared" si="72"/>
        <v>2020</v>
      </c>
      <c r="S1190" t="str">
        <f t="shared" si="73"/>
        <v>June</v>
      </c>
      <c r="T1190" t="str">
        <f t="shared" si="74"/>
        <v>Recent</v>
      </c>
      <c r="U1190" t="str">
        <f t="shared" si="75"/>
        <v>Short</v>
      </c>
    </row>
    <row r="1191" spans="1:21" x14ac:dyDescent="0.25">
      <c r="A1191" t="s">
        <v>5827</v>
      </c>
      <c r="B1191" t="s">
        <v>29</v>
      </c>
      <c r="C1191" t="s">
        <v>5828</v>
      </c>
      <c r="D1191" t="s">
        <v>22</v>
      </c>
      <c r="E1191" t="s">
        <v>5829</v>
      </c>
      <c r="F1191" t="s">
        <v>22</v>
      </c>
      <c r="G1191" s="2">
        <v>44403</v>
      </c>
      <c r="H1191" t="s">
        <v>34</v>
      </c>
      <c r="I1191">
        <v>2013</v>
      </c>
      <c r="J1191" t="s">
        <v>70</v>
      </c>
      <c r="K1191" t="s">
        <v>1440</v>
      </c>
      <c r="L1191">
        <v>0</v>
      </c>
      <c r="M1191">
        <v>3</v>
      </c>
      <c r="N1191" t="s">
        <v>357</v>
      </c>
      <c r="O1191" t="s">
        <v>5830</v>
      </c>
      <c r="P1191" t="s">
        <v>27</v>
      </c>
      <c r="Q1191">
        <v>2</v>
      </c>
      <c r="R1191">
        <f t="shared" si="72"/>
        <v>2021</v>
      </c>
      <c r="S1191" t="str">
        <f t="shared" si="73"/>
        <v>July</v>
      </c>
      <c r="T1191" t="str">
        <f t="shared" si="74"/>
        <v>Modern</v>
      </c>
      <c r="U1191" t="str">
        <f t="shared" si="75"/>
        <v>Not Applicable</v>
      </c>
    </row>
    <row r="1192" spans="1:21" x14ac:dyDescent="0.25">
      <c r="A1192" t="s">
        <v>5831</v>
      </c>
      <c r="B1192" t="s">
        <v>18</v>
      </c>
      <c r="C1192" t="s">
        <v>5832</v>
      </c>
      <c r="D1192" t="s">
        <v>5833</v>
      </c>
      <c r="E1192" t="s">
        <v>5834</v>
      </c>
      <c r="F1192" t="s">
        <v>22</v>
      </c>
      <c r="G1192" s="2"/>
      <c r="H1192" t="s">
        <v>22</v>
      </c>
      <c r="I1192">
        <v>2019</v>
      </c>
      <c r="J1192" t="s">
        <v>300</v>
      </c>
      <c r="K1192" t="s">
        <v>99</v>
      </c>
      <c r="L1192">
        <v>85</v>
      </c>
      <c r="M1192">
        <v>0</v>
      </c>
      <c r="N1192" t="s">
        <v>264</v>
      </c>
      <c r="O1192" t="s">
        <v>5835</v>
      </c>
      <c r="P1192" t="s">
        <v>27</v>
      </c>
      <c r="Q1192">
        <v>2</v>
      </c>
      <c r="R1192" t="str">
        <f t="shared" si="72"/>
        <v/>
      </c>
      <c r="S1192" t="str">
        <f t="shared" si="73"/>
        <v/>
      </c>
      <c r="T1192" t="str">
        <f t="shared" si="74"/>
        <v>Modern</v>
      </c>
      <c r="U1192" t="str">
        <f t="shared" si="75"/>
        <v>Short</v>
      </c>
    </row>
    <row r="1193" spans="1:21" x14ac:dyDescent="0.25">
      <c r="A1193" t="s">
        <v>5836</v>
      </c>
      <c r="B1193" t="s">
        <v>18</v>
      </c>
      <c r="C1193" t="s">
        <v>5837</v>
      </c>
      <c r="D1193" t="s">
        <v>5838</v>
      </c>
      <c r="E1193" t="s">
        <v>22</v>
      </c>
      <c r="F1193" t="s">
        <v>312</v>
      </c>
      <c r="G1193" s="2">
        <v>43866</v>
      </c>
      <c r="H1193" t="s">
        <v>34</v>
      </c>
      <c r="I1193">
        <v>2020</v>
      </c>
      <c r="J1193" t="s">
        <v>136</v>
      </c>
      <c r="K1193" t="s">
        <v>967</v>
      </c>
      <c r="L1193">
        <v>90</v>
      </c>
      <c r="M1193">
        <v>0</v>
      </c>
      <c r="N1193" t="s">
        <v>45</v>
      </c>
      <c r="O1193" t="s">
        <v>5839</v>
      </c>
      <c r="P1193" t="s">
        <v>39</v>
      </c>
      <c r="Q1193">
        <v>1</v>
      </c>
      <c r="R1193">
        <f t="shared" si="72"/>
        <v>2020</v>
      </c>
      <c r="S1193" t="str">
        <f t="shared" si="73"/>
        <v>February</v>
      </c>
      <c r="T1193" t="str">
        <f t="shared" si="74"/>
        <v>Recent</v>
      </c>
      <c r="U1193" t="str">
        <f t="shared" si="75"/>
        <v>Medium</v>
      </c>
    </row>
    <row r="1194" spans="1:21" x14ac:dyDescent="0.25">
      <c r="A1194" t="s">
        <v>5840</v>
      </c>
      <c r="B1194" t="s">
        <v>18</v>
      </c>
      <c r="C1194" t="s">
        <v>5841</v>
      </c>
      <c r="D1194" t="s">
        <v>5842</v>
      </c>
      <c r="E1194" t="s">
        <v>5843</v>
      </c>
      <c r="F1194" t="s">
        <v>85</v>
      </c>
      <c r="G1194" s="2">
        <v>43727</v>
      </c>
      <c r="H1194" t="s">
        <v>34</v>
      </c>
      <c r="I1194">
        <v>2019</v>
      </c>
      <c r="J1194" t="s">
        <v>35</v>
      </c>
      <c r="K1194" t="s">
        <v>5844</v>
      </c>
      <c r="L1194">
        <v>171</v>
      </c>
      <c r="M1194">
        <v>0</v>
      </c>
      <c r="N1194" t="s">
        <v>119</v>
      </c>
      <c r="O1194" t="s">
        <v>5845</v>
      </c>
      <c r="P1194" t="s">
        <v>39</v>
      </c>
      <c r="Q1194">
        <v>1</v>
      </c>
      <c r="R1194">
        <f t="shared" si="72"/>
        <v>2019</v>
      </c>
      <c r="S1194" t="str">
        <f t="shared" si="73"/>
        <v>September</v>
      </c>
      <c r="T1194" t="str">
        <f t="shared" si="74"/>
        <v>Modern</v>
      </c>
      <c r="U1194" t="str">
        <f t="shared" si="75"/>
        <v>Long</v>
      </c>
    </row>
    <row r="1195" spans="1:21" x14ac:dyDescent="0.25">
      <c r="A1195" t="s">
        <v>5846</v>
      </c>
      <c r="B1195" t="s">
        <v>18</v>
      </c>
      <c r="C1195" t="s">
        <v>5847</v>
      </c>
      <c r="D1195" t="s">
        <v>5134</v>
      </c>
      <c r="E1195" t="s">
        <v>5135</v>
      </c>
      <c r="F1195" t="s">
        <v>22</v>
      </c>
      <c r="G1195" s="2"/>
      <c r="H1195" t="s">
        <v>22</v>
      </c>
      <c r="I1195">
        <v>2021</v>
      </c>
      <c r="J1195" t="s">
        <v>59</v>
      </c>
      <c r="K1195" t="s">
        <v>5848</v>
      </c>
      <c r="L1195">
        <v>142</v>
      </c>
      <c r="M1195">
        <v>0</v>
      </c>
      <c r="N1195" t="s">
        <v>25</v>
      </c>
      <c r="O1195" t="s">
        <v>5136</v>
      </c>
      <c r="P1195" t="s">
        <v>27</v>
      </c>
      <c r="Q1195">
        <v>2</v>
      </c>
      <c r="R1195" t="str">
        <f t="shared" si="72"/>
        <v/>
      </c>
      <c r="S1195" t="str">
        <f t="shared" si="73"/>
        <v/>
      </c>
      <c r="T1195" t="str">
        <f t="shared" si="74"/>
        <v>Recent</v>
      </c>
      <c r="U1195" t="str">
        <f t="shared" si="75"/>
        <v>Long</v>
      </c>
    </row>
    <row r="1196" spans="1:21" x14ac:dyDescent="0.25">
      <c r="A1196" t="s">
        <v>5849</v>
      </c>
      <c r="B1196" t="s">
        <v>18</v>
      </c>
      <c r="C1196" t="s">
        <v>5850</v>
      </c>
      <c r="D1196" t="s">
        <v>5851</v>
      </c>
      <c r="E1196" t="s">
        <v>5852</v>
      </c>
      <c r="F1196" t="s">
        <v>22</v>
      </c>
      <c r="G1196" s="2"/>
      <c r="H1196" t="s">
        <v>22</v>
      </c>
      <c r="I1196">
        <v>1984</v>
      </c>
      <c r="J1196" t="s">
        <v>59</v>
      </c>
      <c r="K1196" t="s">
        <v>3150</v>
      </c>
      <c r="L1196">
        <v>144</v>
      </c>
      <c r="M1196">
        <v>0</v>
      </c>
      <c r="N1196" t="s">
        <v>119</v>
      </c>
      <c r="O1196" t="s">
        <v>5853</v>
      </c>
      <c r="P1196" t="s">
        <v>27</v>
      </c>
      <c r="Q1196">
        <v>2</v>
      </c>
      <c r="R1196" t="str">
        <f t="shared" si="72"/>
        <v/>
      </c>
      <c r="S1196" t="str">
        <f t="shared" si="73"/>
        <v/>
      </c>
      <c r="T1196" t="str">
        <f t="shared" si="74"/>
        <v>Older</v>
      </c>
      <c r="U1196" t="str">
        <f t="shared" si="75"/>
        <v>Long</v>
      </c>
    </row>
    <row r="1197" spans="1:21" x14ac:dyDescent="0.25">
      <c r="A1197" t="s">
        <v>5854</v>
      </c>
      <c r="B1197" t="s">
        <v>18</v>
      </c>
      <c r="C1197" t="s">
        <v>5855</v>
      </c>
      <c r="D1197" t="s">
        <v>5856</v>
      </c>
      <c r="E1197" t="s">
        <v>5856</v>
      </c>
      <c r="F1197" t="s">
        <v>85</v>
      </c>
      <c r="G1197" s="2">
        <v>43773</v>
      </c>
      <c r="H1197" t="s">
        <v>34</v>
      </c>
      <c r="I1197">
        <v>2019</v>
      </c>
      <c r="J1197" t="s">
        <v>35</v>
      </c>
      <c r="K1197" t="s">
        <v>169</v>
      </c>
      <c r="L1197">
        <v>103</v>
      </c>
      <c r="M1197">
        <v>0</v>
      </c>
      <c r="N1197" t="s">
        <v>119</v>
      </c>
      <c r="O1197" t="s">
        <v>5857</v>
      </c>
      <c r="P1197" t="s">
        <v>39</v>
      </c>
      <c r="Q1197">
        <v>1</v>
      </c>
      <c r="R1197">
        <f t="shared" si="72"/>
        <v>2019</v>
      </c>
      <c r="S1197" t="str">
        <f t="shared" si="73"/>
        <v>November</v>
      </c>
      <c r="T1197" t="str">
        <f t="shared" si="74"/>
        <v>Modern</v>
      </c>
      <c r="U1197" t="str">
        <f t="shared" si="75"/>
        <v>Medium</v>
      </c>
    </row>
    <row r="1198" spans="1:21" x14ac:dyDescent="0.25">
      <c r="A1198" t="s">
        <v>5858</v>
      </c>
      <c r="B1198" t="s">
        <v>18</v>
      </c>
      <c r="C1198" t="s">
        <v>5859</v>
      </c>
      <c r="D1198" t="s">
        <v>5860</v>
      </c>
      <c r="E1198" t="s">
        <v>5861</v>
      </c>
      <c r="F1198" t="s">
        <v>5862</v>
      </c>
      <c r="G1198" s="2">
        <v>43132</v>
      </c>
      <c r="H1198" t="s">
        <v>34</v>
      </c>
      <c r="I1198">
        <v>2017</v>
      </c>
      <c r="J1198" t="s">
        <v>35</v>
      </c>
      <c r="K1198" t="s">
        <v>263</v>
      </c>
      <c r="L1198">
        <v>88</v>
      </c>
      <c r="M1198">
        <v>0</v>
      </c>
      <c r="N1198" t="s">
        <v>119</v>
      </c>
      <c r="O1198" t="s">
        <v>5863</v>
      </c>
      <c r="P1198" t="s">
        <v>39</v>
      </c>
      <c r="Q1198">
        <v>1</v>
      </c>
      <c r="R1198">
        <f t="shared" si="72"/>
        <v>2018</v>
      </c>
      <c r="S1198" t="str">
        <f t="shared" si="73"/>
        <v>February</v>
      </c>
      <c r="T1198" t="str">
        <f t="shared" si="74"/>
        <v>Modern</v>
      </c>
      <c r="U1198" t="str">
        <f t="shared" si="75"/>
        <v>Short</v>
      </c>
    </row>
    <row r="1199" spans="1:21" x14ac:dyDescent="0.25">
      <c r="A1199" t="s">
        <v>5864</v>
      </c>
      <c r="B1199" t="s">
        <v>18</v>
      </c>
      <c r="C1199" t="s">
        <v>5865</v>
      </c>
      <c r="D1199" t="s">
        <v>5866</v>
      </c>
      <c r="E1199" t="s">
        <v>5867</v>
      </c>
      <c r="F1199" t="s">
        <v>288</v>
      </c>
      <c r="G1199" s="2">
        <v>44392</v>
      </c>
      <c r="H1199" t="s">
        <v>34</v>
      </c>
      <c r="I1199">
        <v>2021</v>
      </c>
      <c r="J1199" t="s">
        <v>51</v>
      </c>
      <c r="K1199" t="s">
        <v>329</v>
      </c>
      <c r="L1199">
        <v>113</v>
      </c>
      <c r="M1199">
        <v>0</v>
      </c>
      <c r="N1199" t="s">
        <v>61</v>
      </c>
      <c r="O1199" t="s">
        <v>5868</v>
      </c>
      <c r="P1199" t="s">
        <v>39</v>
      </c>
      <c r="Q1199">
        <v>1</v>
      </c>
      <c r="R1199">
        <f t="shared" si="72"/>
        <v>2021</v>
      </c>
      <c r="S1199" t="str">
        <f t="shared" si="73"/>
        <v>July</v>
      </c>
      <c r="T1199" t="str">
        <f t="shared" si="74"/>
        <v>Recent</v>
      </c>
      <c r="U1199" t="str">
        <f t="shared" si="75"/>
        <v>Medium</v>
      </c>
    </row>
    <row r="1200" spans="1:21" x14ac:dyDescent="0.25">
      <c r="A1200" t="s">
        <v>5869</v>
      </c>
      <c r="B1200" t="s">
        <v>18</v>
      </c>
      <c r="C1200" t="s">
        <v>5870</v>
      </c>
      <c r="D1200" t="s">
        <v>5871</v>
      </c>
      <c r="E1200" t="s">
        <v>5872</v>
      </c>
      <c r="F1200" t="s">
        <v>22</v>
      </c>
      <c r="G1200" s="2">
        <v>44222</v>
      </c>
      <c r="H1200" t="s">
        <v>34</v>
      </c>
      <c r="I1200">
        <v>2019</v>
      </c>
      <c r="J1200" t="s">
        <v>136</v>
      </c>
      <c r="K1200" t="s">
        <v>665</v>
      </c>
      <c r="L1200">
        <v>108</v>
      </c>
      <c r="M1200">
        <v>0</v>
      </c>
      <c r="N1200" t="s">
        <v>61</v>
      </c>
      <c r="O1200" t="s">
        <v>5873</v>
      </c>
      <c r="P1200" t="s">
        <v>39</v>
      </c>
      <c r="Q1200">
        <v>1</v>
      </c>
      <c r="R1200">
        <f t="shared" si="72"/>
        <v>2021</v>
      </c>
      <c r="S1200" t="str">
        <f t="shared" si="73"/>
        <v>January</v>
      </c>
      <c r="T1200" t="str">
        <f t="shared" si="74"/>
        <v>Modern</v>
      </c>
      <c r="U1200" t="str">
        <f t="shared" si="75"/>
        <v>Medium</v>
      </c>
    </row>
    <row r="1201" spans="1:21" x14ac:dyDescent="0.25">
      <c r="A1201" t="s">
        <v>5874</v>
      </c>
      <c r="B1201" t="s">
        <v>18</v>
      </c>
      <c r="C1201" t="s">
        <v>5875</v>
      </c>
      <c r="D1201" t="s">
        <v>5876</v>
      </c>
      <c r="E1201" t="s">
        <v>5877</v>
      </c>
      <c r="F1201" t="s">
        <v>22</v>
      </c>
      <c r="G1201" s="2"/>
      <c r="H1201" t="s">
        <v>22</v>
      </c>
      <c r="I1201">
        <v>2013</v>
      </c>
      <c r="J1201" t="s">
        <v>59</v>
      </c>
      <c r="K1201" t="s">
        <v>24</v>
      </c>
      <c r="L1201">
        <v>79</v>
      </c>
      <c r="M1201">
        <v>0</v>
      </c>
      <c r="N1201" t="s">
        <v>743</v>
      </c>
      <c r="O1201" t="s">
        <v>5878</v>
      </c>
      <c r="P1201" t="s">
        <v>27</v>
      </c>
      <c r="Q1201">
        <v>2</v>
      </c>
      <c r="R1201" t="str">
        <f t="shared" si="72"/>
        <v/>
      </c>
      <c r="S1201" t="str">
        <f t="shared" si="73"/>
        <v/>
      </c>
      <c r="T1201" t="str">
        <f t="shared" si="74"/>
        <v>Modern</v>
      </c>
      <c r="U1201" t="str">
        <f t="shared" si="75"/>
        <v>Short</v>
      </c>
    </row>
    <row r="1202" spans="1:21" x14ac:dyDescent="0.25">
      <c r="A1202" t="s">
        <v>5879</v>
      </c>
      <c r="B1202" t="s">
        <v>18</v>
      </c>
      <c r="C1202" t="s">
        <v>5880</v>
      </c>
      <c r="D1202" t="s">
        <v>5881</v>
      </c>
      <c r="E1202" t="s">
        <v>5882</v>
      </c>
      <c r="F1202" t="s">
        <v>5035</v>
      </c>
      <c r="G1202" s="2">
        <v>43958</v>
      </c>
      <c r="H1202" t="s">
        <v>34</v>
      </c>
      <c r="I1202">
        <v>2016</v>
      </c>
      <c r="J1202" t="s">
        <v>136</v>
      </c>
      <c r="K1202" t="s">
        <v>967</v>
      </c>
      <c r="L1202">
        <v>90</v>
      </c>
      <c r="M1202">
        <v>0</v>
      </c>
      <c r="N1202" t="s">
        <v>53</v>
      </c>
      <c r="O1202" t="s">
        <v>5883</v>
      </c>
      <c r="P1202" t="s">
        <v>39</v>
      </c>
      <c r="Q1202">
        <v>1</v>
      </c>
      <c r="R1202">
        <f t="shared" si="72"/>
        <v>2020</v>
      </c>
      <c r="S1202" t="str">
        <f t="shared" si="73"/>
        <v>May</v>
      </c>
      <c r="T1202" t="str">
        <f t="shared" si="74"/>
        <v>Modern</v>
      </c>
      <c r="U1202" t="str">
        <f t="shared" si="75"/>
        <v>Medium</v>
      </c>
    </row>
    <row r="1203" spans="1:21" x14ac:dyDescent="0.25">
      <c r="A1203" t="s">
        <v>5884</v>
      </c>
      <c r="B1203" t="s">
        <v>29</v>
      </c>
      <c r="C1203" t="s">
        <v>5885</v>
      </c>
      <c r="D1203" t="s">
        <v>22</v>
      </c>
      <c r="E1203" t="s">
        <v>5886</v>
      </c>
      <c r="F1203" t="s">
        <v>22</v>
      </c>
      <c r="G1203" s="2"/>
      <c r="H1203" t="s">
        <v>22</v>
      </c>
      <c r="I1203">
        <v>2006</v>
      </c>
      <c r="J1203" t="s">
        <v>70</v>
      </c>
      <c r="K1203" t="s">
        <v>732</v>
      </c>
      <c r="L1203">
        <v>0</v>
      </c>
      <c r="M1203">
        <v>5</v>
      </c>
      <c r="N1203" t="s">
        <v>61</v>
      </c>
      <c r="O1203" t="s">
        <v>5887</v>
      </c>
      <c r="P1203" t="s">
        <v>27</v>
      </c>
      <c r="Q1203">
        <v>2</v>
      </c>
      <c r="R1203" t="str">
        <f t="shared" si="72"/>
        <v/>
      </c>
      <c r="S1203" t="str">
        <f t="shared" si="73"/>
        <v/>
      </c>
      <c r="T1203" t="str">
        <f t="shared" si="74"/>
        <v>Older</v>
      </c>
      <c r="U1203" t="str">
        <f t="shared" si="75"/>
        <v>Not Applicable</v>
      </c>
    </row>
    <row r="1204" spans="1:21" x14ac:dyDescent="0.25">
      <c r="A1204" t="s">
        <v>5888</v>
      </c>
      <c r="B1204" t="s">
        <v>29</v>
      </c>
      <c r="C1204" t="s">
        <v>5889</v>
      </c>
      <c r="D1204" t="s">
        <v>22</v>
      </c>
      <c r="E1204" t="s">
        <v>5890</v>
      </c>
      <c r="F1204" t="s">
        <v>22</v>
      </c>
      <c r="G1204" s="2">
        <v>43546</v>
      </c>
      <c r="H1204" t="s">
        <v>34</v>
      </c>
      <c r="I1204">
        <v>2018</v>
      </c>
      <c r="J1204" t="s">
        <v>136</v>
      </c>
      <c r="K1204" t="s">
        <v>71</v>
      </c>
      <c r="L1204">
        <v>0</v>
      </c>
      <c r="M1204">
        <v>1</v>
      </c>
      <c r="N1204" t="s">
        <v>137</v>
      </c>
      <c r="O1204" t="s">
        <v>5891</v>
      </c>
      <c r="P1204" t="s">
        <v>39</v>
      </c>
      <c r="Q1204">
        <v>1</v>
      </c>
      <c r="R1204">
        <f t="shared" si="72"/>
        <v>2019</v>
      </c>
      <c r="S1204" t="str">
        <f t="shared" si="73"/>
        <v>March</v>
      </c>
      <c r="T1204" t="str">
        <f t="shared" si="74"/>
        <v>Modern</v>
      </c>
      <c r="U1204" t="str">
        <f t="shared" si="75"/>
        <v>Not Applicable</v>
      </c>
    </row>
    <row r="1205" spans="1:21" x14ac:dyDescent="0.25">
      <c r="A1205" t="s">
        <v>5892</v>
      </c>
      <c r="B1205" t="s">
        <v>18</v>
      </c>
      <c r="C1205" t="s">
        <v>5893</v>
      </c>
      <c r="D1205" t="s">
        <v>5894</v>
      </c>
      <c r="E1205" t="s">
        <v>5895</v>
      </c>
      <c r="F1205" t="s">
        <v>1380</v>
      </c>
      <c r="G1205" s="2">
        <v>43348</v>
      </c>
      <c r="H1205" t="s">
        <v>34</v>
      </c>
      <c r="I1205">
        <v>2004</v>
      </c>
      <c r="J1205" t="s">
        <v>35</v>
      </c>
      <c r="K1205" t="s">
        <v>773</v>
      </c>
      <c r="L1205">
        <v>96</v>
      </c>
      <c r="M1205">
        <v>0</v>
      </c>
      <c r="N1205" t="s">
        <v>264</v>
      </c>
      <c r="O1205" t="s">
        <v>5896</v>
      </c>
      <c r="P1205" t="s">
        <v>39</v>
      </c>
      <c r="Q1205">
        <v>1</v>
      </c>
      <c r="R1205">
        <f t="shared" si="72"/>
        <v>2018</v>
      </c>
      <c r="S1205" t="str">
        <f t="shared" si="73"/>
        <v>September</v>
      </c>
      <c r="T1205" t="str">
        <f t="shared" si="74"/>
        <v>Older</v>
      </c>
      <c r="U1205" t="str">
        <f t="shared" si="75"/>
        <v>Medium</v>
      </c>
    </row>
    <row r="1206" spans="1:21" x14ac:dyDescent="0.25">
      <c r="A1206" t="s">
        <v>5897</v>
      </c>
      <c r="B1206" t="s">
        <v>18</v>
      </c>
      <c r="C1206" t="s">
        <v>5898</v>
      </c>
      <c r="D1206" t="s">
        <v>5899</v>
      </c>
      <c r="E1206" t="s">
        <v>5900</v>
      </c>
      <c r="F1206" t="s">
        <v>22</v>
      </c>
      <c r="G1206" s="2"/>
      <c r="H1206" t="s">
        <v>22</v>
      </c>
      <c r="I1206">
        <v>2021</v>
      </c>
      <c r="J1206" t="s">
        <v>198</v>
      </c>
      <c r="K1206" t="s">
        <v>1231</v>
      </c>
      <c r="L1206">
        <v>107</v>
      </c>
      <c r="M1206">
        <v>0</v>
      </c>
      <c r="N1206" t="s">
        <v>61</v>
      </c>
      <c r="O1206" t="s">
        <v>5901</v>
      </c>
      <c r="P1206" t="s">
        <v>27</v>
      </c>
      <c r="Q1206">
        <v>2</v>
      </c>
      <c r="R1206" t="str">
        <f t="shared" si="72"/>
        <v/>
      </c>
      <c r="S1206" t="str">
        <f t="shared" si="73"/>
        <v/>
      </c>
      <c r="T1206" t="str">
        <f t="shared" si="74"/>
        <v>Recent</v>
      </c>
      <c r="U1206" t="str">
        <f t="shared" si="75"/>
        <v>Medium</v>
      </c>
    </row>
    <row r="1207" spans="1:21" x14ac:dyDescent="0.25">
      <c r="A1207" t="s">
        <v>5902</v>
      </c>
      <c r="B1207" t="s">
        <v>18</v>
      </c>
      <c r="C1207" t="s">
        <v>5903</v>
      </c>
      <c r="D1207" t="s">
        <v>5904</v>
      </c>
      <c r="E1207" t="s">
        <v>5905</v>
      </c>
      <c r="F1207" t="s">
        <v>22</v>
      </c>
      <c r="G1207" s="2"/>
      <c r="H1207" t="s">
        <v>22</v>
      </c>
      <c r="I1207">
        <v>2014</v>
      </c>
      <c r="J1207" t="s">
        <v>23</v>
      </c>
      <c r="K1207" t="s">
        <v>570</v>
      </c>
      <c r="L1207">
        <v>94</v>
      </c>
      <c r="M1207">
        <v>0</v>
      </c>
      <c r="N1207" t="s">
        <v>25</v>
      </c>
      <c r="O1207" t="s">
        <v>5906</v>
      </c>
      <c r="P1207" t="s">
        <v>27</v>
      </c>
      <c r="Q1207">
        <v>2</v>
      </c>
      <c r="R1207" t="str">
        <f t="shared" si="72"/>
        <v/>
      </c>
      <c r="S1207" t="str">
        <f t="shared" si="73"/>
        <v/>
      </c>
      <c r="T1207" t="str">
        <f t="shared" si="74"/>
        <v>Modern</v>
      </c>
      <c r="U1207" t="str">
        <f t="shared" si="75"/>
        <v>Medium</v>
      </c>
    </row>
    <row r="1208" spans="1:21" x14ac:dyDescent="0.25">
      <c r="A1208" t="s">
        <v>5907</v>
      </c>
      <c r="B1208" t="s">
        <v>29</v>
      </c>
      <c r="C1208" t="s">
        <v>5908</v>
      </c>
      <c r="D1208" t="s">
        <v>5909</v>
      </c>
      <c r="E1208" t="s">
        <v>5910</v>
      </c>
      <c r="F1208" t="s">
        <v>5911</v>
      </c>
      <c r="G1208" s="2">
        <v>44414</v>
      </c>
      <c r="H1208" t="s">
        <v>34</v>
      </c>
      <c r="I1208">
        <v>2021</v>
      </c>
      <c r="J1208" t="s">
        <v>35</v>
      </c>
      <c r="K1208" t="s">
        <v>71</v>
      </c>
      <c r="L1208">
        <v>0</v>
      </c>
      <c r="M1208">
        <v>1</v>
      </c>
      <c r="N1208" t="s">
        <v>2791</v>
      </c>
      <c r="O1208" t="s">
        <v>5912</v>
      </c>
      <c r="P1208" t="s">
        <v>39</v>
      </c>
      <c r="Q1208">
        <v>1</v>
      </c>
      <c r="R1208">
        <f t="shared" si="72"/>
        <v>2021</v>
      </c>
      <c r="S1208" t="str">
        <f t="shared" si="73"/>
        <v>August</v>
      </c>
      <c r="T1208" t="str">
        <f t="shared" si="74"/>
        <v>Recent</v>
      </c>
      <c r="U1208" t="str">
        <f t="shared" si="75"/>
        <v>Not Applicable</v>
      </c>
    </row>
    <row r="1209" spans="1:21" x14ac:dyDescent="0.25">
      <c r="A1209" t="s">
        <v>5913</v>
      </c>
      <c r="B1209" t="s">
        <v>18</v>
      </c>
      <c r="C1209" t="s">
        <v>5914</v>
      </c>
      <c r="D1209" t="s">
        <v>5915</v>
      </c>
      <c r="E1209" t="s">
        <v>5916</v>
      </c>
      <c r="F1209" t="s">
        <v>22</v>
      </c>
      <c r="G1209" s="2"/>
      <c r="H1209" t="s">
        <v>22</v>
      </c>
      <c r="I1209">
        <v>2008</v>
      </c>
      <c r="J1209" t="s">
        <v>59</v>
      </c>
      <c r="K1209" t="s">
        <v>60</v>
      </c>
      <c r="L1209">
        <v>89</v>
      </c>
      <c r="M1209">
        <v>0</v>
      </c>
      <c r="N1209" t="s">
        <v>119</v>
      </c>
      <c r="O1209" t="s">
        <v>5917</v>
      </c>
      <c r="P1209" t="s">
        <v>27</v>
      </c>
      <c r="Q1209">
        <v>2</v>
      </c>
      <c r="R1209" t="str">
        <f t="shared" si="72"/>
        <v/>
      </c>
      <c r="S1209" t="str">
        <f t="shared" si="73"/>
        <v/>
      </c>
      <c r="T1209" t="str">
        <f t="shared" si="74"/>
        <v>Older</v>
      </c>
      <c r="U1209" t="str">
        <f t="shared" si="75"/>
        <v>Short</v>
      </c>
    </row>
    <row r="1210" spans="1:21" x14ac:dyDescent="0.25">
      <c r="A1210" t="s">
        <v>5918</v>
      </c>
      <c r="B1210" t="s">
        <v>18</v>
      </c>
      <c r="C1210" t="s">
        <v>5919</v>
      </c>
      <c r="D1210" t="s">
        <v>1132</v>
      </c>
      <c r="E1210" t="s">
        <v>5920</v>
      </c>
      <c r="F1210" t="s">
        <v>680</v>
      </c>
      <c r="G1210" s="2">
        <v>44000</v>
      </c>
      <c r="H1210" t="s">
        <v>34</v>
      </c>
      <c r="I1210">
        <v>1982</v>
      </c>
      <c r="J1210" t="s">
        <v>35</v>
      </c>
      <c r="K1210" t="s">
        <v>1747</v>
      </c>
      <c r="L1210">
        <v>129</v>
      </c>
      <c r="M1210">
        <v>0</v>
      </c>
      <c r="N1210" t="s">
        <v>2559</v>
      </c>
      <c r="O1210" t="s">
        <v>5921</v>
      </c>
      <c r="P1210" t="s">
        <v>39</v>
      </c>
      <c r="Q1210">
        <v>1</v>
      </c>
      <c r="R1210">
        <f t="shared" si="72"/>
        <v>2020</v>
      </c>
      <c r="S1210" t="str">
        <f t="shared" si="73"/>
        <v>June</v>
      </c>
      <c r="T1210" t="str">
        <f t="shared" si="74"/>
        <v>Older</v>
      </c>
      <c r="U1210" t="str">
        <f t="shared" si="75"/>
        <v>Long</v>
      </c>
    </row>
    <row r="1211" spans="1:21" x14ac:dyDescent="0.25">
      <c r="A1211" t="s">
        <v>5922</v>
      </c>
      <c r="B1211" t="s">
        <v>18</v>
      </c>
      <c r="C1211" t="s">
        <v>5923</v>
      </c>
      <c r="D1211" t="s">
        <v>5924</v>
      </c>
      <c r="E1211" t="s">
        <v>5925</v>
      </c>
      <c r="F1211" t="s">
        <v>85</v>
      </c>
      <c r="G1211" s="2">
        <v>43617</v>
      </c>
      <c r="H1211" t="s">
        <v>34</v>
      </c>
      <c r="I1211">
        <v>2017</v>
      </c>
      <c r="J1211" t="s">
        <v>35</v>
      </c>
      <c r="K1211" t="s">
        <v>593</v>
      </c>
      <c r="L1211">
        <v>128</v>
      </c>
      <c r="M1211">
        <v>0</v>
      </c>
      <c r="N1211" t="s">
        <v>119</v>
      </c>
      <c r="O1211" t="s">
        <v>5926</v>
      </c>
      <c r="P1211" t="s">
        <v>39</v>
      </c>
      <c r="Q1211">
        <v>1</v>
      </c>
      <c r="R1211">
        <f t="shared" si="72"/>
        <v>2019</v>
      </c>
      <c r="S1211" t="str">
        <f t="shared" si="73"/>
        <v>June</v>
      </c>
      <c r="T1211" t="str">
        <f t="shared" si="74"/>
        <v>Modern</v>
      </c>
      <c r="U1211" t="str">
        <f t="shared" si="75"/>
        <v>Long</v>
      </c>
    </row>
    <row r="1212" spans="1:21" x14ac:dyDescent="0.25">
      <c r="A1212" t="s">
        <v>5927</v>
      </c>
      <c r="B1212" t="s">
        <v>18</v>
      </c>
      <c r="C1212" t="s">
        <v>5928</v>
      </c>
      <c r="D1212" t="s">
        <v>5929</v>
      </c>
      <c r="E1212" t="s">
        <v>5930</v>
      </c>
      <c r="F1212" t="s">
        <v>85</v>
      </c>
      <c r="G1212" s="2">
        <v>43830</v>
      </c>
      <c r="H1212" t="s">
        <v>34</v>
      </c>
      <c r="I1212">
        <v>2009</v>
      </c>
      <c r="J1212" t="s">
        <v>136</v>
      </c>
      <c r="K1212" t="s">
        <v>111</v>
      </c>
      <c r="L1212">
        <v>95</v>
      </c>
      <c r="M1212">
        <v>0</v>
      </c>
      <c r="N1212" t="s">
        <v>119</v>
      </c>
      <c r="O1212" t="s">
        <v>5931</v>
      </c>
      <c r="P1212" t="s">
        <v>39</v>
      </c>
      <c r="Q1212">
        <v>1</v>
      </c>
      <c r="R1212">
        <f t="shared" si="72"/>
        <v>2019</v>
      </c>
      <c r="S1212" t="str">
        <f t="shared" si="73"/>
        <v>December</v>
      </c>
      <c r="T1212" t="str">
        <f t="shared" si="74"/>
        <v>Older</v>
      </c>
      <c r="U1212" t="str">
        <f t="shared" si="75"/>
        <v>Medium</v>
      </c>
    </row>
    <row r="1213" spans="1:21" x14ac:dyDescent="0.25">
      <c r="A1213" t="s">
        <v>5932</v>
      </c>
      <c r="B1213" t="s">
        <v>18</v>
      </c>
      <c r="C1213" t="s">
        <v>5933</v>
      </c>
      <c r="D1213" t="s">
        <v>5934</v>
      </c>
      <c r="E1213" t="s">
        <v>5935</v>
      </c>
      <c r="F1213" t="s">
        <v>85</v>
      </c>
      <c r="G1213" s="2">
        <v>43146</v>
      </c>
      <c r="H1213" t="s">
        <v>34</v>
      </c>
      <c r="I1213">
        <v>2007</v>
      </c>
      <c r="J1213" t="s">
        <v>51</v>
      </c>
      <c r="K1213" t="s">
        <v>2850</v>
      </c>
      <c r="L1213">
        <v>152</v>
      </c>
      <c r="M1213">
        <v>0</v>
      </c>
      <c r="N1213" t="s">
        <v>119</v>
      </c>
      <c r="O1213" t="s">
        <v>5936</v>
      </c>
      <c r="P1213" t="s">
        <v>39</v>
      </c>
      <c r="Q1213">
        <v>1</v>
      </c>
      <c r="R1213">
        <f t="shared" si="72"/>
        <v>2018</v>
      </c>
      <c r="S1213" t="str">
        <f t="shared" si="73"/>
        <v>February</v>
      </c>
      <c r="T1213" t="str">
        <f t="shared" si="74"/>
        <v>Older</v>
      </c>
      <c r="U1213" t="str">
        <f t="shared" si="75"/>
        <v>Long</v>
      </c>
    </row>
    <row r="1214" spans="1:21" x14ac:dyDescent="0.25">
      <c r="A1214" t="s">
        <v>5937</v>
      </c>
      <c r="B1214" t="s">
        <v>18</v>
      </c>
      <c r="C1214" t="s">
        <v>5938</v>
      </c>
      <c r="D1214" t="s">
        <v>5939</v>
      </c>
      <c r="E1214" t="s">
        <v>5940</v>
      </c>
      <c r="F1214" t="s">
        <v>22</v>
      </c>
      <c r="G1214" s="2"/>
      <c r="H1214" t="s">
        <v>22</v>
      </c>
      <c r="I1214">
        <v>2019</v>
      </c>
      <c r="J1214" t="s">
        <v>300</v>
      </c>
      <c r="K1214" t="s">
        <v>182</v>
      </c>
      <c r="L1214">
        <v>84</v>
      </c>
      <c r="M1214">
        <v>0</v>
      </c>
      <c r="N1214" t="s">
        <v>45</v>
      </c>
      <c r="O1214" t="s">
        <v>5941</v>
      </c>
      <c r="P1214" t="s">
        <v>27</v>
      </c>
      <c r="Q1214">
        <v>2</v>
      </c>
      <c r="R1214" t="str">
        <f t="shared" si="72"/>
        <v/>
      </c>
      <c r="S1214" t="str">
        <f t="shared" si="73"/>
        <v/>
      </c>
      <c r="T1214" t="str">
        <f t="shared" si="74"/>
        <v>Modern</v>
      </c>
      <c r="U1214" t="str">
        <f t="shared" si="75"/>
        <v>Short</v>
      </c>
    </row>
    <row r="1215" spans="1:21" x14ac:dyDescent="0.25">
      <c r="A1215" t="s">
        <v>5942</v>
      </c>
      <c r="B1215" t="s">
        <v>18</v>
      </c>
      <c r="C1215" t="s">
        <v>5943</v>
      </c>
      <c r="D1215" t="s">
        <v>5944</v>
      </c>
      <c r="E1215" t="s">
        <v>5945</v>
      </c>
      <c r="F1215" t="s">
        <v>175</v>
      </c>
      <c r="G1215" s="2">
        <v>43770</v>
      </c>
      <c r="H1215" t="s">
        <v>34</v>
      </c>
      <c r="I1215">
        <v>1998</v>
      </c>
      <c r="J1215" t="s">
        <v>92</v>
      </c>
      <c r="K1215" t="s">
        <v>2570</v>
      </c>
      <c r="L1215">
        <v>118</v>
      </c>
      <c r="M1215">
        <v>0</v>
      </c>
      <c r="N1215" t="s">
        <v>61</v>
      </c>
      <c r="O1215" t="s">
        <v>5946</v>
      </c>
      <c r="P1215" t="s">
        <v>39</v>
      </c>
      <c r="Q1215">
        <v>1</v>
      </c>
      <c r="R1215">
        <f t="shared" si="72"/>
        <v>2019</v>
      </c>
      <c r="S1215" t="str">
        <f t="shared" si="73"/>
        <v>November</v>
      </c>
      <c r="T1215" t="str">
        <f t="shared" si="74"/>
        <v>Older</v>
      </c>
      <c r="U1215" t="str">
        <f t="shared" si="75"/>
        <v>Medium</v>
      </c>
    </row>
    <row r="1216" spans="1:21" x14ac:dyDescent="0.25">
      <c r="A1216" t="s">
        <v>5947</v>
      </c>
      <c r="B1216" t="s">
        <v>18</v>
      </c>
      <c r="C1216" t="s">
        <v>5948</v>
      </c>
      <c r="D1216" t="s">
        <v>5949</v>
      </c>
      <c r="E1216" t="s">
        <v>5950</v>
      </c>
      <c r="F1216" t="s">
        <v>22</v>
      </c>
      <c r="G1216" s="2"/>
      <c r="H1216" t="s">
        <v>22</v>
      </c>
      <c r="I1216">
        <v>2010</v>
      </c>
      <c r="J1216" t="s">
        <v>23</v>
      </c>
      <c r="K1216" t="s">
        <v>363</v>
      </c>
      <c r="L1216">
        <v>91</v>
      </c>
      <c r="M1216">
        <v>0</v>
      </c>
      <c r="N1216" t="s">
        <v>45</v>
      </c>
      <c r="O1216" t="s">
        <v>5951</v>
      </c>
      <c r="P1216" t="s">
        <v>27</v>
      </c>
      <c r="Q1216">
        <v>2</v>
      </c>
      <c r="R1216" t="str">
        <f t="shared" si="72"/>
        <v/>
      </c>
      <c r="S1216" t="str">
        <f t="shared" si="73"/>
        <v/>
      </c>
      <c r="T1216" t="str">
        <f t="shared" si="74"/>
        <v>Modern</v>
      </c>
      <c r="U1216" t="str">
        <f t="shared" si="75"/>
        <v>Medium</v>
      </c>
    </row>
    <row r="1217" spans="1:21" x14ac:dyDescent="0.25">
      <c r="A1217" t="s">
        <v>5952</v>
      </c>
      <c r="B1217" t="s">
        <v>18</v>
      </c>
      <c r="C1217" t="s">
        <v>5953</v>
      </c>
      <c r="D1217" t="s">
        <v>5954</v>
      </c>
      <c r="E1217" t="s">
        <v>5955</v>
      </c>
      <c r="F1217" t="s">
        <v>5956</v>
      </c>
      <c r="G1217" s="2">
        <v>43182</v>
      </c>
      <c r="H1217" t="s">
        <v>34</v>
      </c>
      <c r="I1217">
        <v>2016</v>
      </c>
      <c r="J1217" t="s">
        <v>35</v>
      </c>
      <c r="K1217" t="s">
        <v>93</v>
      </c>
      <c r="L1217">
        <v>99</v>
      </c>
      <c r="M1217">
        <v>0</v>
      </c>
      <c r="N1217" t="s">
        <v>119</v>
      </c>
      <c r="O1217" t="s">
        <v>5957</v>
      </c>
      <c r="P1217" t="s">
        <v>39</v>
      </c>
      <c r="Q1217">
        <v>1</v>
      </c>
      <c r="R1217">
        <f t="shared" si="72"/>
        <v>2018</v>
      </c>
      <c r="S1217" t="str">
        <f t="shared" si="73"/>
        <v>March</v>
      </c>
      <c r="T1217" t="str">
        <f t="shared" si="74"/>
        <v>Modern</v>
      </c>
      <c r="U1217" t="str">
        <f t="shared" si="75"/>
        <v>Medium</v>
      </c>
    </row>
    <row r="1218" spans="1:21" x14ac:dyDescent="0.25">
      <c r="A1218" t="s">
        <v>5958</v>
      </c>
      <c r="B1218" t="s">
        <v>29</v>
      </c>
      <c r="C1218" t="s">
        <v>5959</v>
      </c>
      <c r="D1218" t="s">
        <v>22</v>
      </c>
      <c r="E1218" t="s">
        <v>5960</v>
      </c>
      <c r="F1218" t="s">
        <v>22</v>
      </c>
      <c r="G1218" s="2"/>
      <c r="H1218" t="s">
        <v>22</v>
      </c>
      <c r="I1218">
        <v>2021</v>
      </c>
      <c r="J1218" t="s">
        <v>35</v>
      </c>
      <c r="K1218" t="s">
        <v>71</v>
      </c>
      <c r="L1218">
        <v>0</v>
      </c>
      <c r="M1218">
        <v>1</v>
      </c>
      <c r="N1218" t="s">
        <v>119</v>
      </c>
      <c r="O1218" t="s">
        <v>5961</v>
      </c>
      <c r="P1218" t="s">
        <v>27</v>
      </c>
      <c r="Q1218">
        <v>2</v>
      </c>
      <c r="R1218" t="str">
        <f t="shared" si="72"/>
        <v/>
      </c>
      <c r="S1218" t="str">
        <f t="shared" si="73"/>
        <v/>
      </c>
      <c r="T1218" t="str">
        <f t="shared" si="74"/>
        <v>Recent</v>
      </c>
      <c r="U1218" t="str">
        <f t="shared" si="75"/>
        <v>Not Applicable</v>
      </c>
    </row>
    <row r="1219" spans="1:21" x14ac:dyDescent="0.25">
      <c r="A1219" t="s">
        <v>5962</v>
      </c>
      <c r="B1219" t="s">
        <v>18</v>
      </c>
      <c r="C1219" t="s">
        <v>5963</v>
      </c>
      <c r="D1219" t="s">
        <v>5964</v>
      </c>
      <c r="E1219" t="s">
        <v>5965</v>
      </c>
      <c r="F1219" t="s">
        <v>22</v>
      </c>
      <c r="G1219" s="2"/>
      <c r="H1219" t="s">
        <v>22</v>
      </c>
      <c r="I1219">
        <v>2013</v>
      </c>
      <c r="J1219" t="s">
        <v>198</v>
      </c>
      <c r="K1219" t="s">
        <v>785</v>
      </c>
      <c r="L1219">
        <v>76</v>
      </c>
      <c r="M1219">
        <v>0</v>
      </c>
      <c r="N1219" t="s">
        <v>155</v>
      </c>
      <c r="O1219" t="s">
        <v>5966</v>
      </c>
      <c r="P1219" t="s">
        <v>27</v>
      </c>
      <c r="Q1219">
        <v>2</v>
      </c>
      <c r="R1219" t="str">
        <f t="shared" ref="R1219:R1282" si="76">IF(G1219="","",YEAR(G1219))</f>
        <v/>
      </c>
      <c r="S1219" t="str">
        <f t="shared" ref="S1219:S1282" si="77">IF(G1219="","",TEXT(G1219,"mmmm"))</f>
        <v/>
      </c>
      <c r="T1219" t="str">
        <f t="shared" ref="T1219:T1282" si="78">IF(I1219&gt;=2020,"Recent",IF(I1219&gt;=2010,"Modern","Older"))</f>
        <v>Modern</v>
      </c>
      <c r="U1219" t="str">
        <f t="shared" ref="U1219:U1282" si="79">IF(L1219=0,"Not Applicable",IF(L1219&lt; 90,"Short",IF(L1219&lt;=120,"Medium","Long")))</f>
        <v>Short</v>
      </c>
    </row>
    <row r="1220" spans="1:21" x14ac:dyDescent="0.25">
      <c r="A1220" t="s">
        <v>5967</v>
      </c>
      <c r="B1220" t="s">
        <v>29</v>
      </c>
      <c r="C1220" t="s">
        <v>5968</v>
      </c>
      <c r="D1220" t="s">
        <v>22</v>
      </c>
      <c r="E1220" t="s">
        <v>22</v>
      </c>
      <c r="F1220" t="s">
        <v>22</v>
      </c>
      <c r="G1220" s="2"/>
      <c r="H1220" t="s">
        <v>22</v>
      </c>
      <c r="I1220">
        <v>2008</v>
      </c>
      <c r="J1220" t="s">
        <v>70</v>
      </c>
      <c r="K1220" t="s">
        <v>71</v>
      </c>
      <c r="L1220">
        <v>0</v>
      </c>
      <c r="M1220">
        <v>1</v>
      </c>
      <c r="N1220" t="s">
        <v>805</v>
      </c>
      <c r="O1220" t="s">
        <v>5969</v>
      </c>
      <c r="P1220" t="s">
        <v>27</v>
      </c>
      <c r="Q1220">
        <v>2</v>
      </c>
      <c r="R1220" t="str">
        <f t="shared" si="76"/>
        <v/>
      </c>
      <c r="S1220" t="str">
        <f t="shared" si="77"/>
        <v/>
      </c>
      <c r="T1220" t="str">
        <f t="shared" si="78"/>
        <v>Older</v>
      </c>
      <c r="U1220" t="str">
        <f t="shared" si="79"/>
        <v>Not Applicable</v>
      </c>
    </row>
    <row r="1221" spans="1:21" x14ac:dyDescent="0.25">
      <c r="A1221" t="s">
        <v>5970</v>
      </c>
      <c r="B1221" t="s">
        <v>29</v>
      </c>
      <c r="C1221" t="s">
        <v>5971</v>
      </c>
      <c r="D1221" t="s">
        <v>22</v>
      </c>
      <c r="E1221" t="s">
        <v>5972</v>
      </c>
      <c r="F1221" t="s">
        <v>664</v>
      </c>
      <c r="G1221" s="2">
        <v>43344</v>
      </c>
      <c r="H1221" t="s">
        <v>34</v>
      </c>
      <c r="I1221">
        <v>2017</v>
      </c>
      <c r="J1221" t="s">
        <v>136</v>
      </c>
      <c r="K1221" t="s">
        <v>71</v>
      </c>
      <c r="L1221">
        <v>0</v>
      </c>
      <c r="M1221">
        <v>1</v>
      </c>
      <c r="N1221" t="s">
        <v>137</v>
      </c>
      <c r="O1221" t="s">
        <v>5973</v>
      </c>
      <c r="P1221" t="s">
        <v>39</v>
      </c>
      <c r="Q1221">
        <v>1</v>
      </c>
      <c r="R1221">
        <f t="shared" si="76"/>
        <v>2018</v>
      </c>
      <c r="S1221" t="str">
        <f t="shared" si="77"/>
        <v>September</v>
      </c>
      <c r="T1221" t="str">
        <f t="shared" si="78"/>
        <v>Modern</v>
      </c>
      <c r="U1221" t="str">
        <f t="shared" si="79"/>
        <v>Not Applicable</v>
      </c>
    </row>
    <row r="1222" spans="1:21" x14ac:dyDescent="0.25">
      <c r="A1222" t="s">
        <v>5974</v>
      </c>
      <c r="B1222" t="s">
        <v>18</v>
      </c>
      <c r="C1222" t="s">
        <v>5975</v>
      </c>
      <c r="D1222" t="s">
        <v>5976</v>
      </c>
      <c r="E1222" t="s">
        <v>5977</v>
      </c>
      <c r="F1222" t="s">
        <v>22</v>
      </c>
      <c r="G1222" s="2"/>
      <c r="H1222" t="s">
        <v>22</v>
      </c>
      <c r="I1222">
        <v>1947</v>
      </c>
      <c r="J1222" t="s">
        <v>238</v>
      </c>
      <c r="K1222" t="s">
        <v>470</v>
      </c>
      <c r="L1222">
        <v>100</v>
      </c>
      <c r="M1222">
        <v>0</v>
      </c>
      <c r="N1222" t="s">
        <v>25</v>
      </c>
      <c r="O1222" t="s">
        <v>5978</v>
      </c>
      <c r="P1222" t="s">
        <v>27</v>
      </c>
      <c r="Q1222">
        <v>2</v>
      </c>
      <c r="R1222" t="str">
        <f t="shared" si="76"/>
        <v/>
      </c>
      <c r="S1222" t="str">
        <f t="shared" si="77"/>
        <v/>
      </c>
      <c r="T1222" t="str">
        <f t="shared" si="78"/>
        <v>Older</v>
      </c>
      <c r="U1222" t="str">
        <f t="shared" si="79"/>
        <v>Medium</v>
      </c>
    </row>
    <row r="1223" spans="1:21" x14ac:dyDescent="0.25">
      <c r="A1223" t="s">
        <v>5979</v>
      </c>
      <c r="B1223" t="s">
        <v>18</v>
      </c>
      <c r="C1223" t="s">
        <v>5980</v>
      </c>
      <c r="D1223" t="s">
        <v>76</v>
      </c>
      <c r="E1223" t="s">
        <v>4056</v>
      </c>
      <c r="F1223" t="s">
        <v>22</v>
      </c>
      <c r="G1223" s="2"/>
      <c r="H1223" t="s">
        <v>22</v>
      </c>
      <c r="I1223">
        <v>2018</v>
      </c>
      <c r="J1223" t="s">
        <v>59</v>
      </c>
      <c r="K1223" t="s">
        <v>2570</v>
      </c>
      <c r="L1223">
        <v>118</v>
      </c>
      <c r="M1223">
        <v>0</v>
      </c>
      <c r="N1223" t="s">
        <v>1417</v>
      </c>
      <c r="O1223" t="s">
        <v>5981</v>
      </c>
      <c r="P1223" t="s">
        <v>27</v>
      </c>
      <c r="Q1223">
        <v>2</v>
      </c>
      <c r="R1223" t="str">
        <f t="shared" si="76"/>
        <v/>
      </c>
      <c r="S1223" t="str">
        <f t="shared" si="77"/>
        <v/>
      </c>
      <c r="T1223" t="str">
        <f t="shared" si="78"/>
        <v>Modern</v>
      </c>
      <c r="U1223" t="str">
        <f t="shared" si="79"/>
        <v>Medium</v>
      </c>
    </row>
    <row r="1224" spans="1:21" x14ac:dyDescent="0.25">
      <c r="A1224" t="s">
        <v>5982</v>
      </c>
      <c r="B1224" t="s">
        <v>18</v>
      </c>
      <c r="C1224" t="s">
        <v>5983</v>
      </c>
      <c r="D1224" t="s">
        <v>5984</v>
      </c>
      <c r="E1224" t="s">
        <v>5985</v>
      </c>
      <c r="F1224" t="s">
        <v>175</v>
      </c>
      <c r="G1224" s="2">
        <v>44044</v>
      </c>
      <c r="H1224" t="s">
        <v>34</v>
      </c>
      <c r="I1224">
        <v>2020</v>
      </c>
      <c r="J1224" t="s">
        <v>92</v>
      </c>
      <c r="K1224" t="s">
        <v>908</v>
      </c>
      <c r="L1224">
        <v>104</v>
      </c>
      <c r="M1224">
        <v>0</v>
      </c>
      <c r="N1224" t="s">
        <v>112</v>
      </c>
      <c r="O1224" t="s">
        <v>5986</v>
      </c>
      <c r="P1224" t="s">
        <v>39</v>
      </c>
      <c r="Q1224">
        <v>1</v>
      </c>
      <c r="R1224">
        <f t="shared" si="76"/>
        <v>2020</v>
      </c>
      <c r="S1224" t="str">
        <f t="shared" si="77"/>
        <v>August</v>
      </c>
      <c r="T1224" t="str">
        <f t="shared" si="78"/>
        <v>Recent</v>
      </c>
      <c r="U1224" t="str">
        <f t="shared" si="79"/>
        <v>Medium</v>
      </c>
    </row>
    <row r="1225" spans="1:21" x14ac:dyDescent="0.25">
      <c r="A1225" t="s">
        <v>5987</v>
      </c>
      <c r="B1225" t="s">
        <v>18</v>
      </c>
      <c r="C1225" t="s">
        <v>5988</v>
      </c>
      <c r="D1225" t="s">
        <v>5989</v>
      </c>
      <c r="E1225" t="s">
        <v>22</v>
      </c>
      <c r="F1225" t="s">
        <v>22</v>
      </c>
      <c r="G1225" s="2"/>
      <c r="H1225" t="s">
        <v>22</v>
      </c>
      <c r="I1225">
        <v>2012</v>
      </c>
      <c r="J1225" t="s">
        <v>77</v>
      </c>
      <c r="K1225" t="s">
        <v>154</v>
      </c>
      <c r="L1225">
        <v>53</v>
      </c>
      <c r="M1225">
        <v>0</v>
      </c>
      <c r="N1225" t="s">
        <v>45</v>
      </c>
      <c r="O1225" t="s">
        <v>5990</v>
      </c>
      <c r="P1225" t="s">
        <v>27</v>
      </c>
      <c r="Q1225">
        <v>2</v>
      </c>
      <c r="R1225" t="str">
        <f t="shared" si="76"/>
        <v/>
      </c>
      <c r="S1225" t="str">
        <f t="shared" si="77"/>
        <v/>
      </c>
      <c r="T1225" t="str">
        <f t="shared" si="78"/>
        <v>Modern</v>
      </c>
      <c r="U1225" t="str">
        <f t="shared" si="79"/>
        <v>Short</v>
      </c>
    </row>
    <row r="1226" spans="1:21" x14ac:dyDescent="0.25">
      <c r="A1226" t="s">
        <v>5991</v>
      </c>
      <c r="B1226" t="s">
        <v>18</v>
      </c>
      <c r="C1226" t="s">
        <v>5992</v>
      </c>
      <c r="D1226" t="s">
        <v>5993</v>
      </c>
      <c r="E1226" t="s">
        <v>5994</v>
      </c>
      <c r="F1226" t="s">
        <v>22</v>
      </c>
      <c r="G1226" s="2"/>
      <c r="H1226" t="s">
        <v>22</v>
      </c>
      <c r="I1226">
        <v>2019</v>
      </c>
      <c r="J1226" t="s">
        <v>23</v>
      </c>
      <c r="K1226" t="s">
        <v>497</v>
      </c>
      <c r="L1226">
        <v>145</v>
      </c>
      <c r="M1226">
        <v>0</v>
      </c>
      <c r="N1226" t="s">
        <v>25</v>
      </c>
      <c r="O1226" t="s">
        <v>5995</v>
      </c>
      <c r="P1226" t="s">
        <v>27</v>
      </c>
      <c r="Q1226">
        <v>2</v>
      </c>
      <c r="R1226" t="str">
        <f t="shared" si="76"/>
        <v/>
      </c>
      <c r="S1226" t="str">
        <f t="shared" si="77"/>
        <v/>
      </c>
      <c r="T1226" t="str">
        <f t="shared" si="78"/>
        <v>Modern</v>
      </c>
      <c r="U1226" t="str">
        <f t="shared" si="79"/>
        <v>Long</v>
      </c>
    </row>
    <row r="1227" spans="1:21" x14ac:dyDescent="0.25">
      <c r="A1227" t="s">
        <v>5996</v>
      </c>
      <c r="B1227" t="s">
        <v>18</v>
      </c>
      <c r="C1227" t="s">
        <v>5997</v>
      </c>
      <c r="D1227" t="s">
        <v>5998</v>
      </c>
      <c r="E1227" t="s">
        <v>5999</v>
      </c>
      <c r="F1227" t="s">
        <v>85</v>
      </c>
      <c r="G1227" s="2"/>
      <c r="H1227" t="s">
        <v>22</v>
      </c>
      <c r="I1227">
        <v>2018</v>
      </c>
      <c r="J1227" t="s">
        <v>59</v>
      </c>
      <c r="K1227" t="s">
        <v>1140</v>
      </c>
      <c r="L1227">
        <v>137</v>
      </c>
      <c r="M1227">
        <v>0</v>
      </c>
      <c r="N1227" t="s">
        <v>119</v>
      </c>
      <c r="O1227" t="s">
        <v>6000</v>
      </c>
      <c r="P1227" t="s">
        <v>27</v>
      </c>
      <c r="Q1227">
        <v>2</v>
      </c>
      <c r="R1227" t="str">
        <f t="shared" si="76"/>
        <v/>
      </c>
      <c r="S1227" t="str">
        <f t="shared" si="77"/>
        <v/>
      </c>
      <c r="T1227" t="str">
        <f t="shared" si="78"/>
        <v>Modern</v>
      </c>
      <c r="U1227" t="str">
        <f t="shared" si="79"/>
        <v>Long</v>
      </c>
    </row>
    <row r="1228" spans="1:21" x14ac:dyDescent="0.25">
      <c r="A1228" t="s">
        <v>6001</v>
      </c>
      <c r="B1228" t="s">
        <v>29</v>
      </c>
      <c r="C1228" t="s">
        <v>6002</v>
      </c>
      <c r="D1228" t="s">
        <v>22</v>
      </c>
      <c r="E1228" t="s">
        <v>6003</v>
      </c>
      <c r="F1228" t="s">
        <v>22</v>
      </c>
      <c r="G1228" s="2"/>
      <c r="H1228" t="s">
        <v>22</v>
      </c>
      <c r="I1228">
        <v>2021</v>
      </c>
      <c r="J1228" t="s">
        <v>23</v>
      </c>
      <c r="K1228" t="s">
        <v>71</v>
      </c>
      <c r="L1228">
        <v>0</v>
      </c>
      <c r="M1228">
        <v>1</v>
      </c>
      <c r="N1228" t="s">
        <v>61</v>
      </c>
      <c r="O1228" t="s">
        <v>6004</v>
      </c>
      <c r="P1228" t="s">
        <v>27</v>
      </c>
      <c r="Q1228">
        <v>2</v>
      </c>
      <c r="R1228" t="str">
        <f t="shared" si="76"/>
        <v/>
      </c>
      <c r="S1228" t="str">
        <f t="shared" si="77"/>
        <v/>
      </c>
      <c r="T1228" t="str">
        <f t="shared" si="78"/>
        <v>Recent</v>
      </c>
      <c r="U1228" t="str">
        <f t="shared" si="79"/>
        <v>Not Applicable</v>
      </c>
    </row>
    <row r="1229" spans="1:21" x14ac:dyDescent="0.25">
      <c r="A1229" t="s">
        <v>6005</v>
      </c>
      <c r="B1229" t="s">
        <v>18</v>
      </c>
      <c r="C1229" t="s">
        <v>6006</v>
      </c>
      <c r="D1229" t="s">
        <v>6007</v>
      </c>
      <c r="E1229" t="s">
        <v>6008</v>
      </c>
      <c r="F1229" t="s">
        <v>175</v>
      </c>
      <c r="G1229" s="2">
        <v>42655</v>
      </c>
      <c r="H1229" t="s">
        <v>34</v>
      </c>
      <c r="I1229">
        <v>2016</v>
      </c>
      <c r="J1229" t="s">
        <v>35</v>
      </c>
      <c r="K1229" t="s">
        <v>967</v>
      </c>
      <c r="L1229">
        <v>90</v>
      </c>
      <c r="M1229">
        <v>0</v>
      </c>
      <c r="N1229" t="s">
        <v>272</v>
      </c>
      <c r="O1229" t="s">
        <v>6009</v>
      </c>
      <c r="P1229" t="s">
        <v>39</v>
      </c>
      <c r="Q1229">
        <v>1</v>
      </c>
      <c r="R1229">
        <f t="shared" si="76"/>
        <v>2016</v>
      </c>
      <c r="S1229" t="str">
        <f t="shared" si="77"/>
        <v>October</v>
      </c>
      <c r="T1229" t="str">
        <f t="shared" si="78"/>
        <v>Modern</v>
      </c>
      <c r="U1229" t="str">
        <f t="shared" si="79"/>
        <v>Medium</v>
      </c>
    </row>
    <row r="1230" spans="1:21" x14ac:dyDescent="0.25">
      <c r="A1230" t="s">
        <v>6010</v>
      </c>
      <c r="B1230" t="s">
        <v>18</v>
      </c>
      <c r="C1230" t="s">
        <v>6011</v>
      </c>
      <c r="D1230" t="s">
        <v>6012</v>
      </c>
      <c r="E1230" t="s">
        <v>6013</v>
      </c>
      <c r="F1230" t="s">
        <v>534</v>
      </c>
      <c r="G1230" s="2">
        <v>42644</v>
      </c>
      <c r="H1230" t="s">
        <v>34</v>
      </c>
      <c r="I1230">
        <v>2015</v>
      </c>
      <c r="J1230" t="s">
        <v>35</v>
      </c>
      <c r="K1230" t="s">
        <v>551</v>
      </c>
      <c r="L1230">
        <v>97</v>
      </c>
      <c r="M1230">
        <v>0</v>
      </c>
      <c r="N1230" t="s">
        <v>61</v>
      </c>
      <c r="O1230" t="s">
        <v>6014</v>
      </c>
      <c r="P1230" t="s">
        <v>39</v>
      </c>
      <c r="Q1230">
        <v>1</v>
      </c>
      <c r="R1230">
        <f t="shared" si="76"/>
        <v>2016</v>
      </c>
      <c r="S1230" t="str">
        <f t="shared" si="77"/>
        <v>October</v>
      </c>
      <c r="T1230" t="str">
        <f t="shared" si="78"/>
        <v>Modern</v>
      </c>
      <c r="U1230" t="str">
        <f t="shared" si="79"/>
        <v>Medium</v>
      </c>
    </row>
    <row r="1231" spans="1:21" x14ac:dyDescent="0.25">
      <c r="A1231" t="s">
        <v>6015</v>
      </c>
      <c r="B1231" t="s">
        <v>29</v>
      </c>
      <c r="C1231" t="s">
        <v>6016</v>
      </c>
      <c r="D1231" t="s">
        <v>22</v>
      </c>
      <c r="E1231" t="s">
        <v>6017</v>
      </c>
      <c r="F1231" t="s">
        <v>22</v>
      </c>
      <c r="G1231" s="2">
        <v>43282</v>
      </c>
      <c r="H1231" t="s">
        <v>34</v>
      </c>
      <c r="I1231">
        <v>2018</v>
      </c>
      <c r="J1231" t="s">
        <v>136</v>
      </c>
      <c r="K1231" t="s">
        <v>71</v>
      </c>
      <c r="L1231">
        <v>0</v>
      </c>
      <c r="M1231">
        <v>1</v>
      </c>
      <c r="N1231" t="s">
        <v>137</v>
      </c>
      <c r="O1231" t="s">
        <v>6018</v>
      </c>
      <c r="P1231" t="s">
        <v>39</v>
      </c>
      <c r="Q1231">
        <v>1</v>
      </c>
      <c r="R1231">
        <f t="shared" si="76"/>
        <v>2018</v>
      </c>
      <c r="S1231" t="str">
        <f t="shared" si="77"/>
        <v>July</v>
      </c>
      <c r="T1231" t="str">
        <f t="shared" si="78"/>
        <v>Modern</v>
      </c>
      <c r="U1231" t="str">
        <f t="shared" si="79"/>
        <v>Not Applicable</v>
      </c>
    </row>
    <row r="1232" spans="1:21" x14ac:dyDescent="0.25">
      <c r="A1232" t="s">
        <v>6019</v>
      </c>
      <c r="B1232" t="s">
        <v>29</v>
      </c>
      <c r="C1232" t="s">
        <v>6020</v>
      </c>
      <c r="D1232" t="s">
        <v>22</v>
      </c>
      <c r="E1232" t="s">
        <v>6021</v>
      </c>
      <c r="F1232" t="s">
        <v>168</v>
      </c>
      <c r="G1232" s="2"/>
      <c r="H1232" t="s">
        <v>22</v>
      </c>
      <c r="I1232">
        <v>2021</v>
      </c>
      <c r="J1232" t="s">
        <v>198</v>
      </c>
      <c r="K1232" t="s">
        <v>71</v>
      </c>
      <c r="L1232">
        <v>0</v>
      </c>
      <c r="M1232">
        <v>1</v>
      </c>
      <c r="N1232" t="s">
        <v>119</v>
      </c>
      <c r="O1232" t="s">
        <v>6022</v>
      </c>
      <c r="P1232" t="s">
        <v>27</v>
      </c>
      <c r="Q1232">
        <v>2</v>
      </c>
      <c r="R1232" t="str">
        <f t="shared" si="76"/>
        <v/>
      </c>
      <c r="S1232" t="str">
        <f t="shared" si="77"/>
        <v/>
      </c>
      <c r="T1232" t="str">
        <f t="shared" si="78"/>
        <v>Recent</v>
      </c>
      <c r="U1232" t="str">
        <f t="shared" si="79"/>
        <v>Not Applicable</v>
      </c>
    </row>
    <row r="1233" spans="1:21" x14ac:dyDescent="0.25">
      <c r="A1233" t="s">
        <v>6023</v>
      </c>
      <c r="B1233" t="s">
        <v>18</v>
      </c>
      <c r="C1233" t="s">
        <v>6024</v>
      </c>
      <c r="D1233" t="s">
        <v>3393</v>
      </c>
      <c r="E1233" t="s">
        <v>6025</v>
      </c>
      <c r="F1233" t="s">
        <v>2692</v>
      </c>
      <c r="G1233" s="2">
        <v>42952</v>
      </c>
      <c r="H1233" t="s">
        <v>34</v>
      </c>
      <c r="I1233">
        <v>2016</v>
      </c>
      <c r="J1233" t="s">
        <v>35</v>
      </c>
      <c r="K1233" t="s">
        <v>1290</v>
      </c>
      <c r="L1233">
        <v>124</v>
      </c>
      <c r="M1233">
        <v>0</v>
      </c>
      <c r="N1233" t="s">
        <v>112</v>
      </c>
      <c r="O1233" t="s">
        <v>6026</v>
      </c>
      <c r="P1233" t="s">
        <v>39</v>
      </c>
      <c r="Q1233">
        <v>1</v>
      </c>
      <c r="R1233">
        <f t="shared" si="76"/>
        <v>2017</v>
      </c>
      <c r="S1233" t="str">
        <f t="shared" si="77"/>
        <v>August</v>
      </c>
      <c r="T1233" t="str">
        <f t="shared" si="78"/>
        <v>Modern</v>
      </c>
      <c r="U1233" t="str">
        <f t="shared" si="79"/>
        <v>Long</v>
      </c>
    </row>
    <row r="1234" spans="1:21" x14ac:dyDescent="0.25">
      <c r="A1234" t="s">
        <v>6027</v>
      </c>
      <c r="B1234" t="s">
        <v>18</v>
      </c>
      <c r="C1234" t="s">
        <v>6028</v>
      </c>
      <c r="D1234" t="s">
        <v>6029</v>
      </c>
      <c r="E1234" t="s">
        <v>6030</v>
      </c>
      <c r="F1234" t="s">
        <v>22</v>
      </c>
      <c r="G1234" s="2"/>
      <c r="H1234" t="s">
        <v>22</v>
      </c>
      <c r="I1234">
        <v>1940</v>
      </c>
      <c r="J1234" t="s">
        <v>59</v>
      </c>
      <c r="K1234" t="s">
        <v>154</v>
      </c>
      <c r="L1234">
        <v>53</v>
      </c>
      <c r="M1234">
        <v>0</v>
      </c>
      <c r="N1234" t="s">
        <v>743</v>
      </c>
      <c r="O1234" t="s">
        <v>6031</v>
      </c>
      <c r="P1234" t="s">
        <v>27</v>
      </c>
      <c r="Q1234">
        <v>2</v>
      </c>
      <c r="R1234" t="str">
        <f t="shared" si="76"/>
        <v/>
      </c>
      <c r="S1234" t="str">
        <f t="shared" si="77"/>
        <v/>
      </c>
      <c r="T1234" t="str">
        <f t="shared" si="78"/>
        <v>Older</v>
      </c>
      <c r="U1234" t="str">
        <f t="shared" si="79"/>
        <v>Short</v>
      </c>
    </row>
    <row r="1235" spans="1:21" x14ac:dyDescent="0.25">
      <c r="A1235" t="s">
        <v>6032</v>
      </c>
      <c r="B1235" t="s">
        <v>18</v>
      </c>
      <c r="C1235" t="s">
        <v>6033</v>
      </c>
      <c r="D1235" t="s">
        <v>6034</v>
      </c>
      <c r="E1235" t="s">
        <v>6035</v>
      </c>
      <c r="F1235" t="s">
        <v>6036</v>
      </c>
      <c r="G1235" s="2">
        <v>44136</v>
      </c>
      <c r="H1235" t="s">
        <v>34</v>
      </c>
      <c r="I1235">
        <v>2018</v>
      </c>
      <c r="J1235" t="s">
        <v>92</v>
      </c>
      <c r="K1235" t="s">
        <v>570</v>
      </c>
      <c r="L1235">
        <v>94</v>
      </c>
      <c r="M1235">
        <v>0</v>
      </c>
      <c r="N1235" t="s">
        <v>112</v>
      </c>
      <c r="O1235" t="s">
        <v>6037</v>
      </c>
      <c r="P1235" t="s">
        <v>39</v>
      </c>
      <c r="Q1235">
        <v>1</v>
      </c>
      <c r="R1235">
        <f t="shared" si="76"/>
        <v>2020</v>
      </c>
      <c r="S1235" t="str">
        <f t="shared" si="77"/>
        <v>November</v>
      </c>
      <c r="T1235" t="str">
        <f t="shared" si="78"/>
        <v>Modern</v>
      </c>
      <c r="U1235" t="str">
        <f t="shared" si="79"/>
        <v>Medium</v>
      </c>
    </row>
    <row r="1236" spans="1:21" x14ac:dyDescent="0.25">
      <c r="A1236" t="s">
        <v>6038</v>
      </c>
      <c r="B1236" t="s">
        <v>18</v>
      </c>
      <c r="C1236" t="s">
        <v>6039</v>
      </c>
      <c r="D1236" t="s">
        <v>6040</v>
      </c>
      <c r="E1236" t="s">
        <v>6041</v>
      </c>
      <c r="F1236" t="s">
        <v>2692</v>
      </c>
      <c r="G1236" s="2">
        <v>43496</v>
      </c>
      <c r="H1236" t="s">
        <v>34</v>
      </c>
      <c r="I1236">
        <v>2017</v>
      </c>
      <c r="J1236" t="s">
        <v>35</v>
      </c>
      <c r="K1236" t="s">
        <v>1525</v>
      </c>
      <c r="L1236">
        <v>120</v>
      </c>
      <c r="M1236">
        <v>0</v>
      </c>
      <c r="N1236" t="s">
        <v>61</v>
      </c>
      <c r="O1236" t="s">
        <v>6042</v>
      </c>
      <c r="P1236" t="s">
        <v>39</v>
      </c>
      <c r="Q1236">
        <v>1</v>
      </c>
      <c r="R1236">
        <f t="shared" si="76"/>
        <v>2019</v>
      </c>
      <c r="S1236" t="str">
        <f t="shared" si="77"/>
        <v>January</v>
      </c>
      <c r="T1236" t="str">
        <f t="shared" si="78"/>
        <v>Modern</v>
      </c>
      <c r="U1236" t="str">
        <f t="shared" si="79"/>
        <v>Medium</v>
      </c>
    </row>
    <row r="1237" spans="1:21" x14ac:dyDescent="0.25">
      <c r="A1237" t="s">
        <v>6043</v>
      </c>
      <c r="B1237" t="s">
        <v>18</v>
      </c>
      <c r="C1237" t="s">
        <v>6044</v>
      </c>
      <c r="D1237" t="s">
        <v>6045</v>
      </c>
      <c r="E1237" t="s">
        <v>6046</v>
      </c>
      <c r="F1237" t="s">
        <v>22</v>
      </c>
      <c r="G1237" s="2"/>
      <c r="H1237" t="s">
        <v>22</v>
      </c>
      <c r="I1237">
        <v>1993</v>
      </c>
      <c r="J1237" t="s">
        <v>198</v>
      </c>
      <c r="K1237" t="s">
        <v>3023</v>
      </c>
      <c r="L1237">
        <v>56</v>
      </c>
      <c r="M1237">
        <v>0</v>
      </c>
      <c r="N1237" t="s">
        <v>155</v>
      </c>
      <c r="O1237" t="s">
        <v>6047</v>
      </c>
      <c r="P1237" t="s">
        <v>27</v>
      </c>
      <c r="Q1237">
        <v>2</v>
      </c>
      <c r="R1237" t="str">
        <f t="shared" si="76"/>
        <v/>
      </c>
      <c r="S1237" t="str">
        <f t="shared" si="77"/>
        <v/>
      </c>
      <c r="T1237" t="str">
        <f t="shared" si="78"/>
        <v>Older</v>
      </c>
      <c r="U1237" t="str">
        <f t="shared" si="79"/>
        <v>Short</v>
      </c>
    </row>
    <row r="1238" spans="1:21" x14ac:dyDescent="0.25">
      <c r="A1238" t="s">
        <v>6048</v>
      </c>
      <c r="B1238" t="s">
        <v>18</v>
      </c>
      <c r="C1238" t="s">
        <v>6049</v>
      </c>
      <c r="D1238" t="s">
        <v>6050</v>
      </c>
      <c r="E1238" t="s">
        <v>6051</v>
      </c>
      <c r="F1238" t="s">
        <v>2692</v>
      </c>
      <c r="G1238" s="2">
        <v>43123</v>
      </c>
      <c r="H1238" t="s">
        <v>34</v>
      </c>
      <c r="I1238">
        <v>2014</v>
      </c>
      <c r="J1238" t="s">
        <v>92</v>
      </c>
      <c r="K1238" t="s">
        <v>908</v>
      </c>
      <c r="L1238">
        <v>104</v>
      </c>
      <c r="M1238">
        <v>0</v>
      </c>
      <c r="N1238" t="s">
        <v>112</v>
      </c>
      <c r="O1238" t="s">
        <v>6052</v>
      </c>
      <c r="P1238" t="s">
        <v>39</v>
      </c>
      <c r="Q1238">
        <v>1</v>
      </c>
      <c r="R1238">
        <f t="shared" si="76"/>
        <v>2018</v>
      </c>
      <c r="S1238" t="str">
        <f t="shared" si="77"/>
        <v>January</v>
      </c>
      <c r="T1238" t="str">
        <f t="shared" si="78"/>
        <v>Modern</v>
      </c>
      <c r="U1238" t="str">
        <f t="shared" si="79"/>
        <v>Medium</v>
      </c>
    </row>
    <row r="1239" spans="1:21" x14ac:dyDescent="0.25">
      <c r="A1239" t="s">
        <v>6053</v>
      </c>
      <c r="B1239" t="s">
        <v>18</v>
      </c>
      <c r="C1239" t="s">
        <v>6054</v>
      </c>
      <c r="D1239" t="s">
        <v>6055</v>
      </c>
      <c r="E1239" t="s">
        <v>6056</v>
      </c>
      <c r="F1239" t="s">
        <v>175</v>
      </c>
      <c r="G1239" s="2"/>
      <c r="H1239" t="s">
        <v>22</v>
      </c>
      <c r="I1239">
        <v>2015</v>
      </c>
      <c r="J1239" t="s">
        <v>198</v>
      </c>
      <c r="K1239" t="s">
        <v>271</v>
      </c>
      <c r="L1239">
        <v>87</v>
      </c>
      <c r="M1239">
        <v>0</v>
      </c>
      <c r="N1239" t="s">
        <v>264</v>
      </c>
      <c r="O1239" t="s">
        <v>6057</v>
      </c>
      <c r="P1239" t="s">
        <v>27</v>
      </c>
      <c r="Q1239">
        <v>2</v>
      </c>
      <c r="R1239" t="str">
        <f t="shared" si="76"/>
        <v/>
      </c>
      <c r="S1239" t="str">
        <f t="shared" si="77"/>
        <v/>
      </c>
      <c r="T1239" t="str">
        <f t="shared" si="78"/>
        <v>Modern</v>
      </c>
      <c r="U1239" t="str">
        <f t="shared" si="79"/>
        <v>Short</v>
      </c>
    </row>
    <row r="1240" spans="1:21" x14ac:dyDescent="0.25">
      <c r="A1240" t="s">
        <v>6058</v>
      </c>
      <c r="B1240" t="s">
        <v>18</v>
      </c>
      <c r="C1240" t="s">
        <v>6059</v>
      </c>
      <c r="D1240" t="s">
        <v>6060</v>
      </c>
      <c r="E1240" t="s">
        <v>6061</v>
      </c>
      <c r="F1240" t="s">
        <v>175</v>
      </c>
      <c r="G1240" s="2">
        <v>43892</v>
      </c>
      <c r="H1240" t="s">
        <v>34</v>
      </c>
      <c r="I1240">
        <v>2020</v>
      </c>
      <c r="J1240" t="s">
        <v>35</v>
      </c>
      <c r="K1240" t="s">
        <v>2440</v>
      </c>
      <c r="L1240">
        <v>61</v>
      </c>
      <c r="M1240">
        <v>0</v>
      </c>
      <c r="N1240" t="s">
        <v>210</v>
      </c>
      <c r="O1240" t="s">
        <v>6062</v>
      </c>
      <c r="P1240" t="s">
        <v>39</v>
      </c>
      <c r="Q1240">
        <v>1</v>
      </c>
      <c r="R1240">
        <f t="shared" si="76"/>
        <v>2020</v>
      </c>
      <c r="S1240" t="str">
        <f t="shared" si="77"/>
        <v>March</v>
      </c>
      <c r="T1240" t="str">
        <f t="shared" si="78"/>
        <v>Recent</v>
      </c>
      <c r="U1240" t="str">
        <f t="shared" si="79"/>
        <v>Short</v>
      </c>
    </row>
    <row r="1241" spans="1:21" x14ac:dyDescent="0.25">
      <c r="A1241" t="s">
        <v>6063</v>
      </c>
      <c r="B1241" t="s">
        <v>18</v>
      </c>
      <c r="C1241" t="s">
        <v>6064</v>
      </c>
      <c r="D1241" t="s">
        <v>6065</v>
      </c>
      <c r="E1241" t="s">
        <v>6066</v>
      </c>
      <c r="F1241" t="s">
        <v>22</v>
      </c>
      <c r="G1241" s="2">
        <v>44317</v>
      </c>
      <c r="H1241" t="s">
        <v>34</v>
      </c>
      <c r="I1241">
        <v>2013</v>
      </c>
      <c r="J1241" t="s">
        <v>631</v>
      </c>
      <c r="K1241" t="s">
        <v>785</v>
      </c>
      <c r="L1241">
        <v>76</v>
      </c>
      <c r="M1241">
        <v>0</v>
      </c>
      <c r="N1241" t="s">
        <v>162</v>
      </c>
      <c r="O1241" t="s">
        <v>6067</v>
      </c>
      <c r="P1241" t="s">
        <v>39</v>
      </c>
      <c r="Q1241">
        <v>1</v>
      </c>
      <c r="R1241">
        <f t="shared" si="76"/>
        <v>2021</v>
      </c>
      <c r="S1241" t="str">
        <f t="shared" si="77"/>
        <v>May</v>
      </c>
      <c r="T1241" t="str">
        <f t="shared" si="78"/>
        <v>Modern</v>
      </c>
      <c r="U1241" t="str">
        <f t="shared" si="79"/>
        <v>Short</v>
      </c>
    </row>
    <row r="1242" spans="1:21" x14ac:dyDescent="0.25">
      <c r="A1242" t="s">
        <v>6068</v>
      </c>
      <c r="B1242" t="s">
        <v>18</v>
      </c>
      <c r="C1242" t="s">
        <v>6069</v>
      </c>
      <c r="D1242" t="s">
        <v>6070</v>
      </c>
      <c r="E1242" t="s">
        <v>6071</v>
      </c>
      <c r="F1242" t="s">
        <v>22</v>
      </c>
      <c r="G1242" s="2"/>
      <c r="H1242" t="s">
        <v>22</v>
      </c>
      <c r="I1242">
        <v>2019</v>
      </c>
      <c r="J1242" t="s">
        <v>59</v>
      </c>
      <c r="K1242" t="s">
        <v>289</v>
      </c>
      <c r="L1242">
        <v>93</v>
      </c>
      <c r="M1242">
        <v>0</v>
      </c>
      <c r="N1242" t="s">
        <v>61</v>
      </c>
      <c r="O1242" t="s">
        <v>6072</v>
      </c>
      <c r="P1242" t="s">
        <v>27</v>
      </c>
      <c r="Q1242">
        <v>2</v>
      </c>
      <c r="R1242" t="str">
        <f t="shared" si="76"/>
        <v/>
      </c>
      <c r="S1242" t="str">
        <f t="shared" si="77"/>
        <v/>
      </c>
      <c r="T1242" t="str">
        <f t="shared" si="78"/>
        <v>Modern</v>
      </c>
      <c r="U1242" t="str">
        <f t="shared" si="79"/>
        <v>Medium</v>
      </c>
    </row>
    <row r="1243" spans="1:21" x14ac:dyDescent="0.25">
      <c r="A1243" t="s">
        <v>6073</v>
      </c>
      <c r="B1243" t="s">
        <v>29</v>
      </c>
      <c r="C1243" t="s">
        <v>6074</v>
      </c>
      <c r="D1243" t="s">
        <v>22</v>
      </c>
      <c r="E1243" t="s">
        <v>22</v>
      </c>
      <c r="F1243" t="s">
        <v>22</v>
      </c>
      <c r="G1243" s="2"/>
      <c r="H1243" t="s">
        <v>22</v>
      </c>
      <c r="I1243">
        <v>2013</v>
      </c>
      <c r="J1243" t="s">
        <v>51</v>
      </c>
      <c r="K1243" t="s">
        <v>36</v>
      </c>
      <c r="L1243">
        <v>0</v>
      </c>
      <c r="M1243">
        <v>2</v>
      </c>
      <c r="N1243" t="s">
        <v>805</v>
      </c>
      <c r="O1243" t="s">
        <v>6075</v>
      </c>
      <c r="P1243" t="s">
        <v>27</v>
      </c>
      <c r="Q1243">
        <v>2</v>
      </c>
      <c r="R1243" t="str">
        <f t="shared" si="76"/>
        <v/>
      </c>
      <c r="S1243" t="str">
        <f t="shared" si="77"/>
        <v/>
      </c>
      <c r="T1243" t="str">
        <f t="shared" si="78"/>
        <v>Modern</v>
      </c>
      <c r="U1243" t="str">
        <f t="shared" si="79"/>
        <v>Not Applicable</v>
      </c>
    </row>
    <row r="1244" spans="1:21" x14ac:dyDescent="0.25">
      <c r="A1244" t="s">
        <v>6076</v>
      </c>
      <c r="B1244" t="s">
        <v>29</v>
      </c>
      <c r="C1244" t="s">
        <v>6077</v>
      </c>
      <c r="D1244" t="s">
        <v>6078</v>
      </c>
      <c r="E1244" t="s">
        <v>6079</v>
      </c>
      <c r="F1244" t="s">
        <v>312</v>
      </c>
      <c r="G1244" s="2">
        <v>44383</v>
      </c>
      <c r="H1244" t="s">
        <v>34</v>
      </c>
      <c r="I1244">
        <v>2016</v>
      </c>
      <c r="J1244" t="s">
        <v>136</v>
      </c>
      <c r="K1244" t="s">
        <v>36</v>
      </c>
      <c r="L1244">
        <v>0</v>
      </c>
      <c r="M1244">
        <v>2</v>
      </c>
      <c r="N1244" t="s">
        <v>998</v>
      </c>
      <c r="O1244" t="s">
        <v>6080</v>
      </c>
      <c r="P1244" t="s">
        <v>39</v>
      </c>
      <c r="Q1244">
        <v>1</v>
      </c>
      <c r="R1244">
        <f t="shared" si="76"/>
        <v>2021</v>
      </c>
      <c r="S1244" t="str">
        <f t="shared" si="77"/>
        <v>July</v>
      </c>
      <c r="T1244" t="str">
        <f t="shared" si="78"/>
        <v>Modern</v>
      </c>
      <c r="U1244" t="str">
        <f t="shared" si="79"/>
        <v>Not Applicable</v>
      </c>
    </row>
    <row r="1245" spans="1:21" x14ac:dyDescent="0.25">
      <c r="A1245" t="s">
        <v>6081</v>
      </c>
      <c r="B1245" t="s">
        <v>29</v>
      </c>
      <c r="C1245" t="s">
        <v>6082</v>
      </c>
      <c r="D1245" t="s">
        <v>22</v>
      </c>
      <c r="E1245" t="s">
        <v>6083</v>
      </c>
      <c r="F1245" t="s">
        <v>22</v>
      </c>
      <c r="G1245" s="2"/>
      <c r="H1245" t="s">
        <v>22</v>
      </c>
      <c r="I1245">
        <v>2017</v>
      </c>
      <c r="J1245" t="s">
        <v>198</v>
      </c>
      <c r="K1245" t="s">
        <v>71</v>
      </c>
      <c r="L1245">
        <v>0</v>
      </c>
      <c r="M1245">
        <v>1</v>
      </c>
      <c r="N1245" t="s">
        <v>25</v>
      </c>
      <c r="O1245" t="s">
        <v>6084</v>
      </c>
      <c r="P1245" t="s">
        <v>27</v>
      </c>
      <c r="Q1245">
        <v>2</v>
      </c>
      <c r="R1245" t="str">
        <f t="shared" si="76"/>
        <v/>
      </c>
      <c r="S1245" t="str">
        <f t="shared" si="77"/>
        <v/>
      </c>
      <c r="T1245" t="str">
        <f t="shared" si="78"/>
        <v>Modern</v>
      </c>
      <c r="U1245" t="str">
        <f t="shared" si="79"/>
        <v>Not Applicable</v>
      </c>
    </row>
    <row r="1246" spans="1:21" x14ac:dyDescent="0.25">
      <c r="A1246" t="s">
        <v>6085</v>
      </c>
      <c r="B1246" t="s">
        <v>18</v>
      </c>
      <c r="C1246" t="s">
        <v>6086</v>
      </c>
      <c r="D1246" t="s">
        <v>6087</v>
      </c>
      <c r="E1246" t="s">
        <v>6088</v>
      </c>
      <c r="F1246" t="s">
        <v>22</v>
      </c>
      <c r="G1246" s="2"/>
      <c r="H1246" t="s">
        <v>22</v>
      </c>
      <c r="I1246">
        <v>2020</v>
      </c>
      <c r="J1246" t="s">
        <v>23</v>
      </c>
      <c r="K1246" t="s">
        <v>44</v>
      </c>
      <c r="L1246">
        <v>60</v>
      </c>
      <c r="M1246">
        <v>0</v>
      </c>
      <c r="N1246" t="s">
        <v>998</v>
      </c>
      <c r="O1246" t="s">
        <v>6089</v>
      </c>
      <c r="P1246" t="s">
        <v>27</v>
      </c>
      <c r="Q1246">
        <v>2</v>
      </c>
      <c r="R1246" t="str">
        <f t="shared" si="76"/>
        <v/>
      </c>
      <c r="S1246" t="str">
        <f t="shared" si="77"/>
        <v/>
      </c>
      <c r="T1246" t="str">
        <f t="shared" si="78"/>
        <v>Recent</v>
      </c>
      <c r="U1246" t="str">
        <f t="shared" si="79"/>
        <v>Short</v>
      </c>
    </row>
    <row r="1247" spans="1:21" x14ac:dyDescent="0.25">
      <c r="A1247" t="s">
        <v>6090</v>
      </c>
      <c r="B1247" t="s">
        <v>18</v>
      </c>
      <c r="C1247" t="s">
        <v>6091</v>
      </c>
      <c r="D1247" t="s">
        <v>1832</v>
      </c>
      <c r="E1247" t="s">
        <v>22</v>
      </c>
      <c r="F1247" t="s">
        <v>22</v>
      </c>
      <c r="G1247" s="2"/>
      <c r="H1247" t="s">
        <v>22</v>
      </c>
      <c r="I1247">
        <v>2019</v>
      </c>
      <c r="J1247" t="s">
        <v>77</v>
      </c>
      <c r="K1247" t="s">
        <v>199</v>
      </c>
      <c r="L1247">
        <v>48</v>
      </c>
      <c r="M1247">
        <v>0</v>
      </c>
      <c r="N1247" t="s">
        <v>79</v>
      </c>
      <c r="O1247" t="s">
        <v>6092</v>
      </c>
      <c r="P1247" t="s">
        <v>27</v>
      </c>
      <c r="Q1247">
        <v>2</v>
      </c>
      <c r="R1247" t="str">
        <f t="shared" si="76"/>
        <v/>
      </c>
      <c r="S1247" t="str">
        <f t="shared" si="77"/>
        <v/>
      </c>
      <c r="T1247" t="str">
        <f t="shared" si="78"/>
        <v>Modern</v>
      </c>
      <c r="U1247" t="str">
        <f t="shared" si="79"/>
        <v>Short</v>
      </c>
    </row>
    <row r="1248" spans="1:21" x14ac:dyDescent="0.25">
      <c r="A1248" t="s">
        <v>6093</v>
      </c>
      <c r="B1248" t="s">
        <v>18</v>
      </c>
      <c r="C1248" t="s">
        <v>6094</v>
      </c>
      <c r="D1248" t="s">
        <v>6095</v>
      </c>
      <c r="E1248" t="s">
        <v>6096</v>
      </c>
      <c r="F1248" t="s">
        <v>175</v>
      </c>
      <c r="G1248" s="2">
        <v>44393</v>
      </c>
      <c r="H1248" t="s">
        <v>34</v>
      </c>
      <c r="I1248">
        <v>2008</v>
      </c>
      <c r="J1248" t="s">
        <v>244</v>
      </c>
      <c r="K1248" t="s">
        <v>1051</v>
      </c>
      <c r="L1248">
        <v>122</v>
      </c>
      <c r="M1248">
        <v>0</v>
      </c>
      <c r="N1248" t="s">
        <v>112</v>
      </c>
      <c r="O1248" t="s">
        <v>6097</v>
      </c>
      <c r="P1248" t="s">
        <v>39</v>
      </c>
      <c r="Q1248">
        <v>1</v>
      </c>
      <c r="R1248">
        <f t="shared" si="76"/>
        <v>2021</v>
      </c>
      <c r="S1248" t="str">
        <f t="shared" si="77"/>
        <v>July</v>
      </c>
      <c r="T1248" t="str">
        <f t="shared" si="78"/>
        <v>Older</v>
      </c>
      <c r="U1248" t="str">
        <f t="shared" si="79"/>
        <v>Long</v>
      </c>
    </row>
    <row r="1249" spans="1:21" x14ac:dyDescent="0.25">
      <c r="A1249" t="s">
        <v>6098</v>
      </c>
      <c r="B1249" t="s">
        <v>29</v>
      </c>
      <c r="C1249" t="s">
        <v>6099</v>
      </c>
      <c r="D1249" t="s">
        <v>22</v>
      </c>
      <c r="E1249" t="s">
        <v>6100</v>
      </c>
      <c r="F1249" t="s">
        <v>1934</v>
      </c>
      <c r="G1249" s="2">
        <v>43479</v>
      </c>
      <c r="H1249" t="s">
        <v>34</v>
      </c>
      <c r="I1249">
        <v>2016</v>
      </c>
      <c r="J1249" t="s">
        <v>136</v>
      </c>
      <c r="K1249" t="s">
        <v>71</v>
      </c>
      <c r="L1249">
        <v>0</v>
      </c>
      <c r="M1249">
        <v>1</v>
      </c>
      <c r="N1249" t="s">
        <v>137</v>
      </c>
      <c r="O1249" t="s">
        <v>6101</v>
      </c>
      <c r="P1249" t="s">
        <v>39</v>
      </c>
      <c r="Q1249">
        <v>1</v>
      </c>
      <c r="R1249">
        <f t="shared" si="76"/>
        <v>2019</v>
      </c>
      <c r="S1249" t="str">
        <f t="shared" si="77"/>
        <v>January</v>
      </c>
      <c r="T1249" t="str">
        <f t="shared" si="78"/>
        <v>Modern</v>
      </c>
      <c r="U1249" t="str">
        <f t="shared" si="79"/>
        <v>Not Applicable</v>
      </c>
    </row>
    <row r="1250" spans="1:21" x14ac:dyDescent="0.25">
      <c r="A1250" t="s">
        <v>6102</v>
      </c>
      <c r="B1250" t="s">
        <v>18</v>
      </c>
      <c r="C1250" t="s">
        <v>6103</v>
      </c>
      <c r="D1250" t="s">
        <v>6104</v>
      </c>
      <c r="E1250" t="s">
        <v>6105</v>
      </c>
      <c r="F1250" t="s">
        <v>22</v>
      </c>
      <c r="G1250" s="2"/>
      <c r="H1250" t="s">
        <v>22</v>
      </c>
      <c r="I1250">
        <v>2021</v>
      </c>
      <c r="J1250" t="s">
        <v>77</v>
      </c>
      <c r="K1250" t="s">
        <v>24</v>
      </c>
      <c r="L1250">
        <v>79</v>
      </c>
      <c r="M1250">
        <v>0</v>
      </c>
      <c r="N1250" t="s">
        <v>61</v>
      </c>
      <c r="O1250" t="s">
        <v>6106</v>
      </c>
      <c r="P1250" t="s">
        <v>27</v>
      </c>
      <c r="Q1250">
        <v>2</v>
      </c>
      <c r="R1250" t="str">
        <f t="shared" si="76"/>
        <v/>
      </c>
      <c r="S1250" t="str">
        <f t="shared" si="77"/>
        <v/>
      </c>
      <c r="T1250" t="str">
        <f t="shared" si="78"/>
        <v>Recent</v>
      </c>
      <c r="U1250" t="str">
        <f t="shared" si="79"/>
        <v>Short</v>
      </c>
    </row>
    <row r="1251" spans="1:21" x14ac:dyDescent="0.25">
      <c r="A1251" t="s">
        <v>6107</v>
      </c>
      <c r="B1251" t="s">
        <v>18</v>
      </c>
      <c r="C1251" t="s">
        <v>6108</v>
      </c>
      <c r="D1251" t="s">
        <v>6109</v>
      </c>
      <c r="E1251" t="s">
        <v>6110</v>
      </c>
      <c r="F1251" t="s">
        <v>22</v>
      </c>
      <c r="G1251" s="2"/>
      <c r="H1251" t="s">
        <v>22</v>
      </c>
      <c r="I1251">
        <v>2021</v>
      </c>
      <c r="J1251" t="s">
        <v>23</v>
      </c>
      <c r="K1251" t="s">
        <v>318</v>
      </c>
      <c r="L1251">
        <v>80</v>
      </c>
      <c r="M1251">
        <v>0</v>
      </c>
      <c r="N1251" t="s">
        <v>61</v>
      </c>
      <c r="O1251" t="s">
        <v>6111</v>
      </c>
      <c r="P1251" t="s">
        <v>27</v>
      </c>
      <c r="Q1251">
        <v>2</v>
      </c>
      <c r="R1251" t="str">
        <f t="shared" si="76"/>
        <v/>
      </c>
      <c r="S1251" t="str">
        <f t="shared" si="77"/>
        <v/>
      </c>
      <c r="T1251" t="str">
        <f t="shared" si="78"/>
        <v>Recent</v>
      </c>
      <c r="U1251" t="str">
        <f t="shared" si="79"/>
        <v>Short</v>
      </c>
    </row>
    <row r="1252" spans="1:21" x14ac:dyDescent="0.25">
      <c r="A1252" t="s">
        <v>6112</v>
      </c>
      <c r="B1252" t="s">
        <v>29</v>
      </c>
      <c r="C1252" t="s">
        <v>6113</v>
      </c>
      <c r="D1252" t="s">
        <v>22</v>
      </c>
      <c r="E1252" t="s">
        <v>6114</v>
      </c>
      <c r="F1252" t="s">
        <v>175</v>
      </c>
      <c r="G1252" s="2"/>
      <c r="H1252" t="s">
        <v>22</v>
      </c>
      <c r="I1252">
        <v>2020</v>
      </c>
      <c r="J1252" t="s">
        <v>198</v>
      </c>
      <c r="K1252" t="s">
        <v>71</v>
      </c>
      <c r="L1252">
        <v>0</v>
      </c>
      <c r="M1252">
        <v>1</v>
      </c>
      <c r="N1252" t="s">
        <v>119</v>
      </c>
      <c r="O1252" t="s">
        <v>6115</v>
      </c>
      <c r="P1252" t="s">
        <v>27</v>
      </c>
      <c r="Q1252">
        <v>2</v>
      </c>
      <c r="R1252" t="str">
        <f t="shared" si="76"/>
        <v/>
      </c>
      <c r="S1252" t="str">
        <f t="shared" si="77"/>
        <v/>
      </c>
      <c r="T1252" t="str">
        <f t="shared" si="78"/>
        <v>Recent</v>
      </c>
      <c r="U1252" t="str">
        <f t="shared" si="79"/>
        <v>Not Applicable</v>
      </c>
    </row>
    <row r="1253" spans="1:21" x14ac:dyDescent="0.25">
      <c r="A1253" t="s">
        <v>6116</v>
      </c>
      <c r="B1253" t="s">
        <v>29</v>
      </c>
      <c r="C1253" t="s">
        <v>6117</v>
      </c>
      <c r="D1253" t="s">
        <v>22</v>
      </c>
      <c r="E1253" t="s">
        <v>6118</v>
      </c>
      <c r="F1253" t="s">
        <v>22</v>
      </c>
      <c r="G1253" s="2"/>
      <c r="H1253" t="s">
        <v>22</v>
      </c>
      <c r="I1253">
        <v>2020</v>
      </c>
      <c r="J1253" t="s">
        <v>23</v>
      </c>
      <c r="K1253" t="s">
        <v>71</v>
      </c>
      <c r="L1253">
        <v>0</v>
      </c>
      <c r="M1253">
        <v>1</v>
      </c>
      <c r="N1253" t="s">
        <v>368</v>
      </c>
      <c r="O1253" t="s">
        <v>6119</v>
      </c>
      <c r="P1253" t="s">
        <v>27</v>
      </c>
      <c r="Q1253">
        <v>2</v>
      </c>
      <c r="R1253" t="str">
        <f t="shared" si="76"/>
        <v/>
      </c>
      <c r="S1253" t="str">
        <f t="shared" si="77"/>
        <v/>
      </c>
      <c r="T1253" t="str">
        <f t="shared" si="78"/>
        <v>Recent</v>
      </c>
      <c r="U1253" t="str">
        <f t="shared" si="79"/>
        <v>Not Applicable</v>
      </c>
    </row>
    <row r="1254" spans="1:21" x14ac:dyDescent="0.25">
      <c r="A1254" t="s">
        <v>6120</v>
      </c>
      <c r="B1254" t="s">
        <v>18</v>
      </c>
      <c r="C1254" t="s">
        <v>6121</v>
      </c>
      <c r="D1254" t="s">
        <v>6122</v>
      </c>
      <c r="E1254" t="s">
        <v>6123</v>
      </c>
      <c r="F1254" t="s">
        <v>22</v>
      </c>
      <c r="G1254" s="2"/>
      <c r="H1254" t="s">
        <v>22</v>
      </c>
      <c r="I1254">
        <v>2009</v>
      </c>
      <c r="J1254" t="s">
        <v>59</v>
      </c>
      <c r="K1254" t="s">
        <v>1917</v>
      </c>
      <c r="L1254">
        <v>154</v>
      </c>
      <c r="M1254">
        <v>0</v>
      </c>
      <c r="N1254" t="s">
        <v>25</v>
      </c>
      <c r="O1254" t="s">
        <v>6124</v>
      </c>
      <c r="P1254" t="s">
        <v>27</v>
      </c>
      <c r="Q1254">
        <v>2</v>
      </c>
      <c r="R1254" t="str">
        <f t="shared" si="76"/>
        <v/>
      </c>
      <c r="S1254" t="str">
        <f t="shared" si="77"/>
        <v/>
      </c>
      <c r="T1254" t="str">
        <f t="shared" si="78"/>
        <v>Older</v>
      </c>
      <c r="U1254" t="str">
        <f t="shared" si="79"/>
        <v>Long</v>
      </c>
    </row>
    <row r="1255" spans="1:21" x14ac:dyDescent="0.25">
      <c r="A1255" t="s">
        <v>6125</v>
      </c>
      <c r="B1255" t="s">
        <v>29</v>
      </c>
      <c r="C1255" t="s">
        <v>6126</v>
      </c>
      <c r="D1255" t="s">
        <v>22</v>
      </c>
      <c r="E1255" t="s">
        <v>22</v>
      </c>
      <c r="F1255" t="s">
        <v>22</v>
      </c>
      <c r="G1255" s="2"/>
      <c r="H1255" t="s">
        <v>22</v>
      </c>
      <c r="I1255">
        <v>2010</v>
      </c>
      <c r="J1255" t="s">
        <v>59</v>
      </c>
      <c r="K1255" t="s">
        <v>71</v>
      </c>
      <c r="L1255">
        <v>0</v>
      </c>
      <c r="M1255">
        <v>1</v>
      </c>
      <c r="N1255" t="s">
        <v>805</v>
      </c>
      <c r="O1255" t="s">
        <v>6127</v>
      </c>
      <c r="P1255" t="s">
        <v>27</v>
      </c>
      <c r="Q1255">
        <v>2</v>
      </c>
      <c r="R1255" t="str">
        <f t="shared" si="76"/>
        <v/>
      </c>
      <c r="S1255" t="str">
        <f t="shared" si="77"/>
        <v/>
      </c>
      <c r="T1255" t="str">
        <f t="shared" si="78"/>
        <v>Modern</v>
      </c>
      <c r="U1255" t="str">
        <f t="shared" si="79"/>
        <v>Not Applicable</v>
      </c>
    </row>
    <row r="1256" spans="1:21" x14ac:dyDescent="0.25">
      <c r="A1256" t="s">
        <v>6128</v>
      </c>
      <c r="B1256" t="s">
        <v>18</v>
      </c>
      <c r="C1256" t="s">
        <v>6129</v>
      </c>
      <c r="D1256" t="s">
        <v>6130</v>
      </c>
      <c r="E1256" t="s">
        <v>6131</v>
      </c>
      <c r="F1256" t="s">
        <v>175</v>
      </c>
      <c r="G1256" s="2">
        <v>43951</v>
      </c>
      <c r="H1256" t="s">
        <v>34</v>
      </c>
      <c r="I1256">
        <v>2020</v>
      </c>
      <c r="J1256" t="s">
        <v>136</v>
      </c>
      <c r="K1256" t="s">
        <v>551</v>
      </c>
      <c r="L1256">
        <v>97</v>
      </c>
      <c r="M1256">
        <v>0</v>
      </c>
      <c r="N1256" t="s">
        <v>2791</v>
      </c>
      <c r="O1256" t="s">
        <v>6132</v>
      </c>
      <c r="P1256" t="s">
        <v>39</v>
      </c>
      <c r="Q1256">
        <v>1</v>
      </c>
      <c r="R1256">
        <f t="shared" si="76"/>
        <v>2020</v>
      </c>
      <c r="S1256" t="str">
        <f t="shared" si="77"/>
        <v>April</v>
      </c>
      <c r="T1256" t="str">
        <f t="shared" si="78"/>
        <v>Recent</v>
      </c>
      <c r="U1256" t="str">
        <f t="shared" si="79"/>
        <v>Medium</v>
      </c>
    </row>
    <row r="1257" spans="1:21" x14ac:dyDescent="0.25">
      <c r="A1257" t="s">
        <v>6133</v>
      </c>
      <c r="B1257" t="s">
        <v>18</v>
      </c>
      <c r="C1257" t="s">
        <v>6134</v>
      </c>
      <c r="D1257" t="s">
        <v>6135</v>
      </c>
      <c r="E1257" t="s">
        <v>6136</v>
      </c>
      <c r="F1257" t="s">
        <v>22</v>
      </c>
      <c r="G1257" s="2"/>
      <c r="H1257" t="s">
        <v>22</v>
      </c>
      <c r="I1257">
        <v>2020</v>
      </c>
      <c r="J1257" t="s">
        <v>23</v>
      </c>
      <c r="K1257" t="s">
        <v>161</v>
      </c>
      <c r="L1257">
        <v>101</v>
      </c>
      <c r="M1257">
        <v>0</v>
      </c>
      <c r="N1257" t="s">
        <v>998</v>
      </c>
      <c r="O1257" t="s">
        <v>6137</v>
      </c>
      <c r="P1257" t="s">
        <v>27</v>
      </c>
      <c r="Q1257">
        <v>2</v>
      </c>
      <c r="R1257" t="str">
        <f t="shared" si="76"/>
        <v/>
      </c>
      <c r="S1257" t="str">
        <f t="shared" si="77"/>
        <v/>
      </c>
      <c r="T1257" t="str">
        <f t="shared" si="78"/>
        <v>Recent</v>
      </c>
      <c r="U1257" t="str">
        <f t="shared" si="79"/>
        <v>Medium</v>
      </c>
    </row>
    <row r="1258" spans="1:21" x14ac:dyDescent="0.25">
      <c r="A1258" t="s">
        <v>6138</v>
      </c>
      <c r="B1258" t="s">
        <v>18</v>
      </c>
      <c r="C1258" t="s">
        <v>6139</v>
      </c>
      <c r="D1258" t="s">
        <v>6140</v>
      </c>
      <c r="E1258" t="s">
        <v>6141</v>
      </c>
      <c r="F1258" t="s">
        <v>22</v>
      </c>
      <c r="G1258" s="2"/>
      <c r="H1258" t="s">
        <v>22</v>
      </c>
      <c r="I1258">
        <v>1975</v>
      </c>
      <c r="J1258" t="s">
        <v>23</v>
      </c>
      <c r="K1258" t="s">
        <v>551</v>
      </c>
      <c r="L1258">
        <v>97</v>
      </c>
      <c r="M1258">
        <v>0</v>
      </c>
      <c r="N1258" t="s">
        <v>25</v>
      </c>
      <c r="O1258" t="s">
        <v>6142</v>
      </c>
      <c r="P1258" t="s">
        <v>27</v>
      </c>
      <c r="Q1258">
        <v>2</v>
      </c>
      <c r="R1258" t="str">
        <f t="shared" si="76"/>
        <v/>
      </c>
      <c r="S1258" t="str">
        <f t="shared" si="77"/>
        <v/>
      </c>
      <c r="T1258" t="str">
        <f t="shared" si="78"/>
        <v>Older</v>
      </c>
      <c r="U1258" t="str">
        <f t="shared" si="79"/>
        <v>Medium</v>
      </c>
    </row>
    <row r="1259" spans="1:21" x14ac:dyDescent="0.25">
      <c r="A1259" t="s">
        <v>6143</v>
      </c>
      <c r="B1259" t="s">
        <v>18</v>
      </c>
      <c r="C1259" t="s">
        <v>6144</v>
      </c>
      <c r="D1259" t="s">
        <v>6145</v>
      </c>
      <c r="E1259" t="s">
        <v>6146</v>
      </c>
      <c r="F1259" t="s">
        <v>175</v>
      </c>
      <c r="G1259" s="2">
        <v>43780</v>
      </c>
      <c r="H1259" t="s">
        <v>34</v>
      </c>
      <c r="I1259">
        <v>2009</v>
      </c>
      <c r="J1259" t="s">
        <v>92</v>
      </c>
      <c r="K1259" t="s">
        <v>470</v>
      </c>
      <c r="L1259">
        <v>100</v>
      </c>
      <c r="M1259">
        <v>0</v>
      </c>
      <c r="N1259" t="s">
        <v>119</v>
      </c>
      <c r="O1259" t="s">
        <v>6147</v>
      </c>
      <c r="P1259" t="s">
        <v>39</v>
      </c>
      <c r="Q1259">
        <v>1</v>
      </c>
      <c r="R1259">
        <f t="shared" si="76"/>
        <v>2019</v>
      </c>
      <c r="S1259" t="str">
        <f t="shared" si="77"/>
        <v>November</v>
      </c>
      <c r="T1259" t="str">
        <f t="shared" si="78"/>
        <v>Older</v>
      </c>
      <c r="U1259" t="str">
        <f t="shared" si="79"/>
        <v>Medium</v>
      </c>
    </row>
    <row r="1260" spans="1:21" x14ac:dyDescent="0.25">
      <c r="A1260" t="s">
        <v>6148</v>
      </c>
      <c r="B1260" t="s">
        <v>29</v>
      </c>
      <c r="C1260" t="s">
        <v>6149</v>
      </c>
      <c r="D1260" t="s">
        <v>22</v>
      </c>
      <c r="E1260" t="s">
        <v>6150</v>
      </c>
      <c r="F1260" t="s">
        <v>175</v>
      </c>
      <c r="G1260" s="2">
        <v>44180</v>
      </c>
      <c r="H1260" t="s">
        <v>34</v>
      </c>
      <c r="I1260">
        <v>2020</v>
      </c>
      <c r="J1260" t="s">
        <v>349</v>
      </c>
      <c r="K1260" t="s">
        <v>36</v>
      </c>
      <c r="L1260">
        <v>0</v>
      </c>
      <c r="M1260">
        <v>2</v>
      </c>
      <c r="N1260" t="s">
        <v>79</v>
      </c>
      <c r="O1260" t="s">
        <v>6151</v>
      </c>
      <c r="P1260" t="s">
        <v>39</v>
      </c>
      <c r="Q1260">
        <v>1</v>
      </c>
      <c r="R1260">
        <f t="shared" si="76"/>
        <v>2020</v>
      </c>
      <c r="S1260" t="str">
        <f t="shared" si="77"/>
        <v>December</v>
      </c>
      <c r="T1260" t="str">
        <f t="shared" si="78"/>
        <v>Recent</v>
      </c>
      <c r="U1260" t="str">
        <f t="shared" si="79"/>
        <v>Not Applicable</v>
      </c>
    </row>
    <row r="1261" spans="1:21" x14ac:dyDescent="0.25">
      <c r="A1261" t="s">
        <v>6152</v>
      </c>
      <c r="B1261" t="s">
        <v>18</v>
      </c>
      <c r="C1261" t="s">
        <v>6153</v>
      </c>
      <c r="D1261" t="s">
        <v>6154</v>
      </c>
      <c r="E1261" t="s">
        <v>6155</v>
      </c>
      <c r="F1261" t="s">
        <v>85</v>
      </c>
      <c r="G1261" s="2">
        <v>44091</v>
      </c>
      <c r="H1261" t="s">
        <v>34</v>
      </c>
      <c r="I1261">
        <v>2014</v>
      </c>
      <c r="J1261" t="s">
        <v>136</v>
      </c>
      <c r="K1261" t="s">
        <v>2743</v>
      </c>
      <c r="L1261">
        <v>130</v>
      </c>
      <c r="M1261">
        <v>0</v>
      </c>
      <c r="N1261" t="s">
        <v>53</v>
      </c>
      <c r="O1261" t="s">
        <v>6156</v>
      </c>
      <c r="P1261" t="s">
        <v>39</v>
      </c>
      <c r="Q1261">
        <v>1</v>
      </c>
      <c r="R1261">
        <f t="shared" si="76"/>
        <v>2020</v>
      </c>
      <c r="S1261" t="str">
        <f t="shared" si="77"/>
        <v>September</v>
      </c>
      <c r="T1261" t="str">
        <f t="shared" si="78"/>
        <v>Modern</v>
      </c>
      <c r="U1261" t="str">
        <f t="shared" si="79"/>
        <v>Long</v>
      </c>
    </row>
    <row r="1262" spans="1:21" x14ac:dyDescent="0.25">
      <c r="A1262" t="s">
        <v>6157</v>
      </c>
      <c r="B1262" t="s">
        <v>18</v>
      </c>
      <c r="C1262" t="s">
        <v>6158</v>
      </c>
      <c r="D1262" t="s">
        <v>6159</v>
      </c>
      <c r="E1262" t="s">
        <v>6160</v>
      </c>
      <c r="F1262" t="s">
        <v>22</v>
      </c>
      <c r="G1262" s="2"/>
      <c r="H1262" t="s">
        <v>22</v>
      </c>
      <c r="I1262">
        <v>2018</v>
      </c>
      <c r="J1262" t="s">
        <v>23</v>
      </c>
      <c r="K1262" t="s">
        <v>470</v>
      </c>
      <c r="L1262">
        <v>100</v>
      </c>
      <c r="M1262">
        <v>0</v>
      </c>
      <c r="N1262" t="s">
        <v>79</v>
      </c>
      <c r="O1262" t="s">
        <v>6161</v>
      </c>
      <c r="P1262" t="s">
        <v>27</v>
      </c>
      <c r="Q1262">
        <v>2</v>
      </c>
      <c r="R1262" t="str">
        <f t="shared" si="76"/>
        <v/>
      </c>
      <c r="S1262" t="str">
        <f t="shared" si="77"/>
        <v/>
      </c>
      <c r="T1262" t="str">
        <f t="shared" si="78"/>
        <v>Modern</v>
      </c>
      <c r="U1262" t="str">
        <f t="shared" si="79"/>
        <v>Medium</v>
      </c>
    </row>
    <row r="1263" spans="1:21" x14ac:dyDescent="0.25">
      <c r="A1263" t="s">
        <v>6162</v>
      </c>
      <c r="B1263" t="s">
        <v>29</v>
      </c>
      <c r="C1263" t="s">
        <v>6163</v>
      </c>
      <c r="D1263" t="s">
        <v>22</v>
      </c>
      <c r="E1263" t="s">
        <v>6164</v>
      </c>
      <c r="F1263" t="s">
        <v>85</v>
      </c>
      <c r="G1263" s="2">
        <v>43975</v>
      </c>
      <c r="H1263" t="s">
        <v>34</v>
      </c>
      <c r="I1263">
        <v>2020</v>
      </c>
      <c r="J1263" t="s">
        <v>35</v>
      </c>
      <c r="K1263" t="s">
        <v>71</v>
      </c>
      <c r="L1263">
        <v>0</v>
      </c>
      <c r="M1263">
        <v>1</v>
      </c>
      <c r="N1263" t="s">
        <v>264</v>
      </c>
      <c r="O1263" t="s">
        <v>6165</v>
      </c>
      <c r="P1263" t="s">
        <v>39</v>
      </c>
      <c r="Q1263">
        <v>1</v>
      </c>
      <c r="R1263">
        <f t="shared" si="76"/>
        <v>2020</v>
      </c>
      <c r="S1263" t="str">
        <f t="shared" si="77"/>
        <v>May</v>
      </c>
      <c r="T1263" t="str">
        <f t="shared" si="78"/>
        <v>Recent</v>
      </c>
      <c r="U1263" t="str">
        <f t="shared" si="79"/>
        <v>Not Applicable</v>
      </c>
    </row>
    <row r="1264" spans="1:21" x14ac:dyDescent="0.25">
      <c r="A1264" t="s">
        <v>6166</v>
      </c>
      <c r="B1264" t="s">
        <v>18</v>
      </c>
      <c r="C1264" t="s">
        <v>6167</v>
      </c>
      <c r="D1264" t="s">
        <v>6168</v>
      </c>
      <c r="E1264" t="s">
        <v>6169</v>
      </c>
      <c r="F1264" t="s">
        <v>175</v>
      </c>
      <c r="G1264" s="2"/>
      <c r="H1264" t="s">
        <v>22</v>
      </c>
      <c r="I1264">
        <v>2016</v>
      </c>
      <c r="J1264" t="s">
        <v>92</v>
      </c>
      <c r="K1264" t="s">
        <v>610</v>
      </c>
      <c r="L1264">
        <v>111</v>
      </c>
      <c r="M1264">
        <v>0</v>
      </c>
      <c r="N1264" t="s">
        <v>45</v>
      </c>
      <c r="O1264" t="s">
        <v>6170</v>
      </c>
      <c r="P1264" t="s">
        <v>27</v>
      </c>
      <c r="Q1264">
        <v>2</v>
      </c>
      <c r="R1264" t="str">
        <f t="shared" si="76"/>
        <v/>
      </c>
      <c r="S1264" t="str">
        <f t="shared" si="77"/>
        <v/>
      </c>
      <c r="T1264" t="str">
        <f t="shared" si="78"/>
        <v>Modern</v>
      </c>
      <c r="U1264" t="str">
        <f t="shared" si="79"/>
        <v>Medium</v>
      </c>
    </row>
    <row r="1265" spans="1:21" x14ac:dyDescent="0.25">
      <c r="A1265" t="s">
        <v>6171</v>
      </c>
      <c r="B1265" t="s">
        <v>18</v>
      </c>
      <c r="C1265" t="s">
        <v>6172</v>
      </c>
      <c r="D1265" t="s">
        <v>3248</v>
      </c>
      <c r="E1265" t="s">
        <v>6173</v>
      </c>
      <c r="F1265" t="s">
        <v>6174</v>
      </c>
      <c r="G1265" s="2">
        <v>44166</v>
      </c>
      <c r="H1265" t="s">
        <v>34</v>
      </c>
      <c r="I1265">
        <v>1990</v>
      </c>
      <c r="J1265" t="s">
        <v>244</v>
      </c>
      <c r="K1265" t="s">
        <v>1525</v>
      </c>
      <c r="L1265">
        <v>120</v>
      </c>
      <c r="M1265">
        <v>0</v>
      </c>
      <c r="N1265" t="s">
        <v>112</v>
      </c>
      <c r="O1265" t="s">
        <v>6175</v>
      </c>
      <c r="P1265" t="s">
        <v>39</v>
      </c>
      <c r="Q1265">
        <v>1</v>
      </c>
      <c r="R1265">
        <f t="shared" si="76"/>
        <v>2020</v>
      </c>
      <c r="S1265" t="str">
        <f t="shared" si="77"/>
        <v>December</v>
      </c>
      <c r="T1265" t="str">
        <f t="shared" si="78"/>
        <v>Older</v>
      </c>
      <c r="U1265" t="str">
        <f t="shared" si="79"/>
        <v>Medium</v>
      </c>
    </row>
    <row r="1266" spans="1:21" x14ac:dyDescent="0.25">
      <c r="A1266" t="s">
        <v>6176</v>
      </c>
      <c r="B1266" t="s">
        <v>18</v>
      </c>
      <c r="C1266" t="s">
        <v>6177</v>
      </c>
      <c r="D1266" t="s">
        <v>6178</v>
      </c>
      <c r="E1266" t="s">
        <v>6179</v>
      </c>
      <c r="F1266" t="s">
        <v>22</v>
      </c>
      <c r="G1266" s="2"/>
      <c r="H1266" t="s">
        <v>22</v>
      </c>
      <c r="I1266">
        <v>2021</v>
      </c>
      <c r="J1266" t="s">
        <v>238</v>
      </c>
      <c r="K1266" t="s">
        <v>226</v>
      </c>
      <c r="L1266">
        <v>86</v>
      </c>
      <c r="M1266">
        <v>0</v>
      </c>
      <c r="N1266" t="s">
        <v>25</v>
      </c>
      <c r="O1266" t="s">
        <v>6180</v>
      </c>
      <c r="P1266" t="s">
        <v>27</v>
      </c>
      <c r="Q1266">
        <v>2</v>
      </c>
      <c r="R1266" t="str">
        <f t="shared" si="76"/>
        <v/>
      </c>
      <c r="S1266" t="str">
        <f t="shared" si="77"/>
        <v/>
      </c>
      <c r="T1266" t="str">
        <f t="shared" si="78"/>
        <v>Recent</v>
      </c>
      <c r="U1266" t="str">
        <f t="shared" si="79"/>
        <v>Short</v>
      </c>
    </row>
    <row r="1267" spans="1:21" x14ac:dyDescent="0.25">
      <c r="A1267" t="s">
        <v>6181</v>
      </c>
      <c r="B1267" t="s">
        <v>18</v>
      </c>
      <c r="C1267" t="s">
        <v>6182</v>
      </c>
      <c r="D1267" t="s">
        <v>6183</v>
      </c>
      <c r="E1267" t="s">
        <v>22</v>
      </c>
      <c r="F1267" t="s">
        <v>22</v>
      </c>
      <c r="G1267" s="2"/>
      <c r="H1267" t="s">
        <v>22</v>
      </c>
      <c r="I1267">
        <v>2011</v>
      </c>
      <c r="J1267" t="s">
        <v>300</v>
      </c>
      <c r="K1267" t="s">
        <v>6184</v>
      </c>
      <c r="L1267">
        <v>38</v>
      </c>
      <c r="M1267">
        <v>0</v>
      </c>
      <c r="N1267" t="s">
        <v>1417</v>
      </c>
      <c r="O1267" t="s">
        <v>6185</v>
      </c>
      <c r="P1267" t="s">
        <v>27</v>
      </c>
      <c r="Q1267">
        <v>2</v>
      </c>
      <c r="R1267" t="str">
        <f t="shared" si="76"/>
        <v/>
      </c>
      <c r="S1267" t="str">
        <f t="shared" si="77"/>
        <v/>
      </c>
      <c r="T1267" t="str">
        <f t="shared" si="78"/>
        <v>Modern</v>
      </c>
      <c r="U1267" t="str">
        <f t="shared" si="79"/>
        <v>Short</v>
      </c>
    </row>
    <row r="1268" spans="1:21" x14ac:dyDescent="0.25">
      <c r="A1268" t="s">
        <v>6186</v>
      </c>
      <c r="B1268" t="s">
        <v>18</v>
      </c>
      <c r="C1268" t="s">
        <v>6187</v>
      </c>
      <c r="D1268" t="s">
        <v>6188</v>
      </c>
      <c r="E1268" t="s">
        <v>6189</v>
      </c>
      <c r="F1268" t="s">
        <v>175</v>
      </c>
      <c r="G1268" s="2">
        <v>43199</v>
      </c>
      <c r="H1268" t="s">
        <v>34</v>
      </c>
      <c r="I1268">
        <v>2016</v>
      </c>
      <c r="J1268" t="s">
        <v>136</v>
      </c>
      <c r="K1268" t="s">
        <v>570</v>
      </c>
      <c r="L1268">
        <v>94</v>
      </c>
      <c r="M1268">
        <v>0</v>
      </c>
      <c r="N1268" t="s">
        <v>61</v>
      </c>
      <c r="O1268" t="s">
        <v>6190</v>
      </c>
      <c r="P1268" t="s">
        <v>39</v>
      </c>
      <c r="Q1268">
        <v>1</v>
      </c>
      <c r="R1268">
        <f t="shared" si="76"/>
        <v>2018</v>
      </c>
      <c r="S1268" t="str">
        <f t="shared" si="77"/>
        <v>April</v>
      </c>
      <c r="T1268" t="str">
        <f t="shared" si="78"/>
        <v>Modern</v>
      </c>
      <c r="U1268" t="str">
        <f t="shared" si="79"/>
        <v>Medium</v>
      </c>
    </row>
    <row r="1269" spans="1:21" x14ac:dyDescent="0.25">
      <c r="A1269" t="s">
        <v>6191</v>
      </c>
      <c r="B1269" t="s">
        <v>18</v>
      </c>
      <c r="C1269" t="s">
        <v>6192</v>
      </c>
      <c r="D1269" t="s">
        <v>6193</v>
      </c>
      <c r="E1269" t="s">
        <v>6194</v>
      </c>
      <c r="F1269" t="s">
        <v>219</v>
      </c>
      <c r="G1269" s="2"/>
      <c r="H1269" t="s">
        <v>22</v>
      </c>
      <c r="I1269">
        <v>1969</v>
      </c>
      <c r="J1269" t="s">
        <v>153</v>
      </c>
      <c r="K1269" t="s">
        <v>233</v>
      </c>
      <c r="L1269">
        <v>110</v>
      </c>
      <c r="M1269">
        <v>0</v>
      </c>
      <c r="N1269" t="s">
        <v>25</v>
      </c>
      <c r="O1269" t="s">
        <v>6195</v>
      </c>
      <c r="P1269" t="s">
        <v>27</v>
      </c>
      <c r="Q1269">
        <v>2</v>
      </c>
      <c r="R1269" t="str">
        <f t="shared" si="76"/>
        <v/>
      </c>
      <c r="S1269" t="str">
        <f t="shared" si="77"/>
        <v/>
      </c>
      <c r="T1269" t="str">
        <f t="shared" si="78"/>
        <v>Older</v>
      </c>
      <c r="U1269" t="str">
        <f t="shared" si="79"/>
        <v>Medium</v>
      </c>
    </row>
    <row r="1270" spans="1:21" x14ac:dyDescent="0.25">
      <c r="A1270" t="s">
        <v>6196</v>
      </c>
      <c r="B1270" t="s">
        <v>18</v>
      </c>
      <c r="C1270" t="s">
        <v>6197</v>
      </c>
      <c r="D1270" t="s">
        <v>6198</v>
      </c>
      <c r="E1270" t="s">
        <v>6199</v>
      </c>
      <c r="F1270" t="s">
        <v>22</v>
      </c>
      <c r="G1270" s="2"/>
      <c r="H1270" t="s">
        <v>22</v>
      </c>
      <c r="I1270">
        <v>2018</v>
      </c>
      <c r="J1270" t="s">
        <v>23</v>
      </c>
      <c r="K1270" t="s">
        <v>6200</v>
      </c>
      <c r="L1270">
        <v>44</v>
      </c>
      <c r="M1270">
        <v>0</v>
      </c>
      <c r="N1270" t="s">
        <v>25</v>
      </c>
      <c r="O1270" t="s">
        <v>6201</v>
      </c>
      <c r="P1270" t="s">
        <v>27</v>
      </c>
      <c r="Q1270">
        <v>2</v>
      </c>
      <c r="R1270" t="str">
        <f t="shared" si="76"/>
        <v/>
      </c>
      <c r="S1270" t="str">
        <f t="shared" si="77"/>
        <v/>
      </c>
      <c r="T1270" t="str">
        <f t="shared" si="78"/>
        <v>Modern</v>
      </c>
      <c r="U1270" t="str">
        <f t="shared" si="79"/>
        <v>Short</v>
      </c>
    </row>
    <row r="1271" spans="1:21" x14ac:dyDescent="0.25">
      <c r="A1271" t="s">
        <v>6202</v>
      </c>
      <c r="B1271" t="s">
        <v>18</v>
      </c>
      <c r="C1271" t="s">
        <v>6203</v>
      </c>
      <c r="D1271" t="s">
        <v>6204</v>
      </c>
      <c r="E1271" t="s">
        <v>6205</v>
      </c>
      <c r="F1271" t="s">
        <v>22</v>
      </c>
      <c r="G1271" s="2"/>
      <c r="H1271" t="s">
        <v>22</v>
      </c>
      <c r="I1271">
        <v>1950</v>
      </c>
      <c r="J1271" t="s">
        <v>59</v>
      </c>
      <c r="K1271" t="s">
        <v>289</v>
      </c>
      <c r="L1271">
        <v>93</v>
      </c>
      <c r="M1271">
        <v>0</v>
      </c>
      <c r="N1271" t="s">
        <v>119</v>
      </c>
      <c r="O1271" t="s">
        <v>6206</v>
      </c>
      <c r="P1271" t="s">
        <v>27</v>
      </c>
      <c r="Q1271">
        <v>2</v>
      </c>
      <c r="R1271" t="str">
        <f t="shared" si="76"/>
        <v/>
      </c>
      <c r="S1271" t="str">
        <f t="shared" si="77"/>
        <v/>
      </c>
      <c r="T1271" t="str">
        <f t="shared" si="78"/>
        <v>Older</v>
      </c>
      <c r="U1271" t="str">
        <f t="shared" si="79"/>
        <v>Medium</v>
      </c>
    </row>
    <row r="1272" spans="1:21" x14ac:dyDescent="0.25">
      <c r="A1272" t="s">
        <v>6207</v>
      </c>
      <c r="B1272" t="s">
        <v>18</v>
      </c>
      <c r="C1272" t="s">
        <v>6208</v>
      </c>
      <c r="D1272" t="s">
        <v>2327</v>
      </c>
      <c r="E1272" t="s">
        <v>6209</v>
      </c>
      <c r="F1272" t="s">
        <v>22</v>
      </c>
      <c r="G1272" s="2"/>
      <c r="H1272" t="s">
        <v>22</v>
      </c>
      <c r="I1272">
        <v>2019</v>
      </c>
      <c r="J1272" t="s">
        <v>198</v>
      </c>
      <c r="K1272" t="s">
        <v>779</v>
      </c>
      <c r="L1272">
        <v>58</v>
      </c>
      <c r="M1272">
        <v>0</v>
      </c>
      <c r="N1272" t="s">
        <v>155</v>
      </c>
      <c r="O1272" t="s">
        <v>6210</v>
      </c>
      <c r="P1272" t="s">
        <v>27</v>
      </c>
      <c r="Q1272">
        <v>2</v>
      </c>
      <c r="R1272" t="str">
        <f t="shared" si="76"/>
        <v/>
      </c>
      <c r="S1272" t="str">
        <f t="shared" si="77"/>
        <v/>
      </c>
      <c r="T1272" t="str">
        <f t="shared" si="78"/>
        <v>Modern</v>
      </c>
      <c r="U1272" t="str">
        <f t="shared" si="79"/>
        <v>Short</v>
      </c>
    </row>
    <row r="1273" spans="1:21" x14ac:dyDescent="0.25">
      <c r="A1273" t="s">
        <v>6211</v>
      </c>
      <c r="B1273" t="s">
        <v>29</v>
      </c>
      <c r="C1273" t="s">
        <v>6212</v>
      </c>
      <c r="D1273" t="s">
        <v>22</v>
      </c>
      <c r="E1273" t="s">
        <v>6213</v>
      </c>
      <c r="F1273" t="s">
        <v>22</v>
      </c>
      <c r="G1273" s="2"/>
      <c r="H1273" t="s">
        <v>22</v>
      </c>
      <c r="I1273">
        <v>2021</v>
      </c>
      <c r="J1273" t="s">
        <v>23</v>
      </c>
      <c r="K1273" t="s">
        <v>71</v>
      </c>
      <c r="L1273">
        <v>0</v>
      </c>
      <c r="M1273">
        <v>1</v>
      </c>
      <c r="N1273" t="s">
        <v>540</v>
      </c>
      <c r="O1273" t="s">
        <v>6214</v>
      </c>
      <c r="P1273" t="s">
        <v>27</v>
      </c>
      <c r="Q1273">
        <v>2</v>
      </c>
      <c r="R1273" t="str">
        <f t="shared" si="76"/>
        <v/>
      </c>
      <c r="S1273" t="str">
        <f t="shared" si="77"/>
        <v/>
      </c>
      <c r="T1273" t="str">
        <f t="shared" si="78"/>
        <v>Recent</v>
      </c>
      <c r="U1273" t="str">
        <f t="shared" si="79"/>
        <v>Not Applicable</v>
      </c>
    </row>
    <row r="1274" spans="1:21" x14ac:dyDescent="0.25">
      <c r="A1274" t="s">
        <v>6215</v>
      </c>
      <c r="B1274" t="s">
        <v>18</v>
      </c>
      <c r="C1274" t="s">
        <v>6216</v>
      </c>
      <c r="D1274" t="s">
        <v>6217</v>
      </c>
      <c r="E1274" t="s">
        <v>6218</v>
      </c>
      <c r="F1274" t="s">
        <v>85</v>
      </c>
      <c r="G1274" s="2">
        <v>42736</v>
      </c>
      <c r="H1274" t="s">
        <v>34</v>
      </c>
      <c r="I1274">
        <v>2016</v>
      </c>
      <c r="J1274" t="s">
        <v>35</v>
      </c>
      <c r="K1274" t="s">
        <v>6219</v>
      </c>
      <c r="L1274">
        <v>146</v>
      </c>
      <c r="M1274">
        <v>0</v>
      </c>
      <c r="N1274" t="s">
        <v>119</v>
      </c>
      <c r="O1274" t="s">
        <v>6220</v>
      </c>
      <c r="P1274" t="s">
        <v>39</v>
      </c>
      <c r="Q1274">
        <v>1</v>
      </c>
      <c r="R1274">
        <f t="shared" si="76"/>
        <v>2017</v>
      </c>
      <c r="S1274" t="str">
        <f t="shared" si="77"/>
        <v>January</v>
      </c>
      <c r="T1274" t="str">
        <f t="shared" si="78"/>
        <v>Modern</v>
      </c>
      <c r="U1274" t="str">
        <f t="shared" si="79"/>
        <v>Long</v>
      </c>
    </row>
    <row r="1275" spans="1:21" x14ac:dyDescent="0.25">
      <c r="A1275" t="s">
        <v>6221</v>
      </c>
      <c r="B1275" t="s">
        <v>18</v>
      </c>
      <c r="C1275" t="s">
        <v>6222</v>
      </c>
      <c r="D1275" t="s">
        <v>6223</v>
      </c>
      <c r="E1275" t="s">
        <v>6224</v>
      </c>
      <c r="F1275" t="s">
        <v>6225</v>
      </c>
      <c r="G1275" s="2">
        <v>44357</v>
      </c>
      <c r="H1275" t="s">
        <v>34</v>
      </c>
      <c r="I1275">
        <v>2021</v>
      </c>
      <c r="J1275" t="s">
        <v>35</v>
      </c>
      <c r="K1275" t="s">
        <v>868</v>
      </c>
      <c r="L1275">
        <v>117</v>
      </c>
      <c r="M1275">
        <v>0</v>
      </c>
      <c r="N1275" t="s">
        <v>119</v>
      </c>
      <c r="O1275" t="s">
        <v>6226</v>
      </c>
      <c r="P1275" t="s">
        <v>39</v>
      </c>
      <c r="Q1275">
        <v>1</v>
      </c>
      <c r="R1275">
        <f t="shared" si="76"/>
        <v>2021</v>
      </c>
      <c r="S1275" t="str">
        <f t="shared" si="77"/>
        <v>June</v>
      </c>
      <c r="T1275" t="str">
        <f t="shared" si="78"/>
        <v>Recent</v>
      </c>
      <c r="U1275" t="str">
        <f t="shared" si="79"/>
        <v>Medium</v>
      </c>
    </row>
    <row r="1276" spans="1:21" x14ac:dyDescent="0.25">
      <c r="A1276" t="s">
        <v>6227</v>
      </c>
      <c r="B1276" t="s">
        <v>18</v>
      </c>
      <c r="C1276" t="s">
        <v>6228</v>
      </c>
      <c r="D1276" t="s">
        <v>6229</v>
      </c>
      <c r="E1276" t="s">
        <v>6230</v>
      </c>
      <c r="F1276" t="s">
        <v>33</v>
      </c>
      <c r="G1276" s="2"/>
      <c r="H1276" t="s">
        <v>22</v>
      </c>
      <c r="I1276">
        <v>2020</v>
      </c>
      <c r="J1276" t="s">
        <v>198</v>
      </c>
      <c r="K1276" t="s">
        <v>2936</v>
      </c>
      <c r="L1276">
        <v>54</v>
      </c>
      <c r="M1276">
        <v>0</v>
      </c>
      <c r="N1276" t="s">
        <v>264</v>
      </c>
      <c r="O1276" t="s">
        <v>6231</v>
      </c>
      <c r="P1276" t="s">
        <v>27</v>
      </c>
      <c r="Q1276">
        <v>2</v>
      </c>
      <c r="R1276" t="str">
        <f t="shared" si="76"/>
        <v/>
      </c>
      <c r="S1276" t="str">
        <f t="shared" si="77"/>
        <v/>
      </c>
      <c r="T1276" t="str">
        <f t="shared" si="78"/>
        <v>Recent</v>
      </c>
      <c r="U1276" t="str">
        <f t="shared" si="79"/>
        <v>Short</v>
      </c>
    </row>
    <row r="1277" spans="1:21" x14ac:dyDescent="0.25">
      <c r="A1277" t="s">
        <v>6232</v>
      </c>
      <c r="B1277" t="s">
        <v>29</v>
      </c>
      <c r="C1277" t="s">
        <v>6233</v>
      </c>
      <c r="D1277" t="s">
        <v>22</v>
      </c>
      <c r="E1277" t="s">
        <v>6234</v>
      </c>
      <c r="F1277" t="s">
        <v>6235</v>
      </c>
      <c r="G1277" s="2">
        <v>43462</v>
      </c>
      <c r="H1277" t="s">
        <v>34</v>
      </c>
      <c r="I1277">
        <v>2015</v>
      </c>
      <c r="J1277" t="s">
        <v>35</v>
      </c>
      <c r="K1277" t="s">
        <v>71</v>
      </c>
      <c r="L1277">
        <v>0</v>
      </c>
      <c r="M1277">
        <v>1</v>
      </c>
      <c r="N1277" t="s">
        <v>220</v>
      </c>
      <c r="O1277" t="s">
        <v>6236</v>
      </c>
      <c r="P1277" t="s">
        <v>39</v>
      </c>
      <c r="Q1277">
        <v>1</v>
      </c>
      <c r="R1277">
        <f t="shared" si="76"/>
        <v>2018</v>
      </c>
      <c r="S1277" t="str">
        <f t="shared" si="77"/>
        <v>December</v>
      </c>
      <c r="T1277" t="str">
        <f t="shared" si="78"/>
        <v>Modern</v>
      </c>
      <c r="U1277" t="str">
        <f t="shared" si="79"/>
        <v>Not Applicable</v>
      </c>
    </row>
    <row r="1278" spans="1:21" x14ac:dyDescent="0.25">
      <c r="A1278" t="s">
        <v>6237</v>
      </c>
      <c r="B1278" t="s">
        <v>18</v>
      </c>
      <c r="C1278" t="s">
        <v>6238</v>
      </c>
      <c r="D1278" t="s">
        <v>6239</v>
      </c>
      <c r="E1278" t="s">
        <v>6240</v>
      </c>
      <c r="F1278" t="s">
        <v>175</v>
      </c>
      <c r="G1278" s="2">
        <v>43327</v>
      </c>
      <c r="H1278" t="s">
        <v>34</v>
      </c>
      <c r="I1278">
        <v>2018</v>
      </c>
      <c r="J1278" t="s">
        <v>35</v>
      </c>
      <c r="K1278" t="s">
        <v>99</v>
      </c>
      <c r="L1278">
        <v>85</v>
      </c>
      <c r="M1278">
        <v>0</v>
      </c>
      <c r="N1278" t="s">
        <v>61</v>
      </c>
      <c r="O1278" t="s">
        <v>6241</v>
      </c>
      <c r="P1278" t="s">
        <v>39</v>
      </c>
      <c r="Q1278">
        <v>1</v>
      </c>
      <c r="R1278">
        <f t="shared" si="76"/>
        <v>2018</v>
      </c>
      <c r="S1278" t="str">
        <f t="shared" si="77"/>
        <v>August</v>
      </c>
      <c r="T1278" t="str">
        <f t="shared" si="78"/>
        <v>Modern</v>
      </c>
      <c r="U1278" t="str">
        <f t="shared" si="79"/>
        <v>Short</v>
      </c>
    </row>
    <row r="1279" spans="1:21" x14ac:dyDescent="0.25">
      <c r="A1279" t="s">
        <v>6242</v>
      </c>
      <c r="B1279" t="s">
        <v>18</v>
      </c>
      <c r="C1279" t="s">
        <v>6243</v>
      </c>
      <c r="D1279" t="s">
        <v>1132</v>
      </c>
      <c r="E1279" t="s">
        <v>6244</v>
      </c>
      <c r="F1279" t="s">
        <v>1134</v>
      </c>
      <c r="G1279" s="2">
        <v>44001</v>
      </c>
      <c r="H1279" t="s">
        <v>34</v>
      </c>
      <c r="I1279">
        <v>1997</v>
      </c>
      <c r="J1279" t="s">
        <v>136</v>
      </c>
      <c r="K1279" t="s">
        <v>1024</v>
      </c>
      <c r="L1279">
        <v>136</v>
      </c>
      <c r="M1279">
        <v>0</v>
      </c>
      <c r="N1279" t="s">
        <v>119</v>
      </c>
      <c r="O1279" t="s">
        <v>6245</v>
      </c>
      <c r="P1279" t="s">
        <v>39</v>
      </c>
      <c r="Q1279">
        <v>1</v>
      </c>
      <c r="R1279">
        <f t="shared" si="76"/>
        <v>2020</v>
      </c>
      <c r="S1279" t="str">
        <f t="shared" si="77"/>
        <v>June</v>
      </c>
      <c r="T1279" t="str">
        <f t="shared" si="78"/>
        <v>Older</v>
      </c>
      <c r="U1279" t="str">
        <f t="shared" si="79"/>
        <v>Long</v>
      </c>
    </row>
    <row r="1280" spans="1:21" x14ac:dyDescent="0.25">
      <c r="A1280" t="s">
        <v>6246</v>
      </c>
      <c r="B1280" t="s">
        <v>18</v>
      </c>
      <c r="C1280" t="s">
        <v>6247</v>
      </c>
      <c r="D1280" t="s">
        <v>6248</v>
      </c>
      <c r="E1280" t="s">
        <v>6249</v>
      </c>
      <c r="F1280" t="s">
        <v>22</v>
      </c>
      <c r="G1280" s="2"/>
      <c r="H1280" t="s">
        <v>22</v>
      </c>
      <c r="I1280">
        <v>2021</v>
      </c>
      <c r="J1280" t="s">
        <v>59</v>
      </c>
      <c r="K1280" t="s">
        <v>1128</v>
      </c>
      <c r="L1280">
        <v>64</v>
      </c>
      <c r="M1280">
        <v>0</v>
      </c>
      <c r="N1280" t="s">
        <v>61</v>
      </c>
      <c r="O1280" t="s">
        <v>6250</v>
      </c>
      <c r="P1280" t="s">
        <v>27</v>
      </c>
      <c r="Q1280">
        <v>2</v>
      </c>
      <c r="R1280" t="str">
        <f t="shared" si="76"/>
        <v/>
      </c>
      <c r="S1280" t="str">
        <f t="shared" si="77"/>
        <v/>
      </c>
      <c r="T1280" t="str">
        <f t="shared" si="78"/>
        <v>Recent</v>
      </c>
      <c r="U1280" t="str">
        <f t="shared" si="79"/>
        <v>Short</v>
      </c>
    </row>
    <row r="1281" spans="1:21" x14ac:dyDescent="0.25">
      <c r="A1281" t="s">
        <v>6251</v>
      </c>
      <c r="B1281" t="s">
        <v>18</v>
      </c>
      <c r="C1281" t="s">
        <v>6252</v>
      </c>
      <c r="D1281" t="s">
        <v>6253</v>
      </c>
      <c r="E1281" t="s">
        <v>6254</v>
      </c>
      <c r="F1281" t="s">
        <v>22</v>
      </c>
      <c r="G1281" s="2"/>
      <c r="H1281" t="s">
        <v>22</v>
      </c>
      <c r="I1281">
        <v>2019</v>
      </c>
      <c r="J1281" t="s">
        <v>59</v>
      </c>
      <c r="K1281" t="s">
        <v>4125</v>
      </c>
      <c r="L1281">
        <v>119</v>
      </c>
      <c r="M1281">
        <v>0</v>
      </c>
      <c r="N1281" t="s">
        <v>61</v>
      </c>
      <c r="O1281" t="s">
        <v>6255</v>
      </c>
      <c r="P1281" t="s">
        <v>27</v>
      </c>
      <c r="Q1281">
        <v>2</v>
      </c>
      <c r="R1281" t="str">
        <f t="shared" si="76"/>
        <v/>
      </c>
      <c r="S1281" t="str">
        <f t="shared" si="77"/>
        <v/>
      </c>
      <c r="T1281" t="str">
        <f t="shared" si="78"/>
        <v>Modern</v>
      </c>
      <c r="U1281" t="str">
        <f t="shared" si="79"/>
        <v>Medium</v>
      </c>
    </row>
    <row r="1282" spans="1:21" x14ac:dyDescent="0.25">
      <c r="A1282" t="s">
        <v>6256</v>
      </c>
      <c r="B1282" t="s">
        <v>18</v>
      </c>
      <c r="C1282" t="s">
        <v>6257</v>
      </c>
      <c r="D1282" t="s">
        <v>6258</v>
      </c>
      <c r="E1282" t="s">
        <v>6259</v>
      </c>
      <c r="F1282" t="s">
        <v>6260</v>
      </c>
      <c r="G1282" s="2">
        <v>43191</v>
      </c>
      <c r="H1282" t="s">
        <v>34</v>
      </c>
      <c r="I1282">
        <v>2017</v>
      </c>
      <c r="J1282" t="s">
        <v>136</v>
      </c>
      <c r="K1282" t="s">
        <v>773</v>
      </c>
      <c r="L1282">
        <v>96</v>
      </c>
      <c r="M1282">
        <v>0</v>
      </c>
      <c r="N1282" t="s">
        <v>119</v>
      </c>
      <c r="O1282" t="s">
        <v>6261</v>
      </c>
      <c r="P1282" t="s">
        <v>39</v>
      </c>
      <c r="Q1282">
        <v>1</v>
      </c>
      <c r="R1282">
        <f t="shared" si="76"/>
        <v>2018</v>
      </c>
      <c r="S1282" t="str">
        <f t="shared" si="77"/>
        <v>April</v>
      </c>
      <c r="T1282" t="str">
        <f t="shared" si="78"/>
        <v>Modern</v>
      </c>
      <c r="U1282" t="str">
        <f t="shared" si="79"/>
        <v>Medium</v>
      </c>
    </row>
    <row r="1283" spans="1:21" x14ac:dyDescent="0.25">
      <c r="A1283" t="s">
        <v>6262</v>
      </c>
      <c r="B1283" t="s">
        <v>18</v>
      </c>
      <c r="C1283" t="s">
        <v>6263</v>
      </c>
      <c r="D1283" t="s">
        <v>6264</v>
      </c>
      <c r="E1283" t="s">
        <v>6265</v>
      </c>
      <c r="F1283" t="s">
        <v>175</v>
      </c>
      <c r="G1283" s="2"/>
      <c r="H1283" t="s">
        <v>22</v>
      </c>
      <c r="I1283">
        <v>1991</v>
      </c>
      <c r="J1283" t="s">
        <v>92</v>
      </c>
      <c r="K1283" t="s">
        <v>570</v>
      </c>
      <c r="L1283">
        <v>94</v>
      </c>
      <c r="M1283">
        <v>0</v>
      </c>
      <c r="N1283" t="s">
        <v>119</v>
      </c>
      <c r="O1283" t="s">
        <v>6266</v>
      </c>
      <c r="P1283" t="s">
        <v>27</v>
      </c>
      <c r="Q1283">
        <v>2</v>
      </c>
      <c r="R1283" t="str">
        <f t="shared" ref="R1283:R1346" si="80">IF(G1283="","",YEAR(G1283))</f>
        <v/>
      </c>
      <c r="S1283" t="str">
        <f t="shared" ref="S1283:S1346" si="81">IF(G1283="","",TEXT(G1283,"mmmm"))</f>
        <v/>
      </c>
      <c r="T1283" t="str">
        <f t="shared" ref="T1283:T1346" si="82">IF(I1283&gt;=2020,"Recent",IF(I1283&gt;=2010,"Modern","Older"))</f>
        <v>Older</v>
      </c>
      <c r="U1283" t="str">
        <f t="shared" ref="U1283:U1346" si="83">IF(L1283=0,"Not Applicable",IF(L1283&lt; 90,"Short",IF(L1283&lt;=120,"Medium","Long")))</f>
        <v>Medium</v>
      </c>
    </row>
    <row r="1284" spans="1:21" x14ac:dyDescent="0.25">
      <c r="A1284" t="s">
        <v>6267</v>
      </c>
      <c r="B1284" t="s">
        <v>18</v>
      </c>
      <c r="C1284" t="s">
        <v>6268</v>
      </c>
      <c r="D1284" t="s">
        <v>6269</v>
      </c>
      <c r="E1284" t="s">
        <v>6270</v>
      </c>
      <c r="F1284" t="s">
        <v>22</v>
      </c>
      <c r="G1284" s="2"/>
      <c r="H1284" t="s">
        <v>22</v>
      </c>
      <c r="I1284">
        <v>2018</v>
      </c>
      <c r="J1284" t="s">
        <v>23</v>
      </c>
      <c r="K1284" t="s">
        <v>182</v>
      </c>
      <c r="L1284">
        <v>84</v>
      </c>
      <c r="M1284">
        <v>0</v>
      </c>
      <c r="N1284" t="s">
        <v>25</v>
      </c>
      <c r="O1284" t="s">
        <v>6271</v>
      </c>
      <c r="P1284" t="s">
        <v>27</v>
      </c>
      <c r="Q1284">
        <v>2</v>
      </c>
      <c r="R1284" t="str">
        <f t="shared" si="80"/>
        <v/>
      </c>
      <c r="S1284" t="str">
        <f t="shared" si="81"/>
        <v/>
      </c>
      <c r="T1284" t="str">
        <f t="shared" si="82"/>
        <v>Modern</v>
      </c>
      <c r="U1284" t="str">
        <f t="shared" si="83"/>
        <v>Short</v>
      </c>
    </row>
    <row r="1285" spans="1:21" x14ac:dyDescent="0.25">
      <c r="A1285" t="s">
        <v>6272</v>
      </c>
      <c r="B1285" t="s">
        <v>29</v>
      </c>
      <c r="C1285" t="s">
        <v>6273</v>
      </c>
      <c r="D1285" t="s">
        <v>22</v>
      </c>
      <c r="E1285" t="s">
        <v>6274</v>
      </c>
      <c r="F1285" t="s">
        <v>22</v>
      </c>
      <c r="G1285" s="2"/>
      <c r="H1285" t="s">
        <v>22</v>
      </c>
      <c r="I1285">
        <v>2014</v>
      </c>
      <c r="J1285" t="s">
        <v>70</v>
      </c>
      <c r="K1285" t="s">
        <v>732</v>
      </c>
      <c r="L1285">
        <v>0</v>
      </c>
      <c r="M1285">
        <v>5</v>
      </c>
      <c r="N1285" t="s">
        <v>357</v>
      </c>
      <c r="O1285" t="s">
        <v>6275</v>
      </c>
      <c r="P1285" t="s">
        <v>27</v>
      </c>
      <c r="Q1285">
        <v>2</v>
      </c>
      <c r="R1285" t="str">
        <f t="shared" si="80"/>
        <v/>
      </c>
      <c r="S1285" t="str">
        <f t="shared" si="81"/>
        <v/>
      </c>
      <c r="T1285" t="str">
        <f t="shared" si="82"/>
        <v>Modern</v>
      </c>
      <c r="U1285" t="str">
        <f t="shared" si="83"/>
        <v>Not Applicable</v>
      </c>
    </row>
    <row r="1286" spans="1:21" x14ac:dyDescent="0.25">
      <c r="A1286" t="s">
        <v>6276</v>
      </c>
      <c r="B1286" t="s">
        <v>29</v>
      </c>
      <c r="C1286" t="s">
        <v>6277</v>
      </c>
      <c r="D1286" t="s">
        <v>22</v>
      </c>
      <c r="E1286" t="s">
        <v>6278</v>
      </c>
      <c r="F1286" t="s">
        <v>110</v>
      </c>
      <c r="G1286" s="2"/>
      <c r="H1286" t="s">
        <v>22</v>
      </c>
      <c r="I1286">
        <v>2019</v>
      </c>
      <c r="J1286" t="s">
        <v>59</v>
      </c>
      <c r="K1286" t="s">
        <v>71</v>
      </c>
      <c r="L1286">
        <v>0</v>
      </c>
      <c r="M1286">
        <v>1</v>
      </c>
      <c r="N1286" t="s">
        <v>119</v>
      </c>
      <c r="O1286" t="s">
        <v>6279</v>
      </c>
      <c r="P1286" t="s">
        <v>27</v>
      </c>
      <c r="Q1286">
        <v>2</v>
      </c>
      <c r="R1286" t="str">
        <f t="shared" si="80"/>
        <v/>
      </c>
      <c r="S1286" t="str">
        <f t="shared" si="81"/>
        <v/>
      </c>
      <c r="T1286" t="str">
        <f t="shared" si="82"/>
        <v>Modern</v>
      </c>
      <c r="U1286" t="str">
        <f t="shared" si="83"/>
        <v>Not Applicable</v>
      </c>
    </row>
    <row r="1287" spans="1:21" x14ac:dyDescent="0.25">
      <c r="A1287" t="s">
        <v>6280</v>
      </c>
      <c r="B1287" t="s">
        <v>18</v>
      </c>
      <c r="C1287" t="s">
        <v>6281</v>
      </c>
      <c r="D1287" t="s">
        <v>6282</v>
      </c>
      <c r="E1287" t="s">
        <v>6283</v>
      </c>
      <c r="F1287" t="s">
        <v>22</v>
      </c>
      <c r="G1287" s="2"/>
      <c r="H1287" t="s">
        <v>22</v>
      </c>
      <c r="I1287">
        <v>2021</v>
      </c>
      <c r="J1287" t="s">
        <v>198</v>
      </c>
      <c r="K1287" t="s">
        <v>1051</v>
      </c>
      <c r="L1287">
        <v>122</v>
      </c>
      <c r="M1287">
        <v>0</v>
      </c>
      <c r="N1287" t="s">
        <v>25</v>
      </c>
      <c r="O1287" t="s">
        <v>6284</v>
      </c>
      <c r="P1287" t="s">
        <v>27</v>
      </c>
      <c r="Q1287">
        <v>2</v>
      </c>
      <c r="R1287" t="str">
        <f t="shared" si="80"/>
        <v/>
      </c>
      <c r="S1287" t="str">
        <f t="shared" si="81"/>
        <v/>
      </c>
      <c r="T1287" t="str">
        <f t="shared" si="82"/>
        <v>Recent</v>
      </c>
      <c r="U1287" t="str">
        <f t="shared" si="83"/>
        <v>Long</v>
      </c>
    </row>
    <row r="1288" spans="1:21" x14ac:dyDescent="0.25">
      <c r="A1288" t="s">
        <v>6285</v>
      </c>
      <c r="B1288" t="s">
        <v>29</v>
      </c>
      <c r="C1288" t="s">
        <v>6286</v>
      </c>
      <c r="D1288" t="s">
        <v>22</v>
      </c>
      <c r="E1288" t="s">
        <v>6287</v>
      </c>
      <c r="F1288" t="s">
        <v>22</v>
      </c>
      <c r="G1288" s="2">
        <v>43357</v>
      </c>
      <c r="H1288" t="s">
        <v>34</v>
      </c>
      <c r="I1288">
        <v>2018</v>
      </c>
      <c r="J1288" t="s">
        <v>349</v>
      </c>
      <c r="K1288" t="s">
        <v>71</v>
      </c>
      <c r="L1288">
        <v>0</v>
      </c>
      <c r="M1288">
        <v>1</v>
      </c>
      <c r="N1288" t="s">
        <v>716</v>
      </c>
      <c r="O1288" t="s">
        <v>6288</v>
      </c>
      <c r="P1288" t="s">
        <v>39</v>
      </c>
      <c r="Q1288">
        <v>1</v>
      </c>
      <c r="R1288">
        <f t="shared" si="80"/>
        <v>2018</v>
      </c>
      <c r="S1288" t="str">
        <f t="shared" si="81"/>
        <v>September</v>
      </c>
      <c r="T1288" t="str">
        <f t="shared" si="82"/>
        <v>Modern</v>
      </c>
      <c r="U1288" t="str">
        <f t="shared" si="83"/>
        <v>Not Applicable</v>
      </c>
    </row>
    <row r="1289" spans="1:21" x14ac:dyDescent="0.25">
      <c r="A1289" t="s">
        <v>6289</v>
      </c>
      <c r="B1289" t="s">
        <v>18</v>
      </c>
      <c r="C1289" t="s">
        <v>6290</v>
      </c>
      <c r="D1289" t="s">
        <v>6291</v>
      </c>
      <c r="E1289" t="s">
        <v>6292</v>
      </c>
      <c r="F1289" t="s">
        <v>33</v>
      </c>
      <c r="G1289" s="2"/>
      <c r="H1289" t="s">
        <v>22</v>
      </c>
      <c r="I1289">
        <v>1999</v>
      </c>
      <c r="J1289" t="s">
        <v>59</v>
      </c>
      <c r="K1289" t="s">
        <v>967</v>
      </c>
      <c r="L1289">
        <v>90</v>
      </c>
      <c r="M1289">
        <v>0</v>
      </c>
      <c r="N1289" t="s">
        <v>25</v>
      </c>
      <c r="O1289" t="s">
        <v>6293</v>
      </c>
      <c r="P1289" t="s">
        <v>27</v>
      </c>
      <c r="Q1289">
        <v>2</v>
      </c>
      <c r="R1289" t="str">
        <f t="shared" si="80"/>
        <v/>
      </c>
      <c r="S1289" t="str">
        <f t="shared" si="81"/>
        <v/>
      </c>
      <c r="T1289" t="str">
        <f t="shared" si="82"/>
        <v>Older</v>
      </c>
      <c r="U1289" t="str">
        <f t="shared" si="83"/>
        <v>Medium</v>
      </c>
    </row>
    <row r="1290" spans="1:21" x14ac:dyDescent="0.25">
      <c r="A1290" t="s">
        <v>6294</v>
      </c>
      <c r="B1290" t="s">
        <v>18</v>
      </c>
      <c r="C1290" t="s">
        <v>6295</v>
      </c>
      <c r="D1290" t="s">
        <v>6296</v>
      </c>
      <c r="E1290" t="s">
        <v>22</v>
      </c>
      <c r="F1290" t="s">
        <v>22</v>
      </c>
      <c r="G1290" s="2">
        <v>44351</v>
      </c>
      <c r="H1290" t="s">
        <v>34</v>
      </c>
      <c r="I1290">
        <v>2015</v>
      </c>
      <c r="J1290" t="s">
        <v>70</v>
      </c>
      <c r="K1290" t="s">
        <v>44</v>
      </c>
      <c r="L1290">
        <v>60</v>
      </c>
      <c r="M1290">
        <v>0</v>
      </c>
      <c r="N1290" t="s">
        <v>6297</v>
      </c>
      <c r="O1290" t="s">
        <v>6298</v>
      </c>
      <c r="P1290" t="s">
        <v>39</v>
      </c>
      <c r="Q1290">
        <v>1</v>
      </c>
      <c r="R1290">
        <f t="shared" si="80"/>
        <v>2021</v>
      </c>
      <c r="S1290" t="str">
        <f t="shared" si="81"/>
        <v>June</v>
      </c>
      <c r="T1290" t="str">
        <f t="shared" si="82"/>
        <v>Modern</v>
      </c>
      <c r="U1290" t="str">
        <f t="shared" si="83"/>
        <v>Short</v>
      </c>
    </row>
    <row r="1291" spans="1:21" x14ac:dyDescent="0.25">
      <c r="A1291" t="s">
        <v>6299</v>
      </c>
      <c r="B1291" t="s">
        <v>18</v>
      </c>
      <c r="C1291" t="s">
        <v>6300</v>
      </c>
      <c r="D1291" t="s">
        <v>6301</v>
      </c>
      <c r="E1291" t="s">
        <v>6302</v>
      </c>
      <c r="F1291" t="s">
        <v>175</v>
      </c>
      <c r="G1291" s="2">
        <v>43831</v>
      </c>
      <c r="H1291" t="s">
        <v>34</v>
      </c>
      <c r="I1291">
        <v>2000</v>
      </c>
      <c r="J1291" t="s">
        <v>244</v>
      </c>
      <c r="K1291" t="s">
        <v>2743</v>
      </c>
      <c r="L1291">
        <v>130</v>
      </c>
      <c r="M1291">
        <v>0</v>
      </c>
      <c r="N1291" t="s">
        <v>264</v>
      </c>
      <c r="O1291" t="s">
        <v>6303</v>
      </c>
      <c r="P1291" t="s">
        <v>39</v>
      </c>
      <c r="Q1291">
        <v>1</v>
      </c>
      <c r="R1291">
        <f t="shared" si="80"/>
        <v>2020</v>
      </c>
      <c r="S1291" t="str">
        <f t="shared" si="81"/>
        <v>January</v>
      </c>
      <c r="T1291" t="str">
        <f t="shared" si="82"/>
        <v>Older</v>
      </c>
      <c r="U1291" t="str">
        <f t="shared" si="83"/>
        <v>Long</v>
      </c>
    </row>
    <row r="1292" spans="1:21" x14ac:dyDescent="0.25">
      <c r="A1292" t="s">
        <v>6304</v>
      </c>
      <c r="B1292" t="s">
        <v>18</v>
      </c>
      <c r="C1292" t="s">
        <v>6305</v>
      </c>
      <c r="D1292" t="s">
        <v>6306</v>
      </c>
      <c r="E1292" t="s">
        <v>22</v>
      </c>
      <c r="F1292" t="s">
        <v>33</v>
      </c>
      <c r="G1292" s="2"/>
      <c r="H1292" t="s">
        <v>22</v>
      </c>
      <c r="I1292">
        <v>2015</v>
      </c>
      <c r="J1292" t="s">
        <v>59</v>
      </c>
      <c r="K1292" t="s">
        <v>154</v>
      </c>
      <c r="L1292">
        <v>53</v>
      </c>
      <c r="M1292">
        <v>0</v>
      </c>
      <c r="N1292" t="s">
        <v>45</v>
      </c>
      <c r="O1292" t="s">
        <v>6307</v>
      </c>
      <c r="P1292" t="s">
        <v>27</v>
      </c>
      <c r="Q1292">
        <v>2</v>
      </c>
      <c r="R1292" t="str">
        <f t="shared" si="80"/>
        <v/>
      </c>
      <c r="S1292" t="str">
        <f t="shared" si="81"/>
        <v/>
      </c>
      <c r="T1292" t="str">
        <f t="shared" si="82"/>
        <v>Modern</v>
      </c>
      <c r="U1292" t="str">
        <f t="shared" si="83"/>
        <v>Short</v>
      </c>
    </row>
    <row r="1293" spans="1:21" x14ac:dyDescent="0.25">
      <c r="A1293" t="s">
        <v>6308</v>
      </c>
      <c r="B1293" t="s">
        <v>18</v>
      </c>
      <c r="C1293" t="s">
        <v>6309</v>
      </c>
      <c r="D1293" t="s">
        <v>6310</v>
      </c>
      <c r="E1293" t="s">
        <v>6311</v>
      </c>
      <c r="F1293" t="s">
        <v>22</v>
      </c>
      <c r="G1293" s="2">
        <v>44399</v>
      </c>
      <c r="H1293" t="s">
        <v>34</v>
      </c>
      <c r="I1293">
        <v>2019</v>
      </c>
      <c r="J1293" t="s">
        <v>136</v>
      </c>
      <c r="K1293" t="s">
        <v>967</v>
      </c>
      <c r="L1293">
        <v>90</v>
      </c>
      <c r="M1293">
        <v>0</v>
      </c>
      <c r="N1293" t="s">
        <v>61</v>
      </c>
      <c r="O1293" t="s">
        <v>6312</v>
      </c>
      <c r="P1293" t="s">
        <v>39</v>
      </c>
      <c r="Q1293">
        <v>1</v>
      </c>
      <c r="R1293">
        <f t="shared" si="80"/>
        <v>2021</v>
      </c>
      <c r="S1293" t="str">
        <f t="shared" si="81"/>
        <v>July</v>
      </c>
      <c r="T1293" t="str">
        <f t="shared" si="82"/>
        <v>Modern</v>
      </c>
      <c r="U1293" t="str">
        <f t="shared" si="83"/>
        <v>Medium</v>
      </c>
    </row>
    <row r="1294" spans="1:21" x14ac:dyDescent="0.25">
      <c r="A1294" t="s">
        <v>6313</v>
      </c>
      <c r="B1294" t="s">
        <v>29</v>
      </c>
      <c r="C1294" t="s">
        <v>6314</v>
      </c>
      <c r="D1294" t="s">
        <v>22</v>
      </c>
      <c r="E1294" t="s">
        <v>6315</v>
      </c>
      <c r="F1294" t="s">
        <v>1268</v>
      </c>
      <c r="G1294" s="2">
        <v>43009</v>
      </c>
      <c r="H1294" t="s">
        <v>34</v>
      </c>
      <c r="I1294">
        <v>2017</v>
      </c>
      <c r="J1294" t="s">
        <v>631</v>
      </c>
      <c r="K1294" t="s">
        <v>71</v>
      </c>
      <c r="L1294">
        <v>0</v>
      </c>
      <c r="M1294">
        <v>1</v>
      </c>
      <c r="N1294" t="s">
        <v>716</v>
      </c>
      <c r="O1294" t="s">
        <v>6316</v>
      </c>
      <c r="P1294" t="s">
        <v>39</v>
      </c>
      <c r="Q1294">
        <v>1</v>
      </c>
      <c r="R1294">
        <f t="shared" si="80"/>
        <v>2017</v>
      </c>
      <c r="S1294" t="str">
        <f t="shared" si="81"/>
        <v>October</v>
      </c>
      <c r="T1294" t="str">
        <f t="shared" si="82"/>
        <v>Modern</v>
      </c>
      <c r="U1294" t="str">
        <f t="shared" si="83"/>
        <v>Not Applicable</v>
      </c>
    </row>
    <row r="1295" spans="1:21" x14ac:dyDescent="0.25">
      <c r="A1295" t="s">
        <v>6317</v>
      </c>
      <c r="B1295" t="s">
        <v>18</v>
      </c>
      <c r="C1295" t="s">
        <v>6318</v>
      </c>
      <c r="D1295" t="s">
        <v>6319</v>
      </c>
      <c r="E1295" t="s">
        <v>6320</v>
      </c>
      <c r="F1295" t="s">
        <v>175</v>
      </c>
      <c r="G1295" s="2">
        <v>43314</v>
      </c>
      <c r="H1295" t="s">
        <v>34</v>
      </c>
      <c r="I1295">
        <v>2016</v>
      </c>
      <c r="J1295" t="s">
        <v>35</v>
      </c>
      <c r="K1295" t="s">
        <v>654</v>
      </c>
      <c r="L1295">
        <v>82</v>
      </c>
      <c r="M1295">
        <v>0</v>
      </c>
      <c r="N1295" t="s">
        <v>264</v>
      </c>
      <c r="O1295" t="s">
        <v>6321</v>
      </c>
      <c r="P1295" t="s">
        <v>39</v>
      </c>
      <c r="Q1295">
        <v>1</v>
      </c>
      <c r="R1295">
        <f t="shared" si="80"/>
        <v>2018</v>
      </c>
      <c r="S1295" t="str">
        <f t="shared" si="81"/>
        <v>August</v>
      </c>
      <c r="T1295" t="str">
        <f t="shared" si="82"/>
        <v>Modern</v>
      </c>
      <c r="U1295" t="str">
        <f t="shared" si="83"/>
        <v>Short</v>
      </c>
    </row>
    <row r="1296" spans="1:21" x14ac:dyDescent="0.25">
      <c r="A1296" t="s">
        <v>6322</v>
      </c>
      <c r="B1296" t="s">
        <v>18</v>
      </c>
      <c r="C1296" t="s">
        <v>6323</v>
      </c>
      <c r="D1296" t="s">
        <v>6324</v>
      </c>
      <c r="E1296" t="s">
        <v>22</v>
      </c>
      <c r="F1296" t="s">
        <v>1758</v>
      </c>
      <c r="G1296" s="2">
        <v>43070</v>
      </c>
      <c r="H1296" t="s">
        <v>34</v>
      </c>
      <c r="I1296">
        <v>2017</v>
      </c>
      <c r="J1296" t="s">
        <v>35</v>
      </c>
      <c r="K1296" t="s">
        <v>256</v>
      </c>
      <c r="L1296">
        <v>92</v>
      </c>
      <c r="M1296">
        <v>0</v>
      </c>
      <c r="N1296" t="s">
        <v>45</v>
      </c>
      <c r="O1296" t="s">
        <v>6325</v>
      </c>
      <c r="P1296" t="s">
        <v>39</v>
      </c>
      <c r="Q1296">
        <v>1</v>
      </c>
      <c r="R1296">
        <f t="shared" si="80"/>
        <v>2017</v>
      </c>
      <c r="S1296" t="str">
        <f t="shared" si="81"/>
        <v>December</v>
      </c>
      <c r="T1296" t="str">
        <f t="shared" si="82"/>
        <v>Modern</v>
      </c>
      <c r="U1296" t="str">
        <f t="shared" si="83"/>
        <v>Medium</v>
      </c>
    </row>
    <row r="1297" spans="1:21" x14ac:dyDescent="0.25">
      <c r="A1297" t="s">
        <v>6326</v>
      </c>
      <c r="B1297" t="s">
        <v>18</v>
      </c>
      <c r="C1297" t="s">
        <v>6327</v>
      </c>
      <c r="D1297" t="s">
        <v>6328</v>
      </c>
      <c r="E1297" t="s">
        <v>6329</v>
      </c>
      <c r="F1297" t="s">
        <v>175</v>
      </c>
      <c r="G1297" s="2"/>
      <c r="H1297" t="s">
        <v>22</v>
      </c>
      <c r="I1297">
        <v>2019</v>
      </c>
      <c r="J1297" t="s">
        <v>198</v>
      </c>
      <c r="K1297" t="s">
        <v>779</v>
      </c>
      <c r="L1297">
        <v>58</v>
      </c>
      <c r="M1297">
        <v>0</v>
      </c>
      <c r="N1297" t="s">
        <v>155</v>
      </c>
      <c r="O1297" t="s">
        <v>6330</v>
      </c>
      <c r="P1297" t="s">
        <v>27</v>
      </c>
      <c r="Q1297">
        <v>2</v>
      </c>
      <c r="R1297" t="str">
        <f t="shared" si="80"/>
        <v/>
      </c>
      <c r="S1297" t="str">
        <f t="shared" si="81"/>
        <v/>
      </c>
      <c r="T1297" t="str">
        <f t="shared" si="82"/>
        <v>Modern</v>
      </c>
      <c r="U1297" t="str">
        <f t="shared" si="83"/>
        <v>Short</v>
      </c>
    </row>
    <row r="1298" spans="1:21" x14ac:dyDescent="0.25">
      <c r="A1298" t="s">
        <v>6331</v>
      </c>
      <c r="B1298" t="s">
        <v>18</v>
      </c>
      <c r="C1298" t="s">
        <v>6332</v>
      </c>
      <c r="D1298" t="s">
        <v>4704</v>
      </c>
      <c r="E1298" t="s">
        <v>6333</v>
      </c>
      <c r="F1298" t="s">
        <v>22</v>
      </c>
      <c r="G1298" s="2"/>
      <c r="H1298" t="s">
        <v>22</v>
      </c>
      <c r="I1298">
        <v>2006</v>
      </c>
      <c r="J1298" t="s">
        <v>92</v>
      </c>
      <c r="K1298" t="s">
        <v>99</v>
      </c>
      <c r="L1298">
        <v>85</v>
      </c>
      <c r="M1298">
        <v>0</v>
      </c>
      <c r="N1298" t="s">
        <v>264</v>
      </c>
      <c r="O1298" t="s">
        <v>6334</v>
      </c>
      <c r="P1298" t="s">
        <v>27</v>
      </c>
      <c r="Q1298">
        <v>2</v>
      </c>
      <c r="R1298" t="str">
        <f t="shared" si="80"/>
        <v/>
      </c>
      <c r="S1298" t="str">
        <f t="shared" si="81"/>
        <v/>
      </c>
      <c r="T1298" t="str">
        <f t="shared" si="82"/>
        <v>Older</v>
      </c>
      <c r="U1298" t="str">
        <f t="shared" si="83"/>
        <v>Short</v>
      </c>
    </row>
    <row r="1299" spans="1:21" x14ac:dyDescent="0.25">
      <c r="A1299" t="s">
        <v>6335</v>
      </c>
      <c r="B1299" t="s">
        <v>29</v>
      </c>
      <c r="C1299" t="s">
        <v>6336</v>
      </c>
      <c r="D1299" t="s">
        <v>22</v>
      </c>
      <c r="E1299" t="s">
        <v>6337</v>
      </c>
      <c r="F1299" t="s">
        <v>22</v>
      </c>
      <c r="G1299" s="2"/>
      <c r="H1299" t="s">
        <v>22</v>
      </c>
      <c r="I1299">
        <v>2015</v>
      </c>
      <c r="J1299" t="s">
        <v>77</v>
      </c>
      <c r="K1299" t="s">
        <v>71</v>
      </c>
      <c r="L1299">
        <v>0</v>
      </c>
      <c r="M1299">
        <v>1</v>
      </c>
      <c r="N1299" t="s">
        <v>357</v>
      </c>
      <c r="O1299" t="s">
        <v>6338</v>
      </c>
      <c r="P1299" t="s">
        <v>27</v>
      </c>
      <c r="Q1299">
        <v>2</v>
      </c>
      <c r="R1299" t="str">
        <f t="shared" si="80"/>
        <v/>
      </c>
      <c r="S1299" t="str">
        <f t="shared" si="81"/>
        <v/>
      </c>
      <c r="T1299" t="str">
        <f t="shared" si="82"/>
        <v>Modern</v>
      </c>
      <c r="U1299" t="str">
        <f t="shared" si="83"/>
        <v>Not Applicable</v>
      </c>
    </row>
    <row r="1300" spans="1:21" x14ac:dyDescent="0.25">
      <c r="A1300" t="s">
        <v>6339</v>
      </c>
      <c r="B1300" t="s">
        <v>18</v>
      </c>
      <c r="C1300" t="s">
        <v>6340</v>
      </c>
      <c r="D1300" t="s">
        <v>6341</v>
      </c>
      <c r="E1300" t="s">
        <v>6342</v>
      </c>
      <c r="F1300" t="s">
        <v>6343</v>
      </c>
      <c r="G1300" s="2">
        <v>43909</v>
      </c>
      <c r="H1300" t="s">
        <v>34</v>
      </c>
      <c r="I1300">
        <v>2020</v>
      </c>
      <c r="J1300" t="s">
        <v>35</v>
      </c>
      <c r="K1300" t="s">
        <v>1336</v>
      </c>
      <c r="L1300">
        <v>75</v>
      </c>
      <c r="M1300">
        <v>0</v>
      </c>
      <c r="N1300" t="s">
        <v>112</v>
      </c>
      <c r="O1300" t="s">
        <v>6344</v>
      </c>
      <c r="P1300" t="s">
        <v>39</v>
      </c>
      <c r="Q1300">
        <v>1</v>
      </c>
      <c r="R1300">
        <f t="shared" si="80"/>
        <v>2020</v>
      </c>
      <c r="S1300" t="str">
        <f t="shared" si="81"/>
        <v>March</v>
      </c>
      <c r="T1300" t="str">
        <f t="shared" si="82"/>
        <v>Recent</v>
      </c>
      <c r="U1300" t="str">
        <f t="shared" si="83"/>
        <v>Short</v>
      </c>
    </row>
    <row r="1301" spans="1:21" x14ac:dyDescent="0.25">
      <c r="A1301" t="s">
        <v>6345</v>
      </c>
      <c r="B1301" t="s">
        <v>18</v>
      </c>
      <c r="C1301" t="s">
        <v>6346</v>
      </c>
      <c r="D1301" t="s">
        <v>6347</v>
      </c>
      <c r="E1301" t="s">
        <v>6348</v>
      </c>
      <c r="F1301" t="s">
        <v>168</v>
      </c>
      <c r="G1301" s="2">
        <v>44232</v>
      </c>
      <c r="H1301" t="s">
        <v>34</v>
      </c>
      <c r="I1301">
        <v>2017</v>
      </c>
      <c r="J1301" t="s">
        <v>35</v>
      </c>
      <c r="K1301" t="s">
        <v>263</v>
      </c>
      <c r="L1301">
        <v>88</v>
      </c>
      <c r="M1301">
        <v>0</v>
      </c>
      <c r="N1301" t="s">
        <v>210</v>
      </c>
      <c r="O1301" t="s">
        <v>6349</v>
      </c>
      <c r="P1301" t="s">
        <v>39</v>
      </c>
      <c r="Q1301">
        <v>1</v>
      </c>
      <c r="R1301">
        <f t="shared" si="80"/>
        <v>2021</v>
      </c>
      <c r="S1301" t="str">
        <f t="shared" si="81"/>
        <v>February</v>
      </c>
      <c r="T1301" t="str">
        <f t="shared" si="82"/>
        <v>Modern</v>
      </c>
      <c r="U1301" t="str">
        <f t="shared" si="83"/>
        <v>Short</v>
      </c>
    </row>
    <row r="1302" spans="1:21" x14ac:dyDescent="0.25">
      <c r="A1302" t="s">
        <v>6350</v>
      </c>
      <c r="B1302" t="s">
        <v>29</v>
      </c>
      <c r="C1302" t="s">
        <v>6351</v>
      </c>
      <c r="D1302" t="s">
        <v>22</v>
      </c>
      <c r="E1302" t="s">
        <v>6352</v>
      </c>
      <c r="F1302" t="s">
        <v>175</v>
      </c>
      <c r="G1302" s="2">
        <v>43741</v>
      </c>
      <c r="H1302" t="s">
        <v>34</v>
      </c>
      <c r="I1302">
        <v>2019</v>
      </c>
      <c r="J1302" t="s">
        <v>35</v>
      </c>
      <c r="K1302" t="s">
        <v>71</v>
      </c>
      <c r="L1302">
        <v>0</v>
      </c>
      <c r="M1302">
        <v>1</v>
      </c>
      <c r="N1302" t="s">
        <v>389</v>
      </c>
      <c r="O1302" t="s">
        <v>6353</v>
      </c>
      <c r="P1302" t="s">
        <v>39</v>
      </c>
      <c r="Q1302">
        <v>1</v>
      </c>
      <c r="R1302">
        <f t="shared" si="80"/>
        <v>2019</v>
      </c>
      <c r="S1302" t="str">
        <f t="shared" si="81"/>
        <v>October</v>
      </c>
      <c r="T1302" t="str">
        <f t="shared" si="82"/>
        <v>Modern</v>
      </c>
      <c r="U1302" t="str">
        <f t="shared" si="83"/>
        <v>Not Applicable</v>
      </c>
    </row>
    <row r="1303" spans="1:21" x14ac:dyDescent="0.25">
      <c r="A1303" t="s">
        <v>6354</v>
      </c>
      <c r="B1303" t="s">
        <v>18</v>
      </c>
      <c r="C1303" t="s">
        <v>6355</v>
      </c>
      <c r="D1303" t="s">
        <v>6356</v>
      </c>
      <c r="E1303" t="s">
        <v>6357</v>
      </c>
      <c r="F1303" t="s">
        <v>6358</v>
      </c>
      <c r="G1303" s="2">
        <v>42614</v>
      </c>
      <c r="H1303" t="s">
        <v>34</v>
      </c>
      <c r="I1303">
        <v>2014</v>
      </c>
      <c r="J1303" t="s">
        <v>136</v>
      </c>
      <c r="K1303" t="s">
        <v>289</v>
      </c>
      <c r="L1303">
        <v>93</v>
      </c>
      <c r="M1303">
        <v>0</v>
      </c>
      <c r="N1303" t="s">
        <v>119</v>
      </c>
      <c r="O1303" t="s">
        <v>6359</v>
      </c>
      <c r="P1303" t="s">
        <v>39</v>
      </c>
      <c r="Q1303">
        <v>1</v>
      </c>
      <c r="R1303">
        <f t="shared" si="80"/>
        <v>2016</v>
      </c>
      <c r="S1303" t="str">
        <f t="shared" si="81"/>
        <v>September</v>
      </c>
      <c r="T1303" t="str">
        <f t="shared" si="82"/>
        <v>Modern</v>
      </c>
      <c r="U1303" t="str">
        <f t="shared" si="83"/>
        <v>Medium</v>
      </c>
    </row>
    <row r="1304" spans="1:21" x14ac:dyDescent="0.25">
      <c r="A1304" t="s">
        <v>6360</v>
      </c>
      <c r="B1304" t="s">
        <v>18</v>
      </c>
      <c r="C1304" t="s">
        <v>6361</v>
      </c>
      <c r="D1304" t="s">
        <v>6362</v>
      </c>
      <c r="E1304" t="s">
        <v>6363</v>
      </c>
      <c r="F1304" t="s">
        <v>85</v>
      </c>
      <c r="G1304" s="2">
        <v>43891</v>
      </c>
      <c r="H1304" t="s">
        <v>34</v>
      </c>
      <c r="I1304">
        <v>2019</v>
      </c>
      <c r="J1304" t="s">
        <v>136</v>
      </c>
      <c r="K1304" t="s">
        <v>2743</v>
      </c>
      <c r="L1304">
        <v>130</v>
      </c>
      <c r="M1304">
        <v>0</v>
      </c>
      <c r="N1304" t="s">
        <v>61</v>
      </c>
      <c r="O1304" t="s">
        <v>6364</v>
      </c>
      <c r="P1304" t="s">
        <v>39</v>
      </c>
      <c r="Q1304">
        <v>1</v>
      </c>
      <c r="R1304">
        <f t="shared" si="80"/>
        <v>2020</v>
      </c>
      <c r="S1304" t="str">
        <f t="shared" si="81"/>
        <v>March</v>
      </c>
      <c r="T1304" t="str">
        <f t="shared" si="82"/>
        <v>Modern</v>
      </c>
      <c r="U1304" t="str">
        <f t="shared" si="83"/>
        <v>Long</v>
      </c>
    </row>
    <row r="1305" spans="1:21" x14ac:dyDescent="0.25">
      <c r="A1305" t="s">
        <v>6365</v>
      </c>
      <c r="B1305" t="s">
        <v>29</v>
      </c>
      <c r="C1305" t="s">
        <v>6366</v>
      </c>
      <c r="D1305" t="s">
        <v>22</v>
      </c>
      <c r="E1305" t="s">
        <v>6367</v>
      </c>
      <c r="F1305" t="s">
        <v>22</v>
      </c>
      <c r="G1305" s="2"/>
      <c r="H1305" t="s">
        <v>22</v>
      </c>
      <c r="I1305">
        <v>2006</v>
      </c>
      <c r="J1305" t="s">
        <v>136</v>
      </c>
      <c r="K1305" t="s">
        <v>71</v>
      </c>
      <c r="L1305">
        <v>0</v>
      </c>
      <c r="M1305">
        <v>1</v>
      </c>
      <c r="N1305" t="s">
        <v>368</v>
      </c>
      <c r="O1305" t="s">
        <v>6368</v>
      </c>
      <c r="P1305" t="s">
        <v>27</v>
      </c>
      <c r="Q1305">
        <v>2</v>
      </c>
      <c r="R1305" t="str">
        <f t="shared" si="80"/>
        <v/>
      </c>
      <c r="S1305" t="str">
        <f t="shared" si="81"/>
        <v/>
      </c>
      <c r="T1305" t="str">
        <f t="shared" si="82"/>
        <v>Older</v>
      </c>
      <c r="U1305" t="str">
        <f t="shared" si="83"/>
        <v>Not Applicable</v>
      </c>
    </row>
    <row r="1306" spans="1:21" x14ac:dyDescent="0.25">
      <c r="A1306" t="s">
        <v>6369</v>
      </c>
      <c r="B1306" t="s">
        <v>18</v>
      </c>
      <c r="C1306" t="s">
        <v>6370</v>
      </c>
      <c r="D1306" t="s">
        <v>6371</v>
      </c>
      <c r="E1306" t="s">
        <v>6372</v>
      </c>
      <c r="F1306" t="s">
        <v>175</v>
      </c>
      <c r="G1306" s="2">
        <v>43075</v>
      </c>
      <c r="H1306" t="s">
        <v>34</v>
      </c>
      <c r="I1306">
        <v>2017</v>
      </c>
      <c r="J1306" t="s">
        <v>631</v>
      </c>
      <c r="K1306" t="s">
        <v>6373</v>
      </c>
      <c r="L1306">
        <v>27</v>
      </c>
      <c r="M1306">
        <v>0</v>
      </c>
      <c r="N1306" t="s">
        <v>162</v>
      </c>
      <c r="O1306" t="s">
        <v>6374</v>
      </c>
      <c r="P1306" t="s">
        <v>39</v>
      </c>
      <c r="Q1306">
        <v>1</v>
      </c>
      <c r="R1306">
        <f t="shared" si="80"/>
        <v>2017</v>
      </c>
      <c r="S1306" t="str">
        <f t="shared" si="81"/>
        <v>December</v>
      </c>
      <c r="T1306" t="str">
        <f t="shared" si="82"/>
        <v>Modern</v>
      </c>
      <c r="U1306" t="str">
        <f t="shared" si="83"/>
        <v>Short</v>
      </c>
    </row>
    <row r="1307" spans="1:21" x14ac:dyDescent="0.25">
      <c r="A1307" t="s">
        <v>6375</v>
      </c>
      <c r="B1307" t="s">
        <v>29</v>
      </c>
      <c r="C1307" t="s">
        <v>6376</v>
      </c>
      <c r="D1307" t="s">
        <v>6377</v>
      </c>
      <c r="E1307" t="s">
        <v>6378</v>
      </c>
      <c r="F1307" t="s">
        <v>175</v>
      </c>
      <c r="G1307" s="2">
        <v>44441</v>
      </c>
      <c r="H1307" t="s">
        <v>34</v>
      </c>
      <c r="I1307">
        <v>2021</v>
      </c>
      <c r="J1307" t="s">
        <v>35</v>
      </c>
      <c r="K1307" t="s">
        <v>71</v>
      </c>
      <c r="L1307">
        <v>0</v>
      </c>
      <c r="M1307">
        <v>1</v>
      </c>
      <c r="N1307" t="s">
        <v>61</v>
      </c>
      <c r="O1307" t="s">
        <v>6379</v>
      </c>
      <c r="P1307" t="s">
        <v>39</v>
      </c>
      <c r="Q1307">
        <v>1</v>
      </c>
      <c r="R1307">
        <f t="shared" si="80"/>
        <v>2021</v>
      </c>
      <c r="S1307" t="str">
        <f t="shared" si="81"/>
        <v>September</v>
      </c>
      <c r="T1307" t="str">
        <f t="shared" si="82"/>
        <v>Recent</v>
      </c>
      <c r="U1307" t="str">
        <f t="shared" si="83"/>
        <v>Not Applicable</v>
      </c>
    </row>
    <row r="1308" spans="1:21" x14ac:dyDescent="0.25">
      <c r="A1308" t="s">
        <v>6380</v>
      </c>
      <c r="B1308" t="s">
        <v>18</v>
      </c>
      <c r="C1308" t="s">
        <v>6381</v>
      </c>
      <c r="D1308" t="s">
        <v>6382</v>
      </c>
      <c r="E1308" t="s">
        <v>22</v>
      </c>
      <c r="F1308" t="s">
        <v>175</v>
      </c>
      <c r="G1308" s="2">
        <v>44041</v>
      </c>
      <c r="H1308" t="s">
        <v>34</v>
      </c>
      <c r="I1308">
        <v>2020</v>
      </c>
      <c r="J1308" t="s">
        <v>51</v>
      </c>
      <c r="K1308" t="s">
        <v>451</v>
      </c>
      <c r="L1308">
        <v>41</v>
      </c>
      <c r="M1308">
        <v>0</v>
      </c>
      <c r="N1308" t="s">
        <v>45</v>
      </c>
      <c r="O1308" t="s">
        <v>6383</v>
      </c>
      <c r="P1308" t="s">
        <v>39</v>
      </c>
      <c r="Q1308">
        <v>1</v>
      </c>
      <c r="R1308">
        <f t="shared" si="80"/>
        <v>2020</v>
      </c>
      <c r="S1308" t="str">
        <f t="shared" si="81"/>
        <v>July</v>
      </c>
      <c r="T1308" t="str">
        <f t="shared" si="82"/>
        <v>Recent</v>
      </c>
      <c r="U1308" t="str">
        <f t="shared" si="83"/>
        <v>Short</v>
      </c>
    </row>
    <row r="1309" spans="1:21" x14ac:dyDescent="0.25">
      <c r="A1309" t="s">
        <v>6384</v>
      </c>
      <c r="B1309" t="s">
        <v>18</v>
      </c>
      <c r="C1309" t="s">
        <v>6385</v>
      </c>
      <c r="D1309" t="s">
        <v>6386</v>
      </c>
      <c r="E1309" t="s">
        <v>6387</v>
      </c>
      <c r="F1309" t="s">
        <v>85</v>
      </c>
      <c r="G1309" s="2">
        <v>43905</v>
      </c>
      <c r="H1309" t="s">
        <v>34</v>
      </c>
      <c r="I1309">
        <v>2019</v>
      </c>
      <c r="J1309" t="s">
        <v>136</v>
      </c>
      <c r="K1309" t="s">
        <v>1955</v>
      </c>
      <c r="L1309">
        <v>135</v>
      </c>
      <c r="M1309">
        <v>0</v>
      </c>
      <c r="N1309" t="s">
        <v>53</v>
      </c>
      <c r="O1309" t="s">
        <v>6388</v>
      </c>
      <c r="P1309" t="s">
        <v>39</v>
      </c>
      <c r="Q1309">
        <v>1</v>
      </c>
      <c r="R1309">
        <f t="shared" si="80"/>
        <v>2020</v>
      </c>
      <c r="S1309" t="str">
        <f t="shared" si="81"/>
        <v>March</v>
      </c>
      <c r="T1309" t="str">
        <f t="shared" si="82"/>
        <v>Modern</v>
      </c>
      <c r="U1309" t="str">
        <f t="shared" si="83"/>
        <v>Long</v>
      </c>
    </row>
    <row r="1310" spans="1:21" x14ac:dyDescent="0.25">
      <c r="A1310" t="s">
        <v>6389</v>
      </c>
      <c r="B1310" t="s">
        <v>18</v>
      </c>
      <c r="C1310" t="s">
        <v>6390</v>
      </c>
      <c r="D1310" t="s">
        <v>6391</v>
      </c>
      <c r="E1310" t="s">
        <v>6392</v>
      </c>
      <c r="F1310" t="s">
        <v>22</v>
      </c>
      <c r="G1310" s="2"/>
      <c r="H1310" t="s">
        <v>22</v>
      </c>
      <c r="I1310">
        <v>1999</v>
      </c>
      <c r="J1310" t="s">
        <v>59</v>
      </c>
      <c r="K1310" t="s">
        <v>570</v>
      </c>
      <c r="L1310">
        <v>94</v>
      </c>
      <c r="M1310">
        <v>0</v>
      </c>
      <c r="N1310" t="s">
        <v>119</v>
      </c>
      <c r="O1310" t="s">
        <v>6393</v>
      </c>
      <c r="P1310" t="s">
        <v>27</v>
      </c>
      <c r="Q1310">
        <v>2</v>
      </c>
      <c r="R1310" t="str">
        <f t="shared" si="80"/>
        <v/>
      </c>
      <c r="S1310" t="str">
        <f t="shared" si="81"/>
        <v/>
      </c>
      <c r="T1310" t="str">
        <f t="shared" si="82"/>
        <v>Older</v>
      </c>
      <c r="U1310" t="str">
        <f t="shared" si="83"/>
        <v>Medium</v>
      </c>
    </row>
    <row r="1311" spans="1:21" x14ac:dyDescent="0.25">
      <c r="A1311" t="s">
        <v>6394</v>
      </c>
      <c r="B1311" t="s">
        <v>29</v>
      </c>
      <c r="C1311" t="s">
        <v>6395</v>
      </c>
      <c r="D1311" t="s">
        <v>22</v>
      </c>
      <c r="E1311" t="s">
        <v>6396</v>
      </c>
      <c r="F1311" t="s">
        <v>175</v>
      </c>
      <c r="G1311" s="2"/>
      <c r="H1311" t="s">
        <v>22</v>
      </c>
      <c r="I1311">
        <v>2010</v>
      </c>
      <c r="J1311" t="s">
        <v>23</v>
      </c>
      <c r="K1311" t="s">
        <v>1440</v>
      </c>
      <c r="L1311">
        <v>0</v>
      </c>
      <c r="M1311">
        <v>3</v>
      </c>
      <c r="N1311" t="s">
        <v>61</v>
      </c>
      <c r="O1311" t="s">
        <v>6397</v>
      </c>
      <c r="P1311" t="s">
        <v>27</v>
      </c>
      <c r="Q1311">
        <v>2</v>
      </c>
      <c r="R1311" t="str">
        <f t="shared" si="80"/>
        <v/>
      </c>
      <c r="S1311" t="str">
        <f t="shared" si="81"/>
        <v/>
      </c>
      <c r="T1311" t="str">
        <f t="shared" si="82"/>
        <v>Modern</v>
      </c>
      <c r="U1311" t="str">
        <f t="shared" si="83"/>
        <v>Not Applicable</v>
      </c>
    </row>
    <row r="1312" spans="1:21" x14ac:dyDescent="0.25">
      <c r="A1312" t="s">
        <v>6398</v>
      </c>
      <c r="B1312" t="s">
        <v>18</v>
      </c>
      <c r="C1312" t="s">
        <v>6399</v>
      </c>
      <c r="D1312" t="s">
        <v>6400</v>
      </c>
      <c r="E1312" t="s">
        <v>6401</v>
      </c>
      <c r="F1312" t="s">
        <v>175</v>
      </c>
      <c r="G1312" s="2">
        <v>43425</v>
      </c>
      <c r="H1312" t="s">
        <v>34</v>
      </c>
      <c r="I1312">
        <v>2015</v>
      </c>
      <c r="J1312" t="s">
        <v>92</v>
      </c>
      <c r="K1312" t="s">
        <v>233</v>
      </c>
      <c r="L1312">
        <v>110</v>
      </c>
      <c r="M1312">
        <v>0</v>
      </c>
      <c r="N1312" t="s">
        <v>45</v>
      </c>
      <c r="O1312" t="s">
        <v>6402</v>
      </c>
      <c r="P1312" t="s">
        <v>39</v>
      </c>
      <c r="Q1312">
        <v>1</v>
      </c>
      <c r="R1312">
        <f t="shared" si="80"/>
        <v>2018</v>
      </c>
      <c r="S1312" t="str">
        <f t="shared" si="81"/>
        <v>November</v>
      </c>
      <c r="T1312" t="str">
        <f t="shared" si="82"/>
        <v>Modern</v>
      </c>
      <c r="U1312" t="str">
        <f t="shared" si="83"/>
        <v>Medium</v>
      </c>
    </row>
    <row r="1313" spans="1:21" x14ac:dyDescent="0.25">
      <c r="A1313" t="s">
        <v>6403</v>
      </c>
      <c r="B1313" t="s">
        <v>18</v>
      </c>
      <c r="C1313" t="s">
        <v>6404</v>
      </c>
      <c r="D1313" t="s">
        <v>6405</v>
      </c>
      <c r="E1313" t="s">
        <v>6406</v>
      </c>
      <c r="F1313" t="s">
        <v>22</v>
      </c>
      <c r="G1313" s="2"/>
      <c r="H1313" t="s">
        <v>22</v>
      </c>
      <c r="I1313">
        <v>2018</v>
      </c>
      <c r="J1313" t="s">
        <v>92</v>
      </c>
      <c r="K1313" t="s">
        <v>1456</v>
      </c>
      <c r="L1313">
        <v>83</v>
      </c>
      <c r="M1313">
        <v>0</v>
      </c>
      <c r="N1313" t="s">
        <v>61</v>
      </c>
      <c r="O1313" t="s">
        <v>6407</v>
      </c>
      <c r="P1313" t="s">
        <v>27</v>
      </c>
      <c r="Q1313">
        <v>2</v>
      </c>
      <c r="R1313" t="str">
        <f t="shared" si="80"/>
        <v/>
      </c>
      <c r="S1313" t="str">
        <f t="shared" si="81"/>
        <v/>
      </c>
      <c r="T1313" t="str">
        <f t="shared" si="82"/>
        <v>Modern</v>
      </c>
      <c r="U1313" t="str">
        <f t="shared" si="83"/>
        <v>Short</v>
      </c>
    </row>
    <row r="1314" spans="1:21" x14ac:dyDescent="0.25">
      <c r="A1314" t="s">
        <v>6408</v>
      </c>
      <c r="B1314" t="s">
        <v>29</v>
      </c>
      <c r="C1314" t="s">
        <v>6409</v>
      </c>
      <c r="D1314" t="s">
        <v>22</v>
      </c>
      <c r="E1314" t="s">
        <v>6410</v>
      </c>
      <c r="F1314" t="s">
        <v>6411</v>
      </c>
      <c r="G1314" s="2">
        <v>42185</v>
      </c>
      <c r="H1314" t="s">
        <v>34</v>
      </c>
      <c r="I1314">
        <v>2015</v>
      </c>
      <c r="J1314" t="s">
        <v>631</v>
      </c>
      <c r="K1314" t="s">
        <v>36</v>
      </c>
      <c r="L1314">
        <v>0</v>
      </c>
      <c r="M1314">
        <v>2</v>
      </c>
      <c r="N1314" t="s">
        <v>716</v>
      </c>
      <c r="O1314" t="s">
        <v>6412</v>
      </c>
      <c r="P1314" t="s">
        <v>39</v>
      </c>
      <c r="Q1314">
        <v>1</v>
      </c>
      <c r="R1314">
        <f t="shared" si="80"/>
        <v>2015</v>
      </c>
      <c r="S1314" t="str">
        <f t="shared" si="81"/>
        <v>June</v>
      </c>
      <c r="T1314" t="str">
        <f t="shared" si="82"/>
        <v>Modern</v>
      </c>
      <c r="U1314" t="str">
        <f t="shared" si="83"/>
        <v>Not Applicable</v>
      </c>
    </row>
    <row r="1315" spans="1:21" x14ac:dyDescent="0.25">
      <c r="A1315" t="s">
        <v>6413</v>
      </c>
      <c r="B1315" t="s">
        <v>29</v>
      </c>
      <c r="C1315" t="s">
        <v>6414</v>
      </c>
      <c r="D1315" t="s">
        <v>6415</v>
      </c>
      <c r="E1315" t="s">
        <v>22</v>
      </c>
      <c r="F1315" t="s">
        <v>6416</v>
      </c>
      <c r="G1315" s="2">
        <v>43831</v>
      </c>
      <c r="H1315" t="s">
        <v>34</v>
      </c>
      <c r="I1315">
        <v>2020</v>
      </c>
      <c r="J1315" t="s">
        <v>35</v>
      </c>
      <c r="K1315" t="s">
        <v>71</v>
      </c>
      <c r="L1315">
        <v>0</v>
      </c>
      <c r="M1315">
        <v>1</v>
      </c>
      <c r="N1315" t="s">
        <v>220</v>
      </c>
      <c r="O1315" t="s">
        <v>6417</v>
      </c>
      <c r="P1315" t="s">
        <v>39</v>
      </c>
      <c r="Q1315">
        <v>1</v>
      </c>
      <c r="R1315">
        <f t="shared" si="80"/>
        <v>2020</v>
      </c>
      <c r="S1315" t="str">
        <f t="shared" si="81"/>
        <v>January</v>
      </c>
      <c r="T1315" t="str">
        <f t="shared" si="82"/>
        <v>Recent</v>
      </c>
      <c r="U1315" t="str">
        <f t="shared" si="83"/>
        <v>Not Applicable</v>
      </c>
    </row>
    <row r="1316" spans="1:21" x14ac:dyDescent="0.25">
      <c r="A1316" t="s">
        <v>6418</v>
      </c>
      <c r="B1316" t="s">
        <v>18</v>
      </c>
      <c r="C1316" t="s">
        <v>6419</v>
      </c>
      <c r="D1316" t="s">
        <v>6420</v>
      </c>
      <c r="E1316" t="s">
        <v>6421</v>
      </c>
      <c r="F1316" t="s">
        <v>85</v>
      </c>
      <c r="G1316" s="2"/>
      <c r="H1316" t="s">
        <v>22</v>
      </c>
      <c r="I1316">
        <v>2014</v>
      </c>
      <c r="J1316" t="s">
        <v>59</v>
      </c>
      <c r="K1316" t="s">
        <v>2570</v>
      </c>
      <c r="L1316">
        <v>118</v>
      </c>
      <c r="M1316">
        <v>0</v>
      </c>
      <c r="N1316" t="s">
        <v>61</v>
      </c>
      <c r="O1316" t="s">
        <v>6422</v>
      </c>
      <c r="P1316" t="s">
        <v>27</v>
      </c>
      <c r="Q1316">
        <v>2</v>
      </c>
      <c r="R1316" t="str">
        <f t="shared" si="80"/>
        <v/>
      </c>
      <c r="S1316" t="str">
        <f t="shared" si="81"/>
        <v/>
      </c>
      <c r="T1316" t="str">
        <f t="shared" si="82"/>
        <v>Modern</v>
      </c>
      <c r="U1316" t="str">
        <f t="shared" si="83"/>
        <v>Medium</v>
      </c>
    </row>
    <row r="1317" spans="1:21" x14ac:dyDescent="0.25">
      <c r="A1317" t="s">
        <v>6423</v>
      </c>
      <c r="B1317" t="s">
        <v>29</v>
      </c>
      <c r="C1317" t="s">
        <v>6424</v>
      </c>
      <c r="D1317" t="s">
        <v>22</v>
      </c>
      <c r="E1317" t="s">
        <v>22</v>
      </c>
      <c r="F1317" t="s">
        <v>33</v>
      </c>
      <c r="G1317" s="2">
        <v>42583</v>
      </c>
      <c r="H1317" t="s">
        <v>34</v>
      </c>
      <c r="I1317">
        <v>2016</v>
      </c>
      <c r="J1317" t="s">
        <v>51</v>
      </c>
      <c r="K1317" t="s">
        <v>71</v>
      </c>
      <c r="L1317">
        <v>0</v>
      </c>
      <c r="M1317">
        <v>1</v>
      </c>
      <c r="N1317" t="s">
        <v>37</v>
      </c>
      <c r="O1317" t="s">
        <v>6425</v>
      </c>
      <c r="P1317" t="s">
        <v>39</v>
      </c>
      <c r="Q1317">
        <v>1</v>
      </c>
      <c r="R1317">
        <f t="shared" si="80"/>
        <v>2016</v>
      </c>
      <c r="S1317" t="str">
        <f t="shared" si="81"/>
        <v>August</v>
      </c>
      <c r="T1317" t="str">
        <f t="shared" si="82"/>
        <v>Modern</v>
      </c>
      <c r="U1317" t="str">
        <f t="shared" si="83"/>
        <v>Not Applicable</v>
      </c>
    </row>
    <row r="1318" spans="1:21" x14ac:dyDescent="0.25">
      <c r="A1318" t="s">
        <v>6426</v>
      </c>
      <c r="B1318" t="s">
        <v>18</v>
      </c>
      <c r="C1318" t="s">
        <v>6427</v>
      </c>
      <c r="D1318" t="s">
        <v>429</v>
      </c>
      <c r="E1318" t="s">
        <v>6428</v>
      </c>
      <c r="F1318" t="s">
        <v>22</v>
      </c>
      <c r="G1318" s="2"/>
      <c r="H1318" t="s">
        <v>22</v>
      </c>
      <c r="I1318">
        <v>2021</v>
      </c>
      <c r="J1318" t="s">
        <v>198</v>
      </c>
      <c r="K1318" t="s">
        <v>256</v>
      </c>
      <c r="L1318">
        <v>92</v>
      </c>
      <c r="M1318">
        <v>0</v>
      </c>
      <c r="N1318" t="s">
        <v>25</v>
      </c>
      <c r="O1318" t="s">
        <v>6429</v>
      </c>
      <c r="P1318" t="s">
        <v>27</v>
      </c>
      <c r="Q1318">
        <v>2</v>
      </c>
      <c r="R1318" t="str">
        <f t="shared" si="80"/>
        <v/>
      </c>
      <c r="S1318" t="str">
        <f t="shared" si="81"/>
        <v/>
      </c>
      <c r="T1318" t="str">
        <f t="shared" si="82"/>
        <v>Recent</v>
      </c>
      <c r="U1318" t="str">
        <f t="shared" si="83"/>
        <v>Medium</v>
      </c>
    </row>
    <row r="1319" spans="1:21" x14ac:dyDescent="0.25">
      <c r="A1319" t="s">
        <v>6430</v>
      </c>
      <c r="B1319" t="s">
        <v>18</v>
      </c>
      <c r="C1319" t="s">
        <v>6431</v>
      </c>
      <c r="D1319" t="s">
        <v>6432</v>
      </c>
      <c r="E1319" t="s">
        <v>6433</v>
      </c>
      <c r="F1319" t="s">
        <v>175</v>
      </c>
      <c r="G1319" s="2">
        <v>44184</v>
      </c>
      <c r="H1319" t="s">
        <v>34</v>
      </c>
      <c r="I1319">
        <v>2012</v>
      </c>
      <c r="J1319" t="s">
        <v>244</v>
      </c>
      <c r="K1319" t="s">
        <v>1434</v>
      </c>
      <c r="L1319">
        <v>112</v>
      </c>
      <c r="M1319">
        <v>0</v>
      </c>
      <c r="N1319" t="s">
        <v>119</v>
      </c>
      <c r="O1319" t="s">
        <v>6434</v>
      </c>
      <c r="P1319" t="s">
        <v>39</v>
      </c>
      <c r="Q1319">
        <v>1</v>
      </c>
      <c r="R1319">
        <f t="shared" si="80"/>
        <v>2020</v>
      </c>
      <c r="S1319" t="str">
        <f t="shared" si="81"/>
        <v>December</v>
      </c>
      <c r="T1319" t="str">
        <f t="shared" si="82"/>
        <v>Modern</v>
      </c>
      <c r="U1319" t="str">
        <f t="shared" si="83"/>
        <v>Medium</v>
      </c>
    </row>
    <row r="1320" spans="1:21" x14ac:dyDescent="0.25">
      <c r="A1320" t="s">
        <v>6435</v>
      </c>
      <c r="B1320" t="s">
        <v>18</v>
      </c>
      <c r="C1320" t="s">
        <v>6436</v>
      </c>
      <c r="D1320" t="s">
        <v>6437</v>
      </c>
      <c r="E1320" t="s">
        <v>6438</v>
      </c>
      <c r="F1320" t="s">
        <v>22</v>
      </c>
      <c r="G1320" s="2"/>
      <c r="H1320" t="s">
        <v>22</v>
      </c>
      <c r="I1320">
        <v>2011</v>
      </c>
      <c r="J1320" t="s">
        <v>92</v>
      </c>
      <c r="K1320" t="s">
        <v>169</v>
      </c>
      <c r="L1320">
        <v>103</v>
      </c>
      <c r="M1320">
        <v>0</v>
      </c>
      <c r="N1320" t="s">
        <v>264</v>
      </c>
      <c r="O1320" t="s">
        <v>6439</v>
      </c>
      <c r="P1320" t="s">
        <v>27</v>
      </c>
      <c r="Q1320">
        <v>2</v>
      </c>
      <c r="R1320" t="str">
        <f t="shared" si="80"/>
        <v/>
      </c>
      <c r="S1320" t="str">
        <f t="shared" si="81"/>
        <v/>
      </c>
      <c r="T1320" t="str">
        <f t="shared" si="82"/>
        <v>Modern</v>
      </c>
      <c r="U1320" t="str">
        <f t="shared" si="83"/>
        <v>Medium</v>
      </c>
    </row>
    <row r="1321" spans="1:21" x14ac:dyDescent="0.25">
      <c r="A1321" t="s">
        <v>6440</v>
      </c>
      <c r="B1321" t="s">
        <v>18</v>
      </c>
      <c r="C1321" t="s">
        <v>6441</v>
      </c>
      <c r="D1321" t="s">
        <v>6442</v>
      </c>
      <c r="E1321" t="s">
        <v>6443</v>
      </c>
      <c r="F1321" t="s">
        <v>534</v>
      </c>
      <c r="G1321" s="2"/>
      <c r="H1321" t="s">
        <v>22</v>
      </c>
      <c r="I1321">
        <v>2018</v>
      </c>
      <c r="J1321" t="s">
        <v>153</v>
      </c>
      <c r="K1321" t="s">
        <v>654</v>
      </c>
      <c r="L1321">
        <v>82</v>
      </c>
      <c r="M1321">
        <v>0</v>
      </c>
      <c r="N1321" t="s">
        <v>79</v>
      </c>
      <c r="O1321" t="s">
        <v>6444</v>
      </c>
      <c r="P1321" t="s">
        <v>27</v>
      </c>
      <c r="Q1321">
        <v>2</v>
      </c>
      <c r="R1321" t="str">
        <f t="shared" si="80"/>
        <v/>
      </c>
      <c r="S1321" t="str">
        <f t="shared" si="81"/>
        <v/>
      </c>
      <c r="T1321" t="str">
        <f t="shared" si="82"/>
        <v>Modern</v>
      </c>
      <c r="U1321" t="str">
        <f t="shared" si="83"/>
        <v>Short</v>
      </c>
    </row>
    <row r="1322" spans="1:21" x14ac:dyDescent="0.25">
      <c r="A1322" t="s">
        <v>6445</v>
      </c>
      <c r="B1322" t="s">
        <v>18</v>
      </c>
      <c r="C1322" t="s">
        <v>6446</v>
      </c>
      <c r="D1322" t="s">
        <v>6447</v>
      </c>
      <c r="E1322" t="s">
        <v>6448</v>
      </c>
      <c r="F1322" t="s">
        <v>175</v>
      </c>
      <c r="G1322" s="2">
        <v>43588</v>
      </c>
      <c r="H1322" t="s">
        <v>34</v>
      </c>
      <c r="I1322">
        <v>2019</v>
      </c>
      <c r="J1322" t="s">
        <v>136</v>
      </c>
      <c r="K1322" t="s">
        <v>233</v>
      </c>
      <c r="L1322">
        <v>110</v>
      </c>
      <c r="M1322">
        <v>0</v>
      </c>
      <c r="N1322" t="s">
        <v>61</v>
      </c>
      <c r="O1322" t="s">
        <v>6449</v>
      </c>
      <c r="P1322" t="s">
        <v>39</v>
      </c>
      <c r="Q1322">
        <v>1</v>
      </c>
      <c r="R1322">
        <f t="shared" si="80"/>
        <v>2019</v>
      </c>
      <c r="S1322" t="str">
        <f t="shared" si="81"/>
        <v>May</v>
      </c>
      <c r="T1322" t="str">
        <f t="shared" si="82"/>
        <v>Modern</v>
      </c>
      <c r="U1322" t="str">
        <f t="shared" si="83"/>
        <v>Medium</v>
      </c>
    </row>
    <row r="1323" spans="1:21" x14ac:dyDescent="0.25">
      <c r="A1323" t="s">
        <v>6450</v>
      </c>
      <c r="B1323" t="s">
        <v>29</v>
      </c>
      <c r="C1323" t="s">
        <v>6451</v>
      </c>
      <c r="D1323" t="s">
        <v>22</v>
      </c>
      <c r="E1323" t="s">
        <v>6452</v>
      </c>
      <c r="F1323" t="s">
        <v>175</v>
      </c>
      <c r="G1323" s="2">
        <v>42902</v>
      </c>
      <c r="H1323" t="s">
        <v>34</v>
      </c>
      <c r="I1323">
        <v>2016</v>
      </c>
      <c r="J1323" t="s">
        <v>35</v>
      </c>
      <c r="K1323" t="s">
        <v>36</v>
      </c>
      <c r="L1323">
        <v>0</v>
      </c>
      <c r="M1323">
        <v>2</v>
      </c>
      <c r="N1323" t="s">
        <v>220</v>
      </c>
      <c r="O1323" t="s">
        <v>6453</v>
      </c>
      <c r="P1323" t="s">
        <v>39</v>
      </c>
      <c r="Q1323">
        <v>1</v>
      </c>
      <c r="R1323">
        <f t="shared" si="80"/>
        <v>2017</v>
      </c>
      <c r="S1323" t="str">
        <f t="shared" si="81"/>
        <v>June</v>
      </c>
      <c r="T1323" t="str">
        <f t="shared" si="82"/>
        <v>Modern</v>
      </c>
      <c r="U1323" t="str">
        <f t="shared" si="83"/>
        <v>Not Applicable</v>
      </c>
    </row>
    <row r="1324" spans="1:21" x14ac:dyDescent="0.25">
      <c r="A1324" t="s">
        <v>6454</v>
      </c>
      <c r="B1324" t="s">
        <v>18</v>
      </c>
      <c r="C1324" t="s">
        <v>6455</v>
      </c>
      <c r="D1324" t="s">
        <v>6456</v>
      </c>
      <c r="E1324" t="s">
        <v>22</v>
      </c>
      <c r="F1324" t="s">
        <v>22</v>
      </c>
      <c r="G1324" s="2"/>
      <c r="H1324" t="s">
        <v>22</v>
      </c>
      <c r="I1324">
        <v>2016</v>
      </c>
      <c r="J1324" t="s">
        <v>59</v>
      </c>
      <c r="K1324" t="s">
        <v>1065</v>
      </c>
      <c r="L1324">
        <v>43</v>
      </c>
      <c r="M1324">
        <v>0</v>
      </c>
      <c r="N1324" t="s">
        <v>45</v>
      </c>
      <c r="O1324" t="s">
        <v>6457</v>
      </c>
      <c r="P1324" t="s">
        <v>27</v>
      </c>
      <c r="Q1324">
        <v>2</v>
      </c>
      <c r="R1324" t="str">
        <f t="shared" si="80"/>
        <v/>
      </c>
      <c r="S1324" t="str">
        <f t="shared" si="81"/>
        <v/>
      </c>
      <c r="T1324" t="str">
        <f t="shared" si="82"/>
        <v>Modern</v>
      </c>
      <c r="U1324" t="str">
        <f t="shared" si="83"/>
        <v>Short</v>
      </c>
    </row>
    <row r="1325" spans="1:21" x14ac:dyDescent="0.25">
      <c r="A1325" t="s">
        <v>6458</v>
      </c>
      <c r="B1325" t="s">
        <v>18</v>
      </c>
      <c r="C1325" t="s">
        <v>6459</v>
      </c>
      <c r="D1325" t="s">
        <v>6460</v>
      </c>
      <c r="E1325" t="s">
        <v>6461</v>
      </c>
      <c r="F1325" t="s">
        <v>22</v>
      </c>
      <c r="G1325" s="2"/>
      <c r="H1325" t="s">
        <v>22</v>
      </c>
      <c r="I1325">
        <v>2006</v>
      </c>
      <c r="J1325" t="s">
        <v>59</v>
      </c>
      <c r="K1325" t="s">
        <v>60</v>
      </c>
      <c r="L1325">
        <v>89</v>
      </c>
      <c r="M1325">
        <v>0</v>
      </c>
      <c r="N1325" t="s">
        <v>119</v>
      </c>
      <c r="O1325" t="s">
        <v>6462</v>
      </c>
      <c r="P1325" t="s">
        <v>27</v>
      </c>
      <c r="Q1325">
        <v>2</v>
      </c>
      <c r="R1325" t="str">
        <f t="shared" si="80"/>
        <v/>
      </c>
      <c r="S1325" t="str">
        <f t="shared" si="81"/>
        <v/>
      </c>
      <c r="T1325" t="str">
        <f t="shared" si="82"/>
        <v>Older</v>
      </c>
      <c r="U1325" t="str">
        <f t="shared" si="83"/>
        <v>Short</v>
      </c>
    </row>
    <row r="1326" spans="1:21" x14ac:dyDescent="0.25">
      <c r="A1326" t="s">
        <v>6463</v>
      </c>
      <c r="B1326" t="s">
        <v>29</v>
      </c>
      <c r="C1326" t="s">
        <v>6464</v>
      </c>
      <c r="D1326" t="s">
        <v>22</v>
      </c>
      <c r="E1326" t="s">
        <v>6465</v>
      </c>
      <c r="F1326" t="s">
        <v>22</v>
      </c>
      <c r="G1326" s="2"/>
      <c r="H1326" t="s">
        <v>22</v>
      </c>
      <c r="I1326">
        <v>2018</v>
      </c>
      <c r="J1326" t="s">
        <v>198</v>
      </c>
      <c r="K1326" t="s">
        <v>71</v>
      </c>
      <c r="L1326">
        <v>0</v>
      </c>
      <c r="M1326">
        <v>1</v>
      </c>
      <c r="N1326" t="s">
        <v>5005</v>
      </c>
      <c r="O1326" t="s">
        <v>6466</v>
      </c>
      <c r="P1326" t="s">
        <v>27</v>
      </c>
      <c r="Q1326">
        <v>2</v>
      </c>
      <c r="R1326" t="str">
        <f t="shared" si="80"/>
        <v/>
      </c>
      <c r="S1326" t="str">
        <f t="shared" si="81"/>
        <v/>
      </c>
      <c r="T1326" t="str">
        <f t="shared" si="82"/>
        <v>Modern</v>
      </c>
      <c r="U1326" t="str">
        <f t="shared" si="83"/>
        <v>Not Applicable</v>
      </c>
    </row>
    <row r="1327" spans="1:21" x14ac:dyDescent="0.25">
      <c r="A1327" t="s">
        <v>6467</v>
      </c>
      <c r="B1327" t="s">
        <v>18</v>
      </c>
      <c r="C1327" t="s">
        <v>6468</v>
      </c>
      <c r="D1327" t="s">
        <v>6469</v>
      </c>
      <c r="E1327" t="s">
        <v>22</v>
      </c>
      <c r="F1327" t="s">
        <v>22</v>
      </c>
      <c r="G1327" s="2"/>
      <c r="H1327" t="s">
        <v>22</v>
      </c>
      <c r="I1327">
        <v>2021</v>
      </c>
      <c r="J1327" t="s">
        <v>59</v>
      </c>
      <c r="K1327" t="s">
        <v>836</v>
      </c>
      <c r="L1327">
        <v>70</v>
      </c>
      <c r="M1327">
        <v>0</v>
      </c>
      <c r="N1327" t="s">
        <v>998</v>
      </c>
      <c r="O1327" t="s">
        <v>6470</v>
      </c>
      <c r="P1327" t="s">
        <v>27</v>
      </c>
      <c r="Q1327">
        <v>2</v>
      </c>
      <c r="R1327" t="str">
        <f t="shared" si="80"/>
        <v/>
      </c>
      <c r="S1327" t="str">
        <f t="shared" si="81"/>
        <v/>
      </c>
      <c r="T1327" t="str">
        <f t="shared" si="82"/>
        <v>Recent</v>
      </c>
      <c r="U1327" t="str">
        <f t="shared" si="83"/>
        <v>Short</v>
      </c>
    </row>
    <row r="1328" spans="1:21" x14ac:dyDescent="0.25">
      <c r="A1328" t="s">
        <v>6471</v>
      </c>
      <c r="B1328" t="s">
        <v>18</v>
      </c>
      <c r="C1328" t="s">
        <v>6472</v>
      </c>
      <c r="D1328" t="s">
        <v>6473</v>
      </c>
      <c r="E1328" t="s">
        <v>6474</v>
      </c>
      <c r="F1328" t="s">
        <v>6475</v>
      </c>
      <c r="G1328" s="2">
        <v>44287</v>
      </c>
      <c r="H1328" t="s">
        <v>34</v>
      </c>
      <c r="I1328">
        <v>2002</v>
      </c>
      <c r="J1328" t="s">
        <v>92</v>
      </c>
      <c r="K1328" t="s">
        <v>3554</v>
      </c>
      <c r="L1328">
        <v>149</v>
      </c>
      <c r="M1328">
        <v>0</v>
      </c>
      <c r="N1328" t="s">
        <v>119</v>
      </c>
      <c r="O1328" t="s">
        <v>6476</v>
      </c>
      <c r="P1328" t="s">
        <v>39</v>
      </c>
      <c r="Q1328">
        <v>1</v>
      </c>
      <c r="R1328">
        <f t="shared" si="80"/>
        <v>2021</v>
      </c>
      <c r="S1328" t="str">
        <f t="shared" si="81"/>
        <v>April</v>
      </c>
      <c r="T1328" t="str">
        <f t="shared" si="82"/>
        <v>Older</v>
      </c>
      <c r="U1328" t="str">
        <f t="shared" si="83"/>
        <v>Long</v>
      </c>
    </row>
    <row r="1329" spans="1:21" x14ac:dyDescent="0.25">
      <c r="A1329" t="s">
        <v>6477</v>
      </c>
      <c r="B1329" t="s">
        <v>29</v>
      </c>
      <c r="C1329" t="s">
        <v>6478</v>
      </c>
      <c r="D1329" t="s">
        <v>22</v>
      </c>
      <c r="E1329" t="s">
        <v>6479</v>
      </c>
      <c r="F1329" t="s">
        <v>22</v>
      </c>
      <c r="G1329" s="2"/>
      <c r="H1329" t="s">
        <v>22</v>
      </c>
      <c r="I1329">
        <v>2010</v>
      </c>
      <c r="J1329" t="s">
        <v>59</v>
      </c>
      <c r="K1329" t="s">
        <v>1440</v>
      </c>
      <c r="L1329">
        <v>0</v>
      </c>
      <c r="M1329">
        <v>3</v>
      </c>
      <c r="N1329" t="s">
        <v>805</v>
      </c>
      <c r="O1329" t="s">
        <v>6480</v>
      </c>
      <c r="P1329" t="s">
        <v>27</v>
      </c>
      <c r="Q1329">
        <v>2</v>
      </c>
      <c r="R1329" t="str">
        <f t="shared" si="80"/>
        <v/>
      </c>
      <c r="S1329" t="str">
        <f t="shared" si="81"/>
        <v/>
      </c>
      <c r="T1329" t="str">
        <f t="shared" si="82"/>
        <v>Modern</v>
      </c>
      <c r="U1329" t="str">
        <f t="shared" si="83"/>
        <v>Not Applicable</v>
      </c>
    </row>
    <row r="1330" spans="1:21" x14ac:dyDescent="0.25">
      <c r="A1330" t="s">
        <v>6481</v>
      </c>
      <c r="B1330" t="s">
        <v>18</v>
      </c>
      <c r="C1330" t="s">
        <v>6482</v>
      </c>
      <c r="D1330" t="s">
        <v>6483</v>
      </c>
      <c r="E1330" t="s">
        <v>6484</v>
      </c>
      <c r="F1330" t="s">
        <v>175</v>
      </c>
      <c r="G1330" s="2">
        <v>42742</v>
      </c>
      <c r="H1330" t="s">
        <v>34</v>
      </c>
      <c r="I1330">
        <v>2015</v>
      </c>
      <c r="J1330" t="s">
        <v>35</v>
      </c>
      <c r="K1330" t="s">
        <v>570</v>
      </c>
      <c r="L1330">
        <v>94</v>
      </c>
      <c r="M1330">
        <v>0</v>
      </c>
      <c r="N1330" t="s">
        <v>45</v>
      </c>
      <c r="O1330" t="s">
        <v>6485</v>
      </c>
      <c r="P1330" t="s">
        <v>39</v>
      </c>
      <c r="Q1330">
        <v>1</v>
      </c>
      <c r="R1330">
        <f t="shared" si="80"/>
        <v>2017</v>
      </c>
      <c r="S1330" t="str">
        <f t="shared" si="81"/>
        <v>January</v>
      </c>
      <c r="T1330" t="str">
        <f t="shared" si="82"/>
        <v>Modern</v>
      </c>
      <c r="U1330" t="str">
        <f t="shared" si="83"/>
        <v>Medium</v>
      </c>
    </row>
    <row r="1331" spans="1:21" x14ac:dyDescent="0.25">
      <c r="A1331" t="s">
        <v>6486</v>
      </c>
      <c r="B1331" t="s">
        <v>29</v>
      </c>
      <c r="C1331" t="s">
        <v>6487</v>
      </c>
      <c r="D1331" t="s">
        <v>22</v>
      </c>
      <c r="E1331" t="s">
        <v>6488</v>
      </c>
      <c r="F1331" t="s">
        <v>715</v>
      </c>
      <c r="G1331" s="2">
        <v>43770</v>
      </c>
      <c r="H1331" t="s">
        <v>34</v>
      </c>
      <c r="I1331">
        <v>2016</v>
      </c>
      <c r="J1331" t="s">
        <v>51</v>
      </c>
      <c r="K1331" t="s">
        <v>71</v>
      </c>
      <c r="L1331">
        <v>0</v>
      </c>
      <c r="M1331">
        <v>1</v>
      </c>
      <c r="N1331" t="s">
        <v>1300</v>
      </c>
      <c r="O1331" t="s">
        <v>6489</v>
      </c>
      <c r="P1331" t="s">
        <v>39</v>
      </c>
      <c r="Q1331">
        <v>1</v>
      </c>
      <c r="R1331">
        <f t="shared" si="80"/>
        <v>2019</v>
      </c>
      <c r="S1331" t="str">
        <f t="shared" si="81"/>
        <v>November</v>
      </c>
      <c r="T1331" t="str">
        <f t="shared" si="82"/>
        <v>Modern</v>
      </c>
      <c r="U1331" t="str">
        <f t="shared" si="83"/>
        <v>Not Applicable</v>
      </c>
    </row>
    <row r="1332" spans="1:21" x14ac:dyDescent="0.25">
      <c r="A1332" t="s">
        <v>6490</v>
      </c>
      <c r="B1332" t="s">
        <v>18</v>
      </c>
      <c r="C1332" t="s">
        <v>6491</v>
      </c>
      <c r="D1332" t="s">
        <v>6492</v>
      </c>
      <c r="E1332" t="s">
        <v>6493</v>
      </c>
      <c r="F1332" t="s">
        <v>175</v>
      </c>
      <c r="G1332" s="2">
        <v>42418</v>
      </c>
      <c r="H1332" t="s">
        <v>34</v>
      </c>
      <c r="I1332">
        <v>2012</v>
      </c>
      <c r="J1332" t="s">
        <v>631</v>
      </c>
      <c r="K1332" t="s">
        <v>6200</v>
      </c>
      <c r="L1332">
        <v>44</v>
      </c>
      <c r="M1332">
        <v>0</v>
      </c>
      <c r="N1332" t="s">
        <v>162</v>
      </c>
      <c r="O1332" t="s">
        <v>6494</v>
      </c>
      <c r="P1332" t="s">
        <v>39</v>
      </c>
      <c r="Q1332">
        <v>1</v>
      </c>
      <c r="R1332">
        <f t="shared" si="80"/>
        <v>2016</v>
      </c>
      <c r="S1332" t="str">
        <f t="shared" si="81"/>
        <v>February</v>
      </c>
      <c r="T1332" t="str">
        <f t="shared" si="82"/>
        <v>Modern</v>
      </c>
      <c r="U1332" t="str">
        <f t="shared" si="83"/>
        <v>Short</v>
      </c>
    </row>
    <row r="1333" spans="1:21" x14ac:dyDescent="0.25">
      <c r="A1333" t="s">
        <v>6495</v>
      </c>
      <c r="B1333" t="s">
        <v>18</v>
      </c>
      <c r="C1333" t="s">
        <v>6496</v>
      </c>
      <c r="D1333" t="s">
        <v>6497</v>
      </c>
      <c r="E1333" t="s">
        <v>22</v>
      </c>
      <c r="F1333" t="s">
        <v>22</v>
      </c>
      <c r="G1333" s="2"/>
      <c r="H1333" t="s">
        <v>22</v>
      </c>
      <c r="I1333">
        <v>2021</v>
      </c>
      <c r="J1333" t="s">
        <v>23</v>
      </c>
      <c r="K1333" t="s">
        <v>99</v>
      </c>
      <c r="L1333">
        <v>85</v>
      </c>
      <c r="M1333">
        <v>0</v>
      </c>
      <c r="N1333" t="s">
        <v>25</v>
      </c>
      <c r="O1333" t="s">
        <v>6498</v>
      </c>
      <c r="P1333" t="s">
        <v>27</v>
      </c>
      <c r="Q1333">
        <v>2</v>
      </c>
      <c r="R1333" t="str">
        <f t="shared" si="80"/>
        <v/>
      </c>
      <c r="S1333" t="str">
        <f t="shared" si="81"/>
        <v/>
      </c>
      <c r="T1333" t="str">
        <f t="shared" si="82"/>
        <v>Recent</v>
      </c>
      <c r="U1333" t="str">
        <f t="shared" si="83"/>
        <v>Short</v>
      </c>
    </row>
    <row r="1334" spans="1:21" x14ac:dyDescent="0.25">
      <c r="A1334" t="s">
        <v>6499</v>
      </c>
      <c r="B1334" t="s">
        <v>18</v>
      </c>
      <c r="C1334" t="s">
        <v>6500</v>
      </c>
      <c r="D1334" t="s">
        <v>6501</v>
      </c>
      <c r="E1334" t="s">
        <v>6502</v>
      </c>
      <c r="F1334" t="s">
        <v>175</v>
      </c>
      <c r="G1334" s="2">
        <v>43770</v>
      </c>
      <c r="H1334" t="s">
        <v>34</v>
      </c>
      <c r="I1334">
        <v>2019</v>
      </c>
      <c r="J1334" t="s">
        <v>35</v>
      </c>
      <c r="K1334" t="s">
        <v>967</v>
      </c>
      <c r="L1334">
        <v>90</v>
      </c>
      <c r="M1334">
        <v>0</v>
      </c>
      <c r="N1334" t="s">
        <v>119</v>
      </c>
      <c r="O1334" t="s">
        <v>6503</v>
      </c>
      <c r="P1334" t="s">
        <v>39</v>
      </c>
      <c r="Q1334">
        <v>1</v>
      </c>
      <c r="R1334">
        <f t="shared" si="80"/>
        <v>2019</v>
      </c>
      <c r="S1334" t="str">
        <f t="shared" si="81"/>
        <v>November</v>
      </c>
      <c r="T1334" t="str">
        <f t="shared" si="82"/>
        <v>Modern</v>
      </c>
      <c r="U1334" t="str">
        <f t="shared" si="83"/>
        <v>Medium</v>
      </c>
    </row>
    <row r="1335" spans="1:21" x14ac:dyDescent="0.25">
      <c r="A1335" t="s">
        <v>6504</v>
      </c>
      <c r="B1335" t="s">
        <v>29</v>
      </c>
      <c r="C1335" t="s">
        <v>6505</v>
      </c>
      <c r="D1335" t="s">
        <v>22</v>
      </c>
      <c r="E1335" t="s">
        <v>6506</v>
      </c>
      <c r="F1335" t="s">
        <v>22</v>
      </c>
      <c r="G1335" s="2"/>
      <c r="H1335" t="s">
        <v>22</v>
      </c>
      <c r="I1335">
        <v>2018</v>
      </c>
      <c r="J1335" t="s">
        <v>198</v>
      </c>
      <c r="K1335" t="s">
        <v>71</v>
      </c>
      <c r="L1335">
        <v>0</v>
      </c>
      <c r="M1335">
        <v>1</v>
      </c>
      <c r="N1335" t="s">
        <v>1394</v>
      </c>
      <c r="O1335" t="s">
        <v>6507</v>
      </c>
      <c r="P1335" t="s">
        <v>27</v>
      </c>
      <c r="Q1335">
        <v>2</v>
      </c>
      <c r="R1335" t="str">
        <f t="shared" si="80"/>
        <v/>
      </c>
      <c r="S1335" t="str">
        <f t="shared" si="81"/>
        <v/>
      </c>
      <c r="T1335" t="str">
        <f t="shared" si="82"/>
        <v>Modern</v>
      </c>
      <c r="U1335" t="str">
        <f t="shared" si="83"/>
        <v>Not Applicable</v>
      </c>
    </row>
    <row r="1336" spans="1:21" x14ac:dyDescent="0.25">
      <c r="A1336" t="s">
        <v>6508</v>
      </c>
      <c r="B1336" t="s">
        <v>18</v>
      </c>
      <c r="C1336" t="s">
        <v>6509</v>
      </c>
      <c r="D1336" t="s">
        <v>6510</v>
      </c>
      <c r="E1336" t="s">
        <v>6511</v>
      </c>
      <c r="F1336" t="s">
        <v>22</v>
      </c>
      <c r="G1336" s="2"/>
      <c r="H1336" t="s">
        <v>22</v>
      </c>
      <c r="I1336">
        <v>2017</v>
      </c>
      <c r="J1336" t="s">
        <v>59</v>
      </c>
      <c r="K1336" t="s">
        <v>6512</v>
      </c>
      <c r="L1336">
        <v>14</v>
      </c>
      <c r="M1336">
        <v>0</v>
      </c>
      <c r="N1336" t="s">
        <v>61</v>
      </c>
      <c r="O1336" t="s">
        <v>6513</v>
      </c>
      <c r="P1336" t="s">
        <v>27</v>
      </c>
      <c r="Q1336">
        <v>2</v>
      </c>
      <c r="R1336" t="str">
        <f t="shared" si="80"/>
        <v/>
      </c>
      <c r="S1336" t="str">
        <f t="shared" si="81"/>
        <v/>
      </c>
      <c r="T1336" t="str">
        <f t="shared" si="82"/>
        <v>Modern</v>
      </c>
      <c r="U1336" t="str">
        <f t="shared" si="83"/>
        <v>Short</v>
      </c>
    </row>
    <row r="1337" spans="1:21" x14ac:dyDescent="0.25">
      <c r="A1337" t="s">
        <v>6514</v>
      </c>
      <c r="B1337" t="s">
        <v>18</v>
      </c>
      <c r="C1337" t="s">
        <v>6515</v>
      </c>
      <c r="D1337" t="s">
        <v>6516</v>
      </c>
      <c r="E1337" t="s">
        <v>6517</v>
      </c>
      <c r="F1337" t="s">
        <v>22</v>
      </c>
      <c r="G1337" s="2"/>
      <c r="H1337" t="s">
        <v>22</v>
      </c>
      <c r="I1337">
        <v>2014</v>
      </c>
      <c r="J1337" t="s">
        <v>59</v>
      </c>
      <c r="K1337" t="s">
        <v>476</v>
      </c>
      <c r="L1337">
        <v>55</v>
      </c>
      <c r="M1337">
        <v>0</v>
      </c>
      <c r="N1337" t="s">
        <v>45</v>
      </c>
      <c r="O1337" t="s">
        <v>6518</v>
      </c>
      <c r="P1337" t="s">
        <v>27</v>
      </c>
      <c r="Q1337">
        <v>2</v>
      </c>
      <c r="R1337" t="str">
        <f t="shared" si="80"/>
        <v/>
      </c>
      <c r="S1337" t="str">
        <f t="shared" si="81"/>
        <v/>
      </c>
      <c r="T1337" t="str">
        <f t="shared" si="82"/>
        <v>Modern</v>
      </c>
      <c r="U1337" t="str">
        <f t="shared" si="83"/>
        <v>Short</v>
      </c>
    </row>
    <row r="1338" spans="1:21" x14ac:dyDescent="0.25">
      <c r="A1338" t="s">
        <v>6519</v>
      </c>
      <c r="B1338" t="s">
        <v>29</v>
      </c>
      <c r="C1338" t="s">
        <v>6520</v>
      </c>
      <c r="D1338" t="s">
        <v>22</v>
      </c>
      <c r="E1338" t="s">
        <v>6521</v>
      </c>
      <c r="F1338" t="s">
        <v>22</v>
      </c>
      <c r="G1338" s="2"/>
      <c r="H1338" t="s">
        <v>22</v>
      </c>
      <c r="I1338">
        <v>2006</v>
      </c>
      <c r="J1338" t="s">
        <v>59</v>
      </c>
      <c r="K1338" t="s">
        <v>71</v>
      </c>
      <c r="L1338">
        <v>0</v>
      </c>
      <c r="M1338">
        <v>1</v>
      </c>
      <c r="N1338" t="s">
        <v>25</v>
      </c>
      <c r="O1338" t="s">
        <v>6522</v>
      </c>
      <c r="P1338" t="s">
        <v>27</v>
      </c>
      <c r="Q1338">
        <v>2</v>
      </c>
      <c r="R1338" t="str">
        <f t="shared" si="80"/>
        <v/>
      </c>
      <c r="S1338" t="str">
        <f t="shared" si="81"/>
        <v/>
      </c>
      <c r="T1338" t="str">
        <f t="shared" si="82"/>
        <v>Older</v>
      </c>
      <c r="U1338" t="str">
        <f t="shared" si="83"/>
        <v>Not Applicable</v>
      </c>
    </row>
    <row r="1339" spans="1:21" x14ac:dyDescent="0.25">
      <c r="A1339" t="s">
        <v>6523</v>
      </c>
      <c r="B1339" t="s">
        <v>18</v>
      </c>
      <c r="C1339" t="s">
        <v>6524</v>
      </c>
      <c r="D1339" t="s">
        <v>6525</v>
      </c>
      <c r="E1339" t="s">
        <v>6526</v>
      </c>
      <c r="F1339" t="s">
        <v>22</v>
      </c>
      <c r="G1339" s="2"/>
      <c r="H1339" t="s">
        <v>22</v>
      </c>
      <c r="I1339">
        <v>1985</v>
      </c>
      <c r="J1339" t="s">
        <v>153</v>
      </c>
      <c r="K1339" t="s">
        <v>1191</v>
      </c>
      <c r="L1339">
        <v>109</v>
      </c>
      <c r="M1339">
        <v>0</v>
      </c>
      <c r="N1339" t="s">
        <v>1342</v>
      </c>
      <c r="O1339" t="s">
        <v>6527</v>
      </c>
      <c r="P1339" t="s">
        <v>27</v>
      </c>
      <c r="Q1339">
        <v>2</v>
      </c>
      <c r="R1339" t="str">
        <f t="shared" si="80"/>
        <v/>
      </c>
      <c r="S1339" t="str">
        <f t="shared" si="81"/>
        <v/>
      </c>
      <c r="T1339" t="str">
        <f t="shared" si="82"/>
        <v>Older</v>
      </c>
      <c r="U1339" t="str">
        <f t="shared" si="83"/>
        <v>Medium</v>
      </c>
    </row>
    <row r="1340" spans="1:21" x14ac:dyDescent="0.25">
      <c r="A1340" t="s">
        <v>6528</v>
      </c>
      <c r="B1340" t="s">
        <v>18</v>
      </c>
      <c r="C1340" t="s">
        <v>6529</v>
      </c>
      <c r="D1340" t="s">
        <v>6530</v>
      </c>
      <c r="E1340" t="s">
        <v>22</v>
      </c>
      <c r="F1340" t="s">
        <v>22</v>
      </c>
      <c r="G1340" s="2"/>
      <c r="H1340" t="s">
        <v>22</v>
      </c>
      <c r="I1340">
        <v>2015</v>
      </c>
      <c r="J1340" t="s">
        <v>198</v>
      </c>
      <c r="K1340" t="s">
        <v>3071</v>
      </c>
      <c r="L1340">
        <v>40</v>
      </c>
      <c r="M1340">
        <v>0</v>
      </c>
      <c r="N1340" t="s">
        <v>45</v>
      </c>
      <c r="O1340" t="s">
        <v>6531</v>
      </c>
      <c r="P1340" t="s">
        <v>27</v>
      </c>
      <c r="Q1340">
        <v>2</v>
      </c>
      <c r="R1340" t="str">
        <f t="shared" si="80"/>
        <v/>
      </c>
      <c r="S1340" t="str">
        <f t="shared" si="81"/>
        <v/>
      </c>
      <c r="T1340" t="str">
        <f t="shared" si="82"/>
        <v>Modern</v>
      </c>
      <c r="U1340" t="str">
        <f t="shared" si="83"/>
        <v>Short</v>
      </c>
    </row>
    <row r="1341" spans="1:21" x14ac:dyDescent="0.25">
      <c r="A1341" t="s">
        <v>6532</v>
      </c>
      <c r="B1341" t="s">
        <v>18</v>
      </c>
      <c r="C1341" t="s">
        <v>6533</v>
      </c>
      <c r="D1341" t="s">
        <v>6534</v>
      </c>
      <c r="E1341" t="s">
        <v>6535</v>
      </c>
      <c r="F1341" t="s">
        <v>22</v>
      </c>
      <c r="G1341" s="2"/>
      <c r="H1341" t="s">
        <v>22</v>
      </c>
      <c r="I1341">
        <v>2021</v>
      </c>
      <c r="J1341" t="s">
        <v>77</v>
      </c>
      <c r="K1341" t="s">
        <v>570</v>
      </c>
      <c r="L1341">
        <v>94</v>
      </c>
      <c r="M1341">
        <v>0</v>
      </c>
      <c r="N1341" t="s">
        <v>61</v>
      </c>
      <c r="O1341" t="s">
        <v>6536</v>
      </c>
      <c r="P1341" t="s">
        <v>27</v>
      </c>
      <c r="Q1341">
        <v>2</v>
      </c>
      <c r="R1341" t="str">
        <f t="shared" si="80"/>
        <v/>
      </c>
      <c r="S1341" t="str">
        <f t="shared" si="81"/>
        <v/>
      </c>
      <c r="T1341" t="str">
        <f t="shared" si="82"/>
        <v>Recent</v>
      </c>
      <c r="U1341" t="str">
        <f t="shared" si="83"/>
        <v>Medium</v>
      </c>
    </row>
    <row r="1342" spans="1:21" x14ac:dyDescent="0.25">
      <c r="A1342" t="s">
        <v>6537</v>
      </c>
      <c r="B1342" t="s">
        <v>18</v>
      </c>
      <c r="C1342" t="s">
        <v>6538</v>
      </c>
      <c r="D1342" t="s">
        <v>6539</v>
      </c>
      <c r="E1342" t="s">
        <v>6540</v>
      </c>
      <c r="F1342" t="s">
        <v>33</v>
      </c>
      <c r="G1342" s="2"/>
      <c r="H1342" t="s">
        <v>22</v>
      </c>
      <c r="I1342">
        <v>2016</v>
      </c>
      <c r="J1342" t="s">
        <v>59</v>
      </c>
      <c r="K1342" t="s">
        <v>176</v>
      </c>
      <c r="L1342">
        <v>102</v>
      </c>
      <c r="M1342">
        <v>0</v>
      </c>
      <c r="N1342" t="s">
        <v>264</v>
      </c>
      <c r="O1342" t="s">
        <v>6541</v>
      </c>
      <c r="P1342" t="s">
        <v>27</v>
      </c>
      <c r="Q1342">
        <v>2</v>
      </c>
      <c r="R1342" t="str">
        <f t="shared" si="80"/>
        <v/>
      </c>
      <c r="S1342" t="str">
        <f t="shared" si="81"/>
        <v/>
      </c>
      <c r="T1342" t="str">
        <f t="shared" si="82"/>
        <v>Modern</v>
      </c>
      <c r="U1342" t="str">
        <f t="shared" si="83"/>
        <v>Medium</v>
      </c>
    </row>
    <row r="1343" spans="1:21" x14ac:dyDescent="0.25">
      <c r="A1343" t="s">
        <v>6542</v>
      </c>
      <c r="B1343" t="s">
        <v>18</v>
      </c>
      <c r="C1343" t="s">
        <v>6543</v>
      </c>
      <c r="D1343" t="s">
        <v>6544</v>
      </c>
      <c r="E1343" t="s">
        <v>6545</v>
      </c>
      <c r="F1343" t="s">
        <v>175</v>
      </c>
      <c r="G1343" s="2">
        <v>43862</v>
      </c>
      <c r="H1343" t="s">
        <v>34</v>
      </c>
      <c r="I1343">
        <v>2019</v>
      </c>
      <c r="J1343" t="s">
        <v>35</v>
      </c>
      <c r="K1343" t="s">
        <v>60</v>
      </c>
      <c r="L1343">
        <v>89</v>
      </c>
      <c r="M1343">
        <v>0</v>
      </c>
      <c r="N1343" t="s">
        <v>112</v>
      </c>
      <c r="O1343" t="s">
        <v>6546</v>
      </c>
      <c r="P1343" t="s">
        <v>39</v>
      </c>
      <c r="Q1343">
        <v>1</v>
      </c>
      <c r="R1343">
        <f t="shared" si="80"/>
        <v>2020</v>
      </c>
      <c r="S1343" t="str">
        <f t="shared" si="81"/>
        <v>February</v>
      </c>
      <c r="T1343" t="str">
        <f t="shared" si="82"/>
        <v>Modern</v>
      </c>
      <c r="U1343" t="str">
        <f t="shared" si="83"/>
        <v>Short</v>
      </c>
    </row>
    <row r="1344" spans="1:21" x14ac:dyDescent="0.25">
      <c r="A1344" t="s">
        <v>6547</v>
      </c>
      <c r="B1344" t="s">
        <v>18</v>
      </c>
      <c r="C1344" t="s">
        <v>6548</v>
      </c>
      <c r="D1344" t="s">
        <v>6549</v>
      </c>
      <c r="E1344" t="s">
        <v>6550</v>
      </c>
      <c r="F1344" t="s">
        <v>22</v>
      </c>
      <c r="G1344" s="2"/>
      <c r="H1344" t="s">
        <v>22</v>
      </c>
      <c r="I1344">
        <v>2014</v>
      </c>
      <c r="J1344" t="s">
        <v>59</v>
      </c>
      <c r="K1344" t="s">
        <v>411</v>
      </c>
      <c r="L1344">
        <v>77</v>
      </c>
      <c r="M1344">
        <v>0</v>
      </c>
      <c r="N1344" t="s">
        <v>45</v>
      </c>
      <c r="O1344" t="s">
        <v>6551</v>
      </c>
      <c r="P1344" t="s">
        <v>27</v>
      </c>
      <c r="Q1344">
        <v>2</v>
      </c>
      <c r="R1344" t="str">
        <f t="shared" si="80"/>
        <v/>
      </c>
      <c r="S1344" t="str">
        <f t="shared" si="81"/>
        <v/>
      </c>
      <c r="T1344" t="str">
        <f t="shared" si="82"/>
        <v>Modern</v>
      </c>
      <c r="U1344" t="str">
        <f t="shared" si="83"/>
        <v>Short</v>
      </c>
    </row>
    <row r="1345" spans="1:21" x14ac:dyDescent="0.25">
      <c r="A1345" t="s">
        <v>6552</v>
      </c>
      <c r="B1345" t="s">
        <v>18</v>
      </c>
      <c r="C1345" t="s">
        <v>6553</v>
      </c>
      <c r="D1345" t="s">
        <v>6554</v>
      </c>
      <c r="E1345" t="s">
        <v>22</v>
      </c>
      <c r="F1345" t="s">
        <v>22</v>
      </c>
      <c r="G1345" s="2">
        <v>44455</v>
      </c>
      <c r="H1345" t="s">
        <v>34</v>
      </c>
      <c r="I1345">
        <v>2021</v>
      </c>
      <c r="J1345" t="s">
        <v>153</v>
      </c>
      <c r="K1345" t="s">
        <v>4610</v>
      </c>
      <c r="L1345">
        <v>23</v>
      </c>
      <c r="M1345">
        <v>0</v>
      </c>
      <c r="N1345" t="s">
        <v>45</v>
      </c>
      <c r="O1345" t="s">
        <v>6555</v>
      </c>
      <c r="P1345" t="s">
        <v>39</v>
      </c>
      <c r="Q1345">
        <v>1</v>
      </c>
      <c r="R1345">
        <f t="shared" si="80"/>
        <v>2021</v>
      </c>
      <c r="S1345" t="str">
        <f t="shared" si="81"/>
        <v>September</v>
      </c>
      <c r="T1345" t="str">
        <f t="shared" si="82"/>
        <v>Recent</v>
      </c>
      <c r="U1345" t="str">
        <f t="shared" si="83"/>
        <v>Short</v>
      </c>
    </row>
    <row r="1346" spans="1:21" x14ac:dyDescent="0.25">
      <c r="A1346" t="s">
        <v>6556</v>
      </c>
      <c r="B1346" t="s">
        <v>29</v>
      </c>
      <c r="C1346" t="s">
        <v>6557</v>
      </c>
      <c r="D1346" t="s">
        <v>22</v>
      </c>
      <c r="E1346" t="s">
        <v>6558</v>
      </c>
      <c r="F1346" t="s">
        <v>33</v>
      </c>
      <c r="G1346" s="2"/>
      <c r="H1346" t="s">
        <v>22</v>
      </c>
      <c r="I1346">
        <v>2006</v>
      </c>
      <c r="J1346" t="s">
        <v>51</v>
      </c>
      <c r="K1346" t="s">
        <v>1885</v>
      </c>
      <c r="L1346">
        <v>0</v>
      </c>
      <c r="M1346">
        <v>4</v>
      </c>
      <c r="N1346" t="s">
        <v>61</v>
      </c>
      <c r="O1346" t="s">
        <v>6559</v>
      </c>
      <c r="P1346" t="s">
        <v>27</v>
      </c>
      <c r="Q1346">
        <v>2</v>
      </c>
      <c r="R1346" t="str">
        <f t="shared" si="80"/>
        <v/>
      </c>
      <c r="S1346" t="str">
        <f t="shared" si="81"/>
        <v/>
      </c>
      <c r="T1346" t="str">
        <f t="shared" si="82"/>
        <v>Older</v>
      </c>
      <c r="U1346" t="str">
        <f t="shared" si="83"/>
        <v>Not Applicable</v>
      </c>
    </row>
    <row r="1347" spans="1:21" x14ac:dyDescent="0.25">
      <c r="A1347" t="s">
        <v>6560</v>
      </c>
      <c r="B1347" t="s">
        <v>29</v>
      </c>
      <c r="C1347" t="s">
        <v>6561</v>
      </c>
      <c r="D1347" t="s">
        <v>6562</v>
      </c>
      <c r="E1347" t="s">
        <v>6563</v>
      </c>
      <c r="F1347" t="s">
        <v>33</v>
      </c>
      <c r="G1347" s="2">
        <v>44351</v>
      </c>
      <c r="H1347" t="s">
        <v>34</v>
      </c>
      <c r="I1347">
        <v>2021</v>
      </c>
      <c r="J1347" t="s">
        <v>35</v>
      </c>
      <c r="K1347" t="s">
        <v>36</v>
      </c>
      <c r="L1347">
        <v>0</v>
      </c>
      <c r="M1347">
        <v>2</v>
      </c>
      <c r="N1347" t="s">
        <v>61</v>
      </c>
      <c r="O1347" t="s">
        <v>6564</v>
      </c>
      <c r="P1347" t="s">
        <v>39</v>
      </c>
      <c r="Q1347">
        <v>1</v>
      </c>
      <c r="R1347">
        <f t="shared" ref="R1347:R1410" si="84">IF(G1347="","",YEAR(G1347))</f>
        <v>2021</v>
      </c>
      <c r="S1347" t="str">
        <f t="shared" ref="S1347:S1410" si="85">IF(G1347="","",TEXT(G1347,"mmmm"))</f>
        <v>June</v>
      </c>
      <c r="T1347" t="str">
        <f t="shared" ref="T1347:T1410" si="86">IF(I1347&gt;=2020,"Recent",IF(I1347&gt;=2010,"Modern","Older"))</f>
        <v>Recent</v>
      </c>
      <c r="U1347" t="str">
        <f t="shared" ref="U1347:U1410" si="87">IF(L1347=0,"Not Applicable",IF(L1347&lt; 90,"Short",IF(L1347&lt;=120,"Medium","Long")))</f>
        <v>Not Applicable</v>
      </c>
    </row>
    <row r="1348" spans="1:21" x14ac:dyDescent="0.25">
      <c r="A1348" t="s">
        <v>6565</v>
      </c>
      <c r="B1348" t="s">
        <v>18</v>
      </c>
      <c r="C1348" t="s">
        <v>6566</v>
      </c>
      <c r="D1348" t="s">
        <v>6567</v>
      </c>
      <c r="E1348" t="s">
        <v>6568</v>
      </c>
      <c r="F1348" t="s">
        <v>3061</v>
      </c>
      <c r="G1348" s="2">
        <v>43489</v>
      </c>
      <c r="H1348" t="s">
        <v>34</v>
      </c>
      <c r="I1348">
        <v>2018</v>
      </c>
      <c r="J1348" t="s">
        <v>35</v>
      </c>
      <c r="K1348" t="s">
        <v>773</v>
      </c>
      <c r="L1348">
        <v>96</v>
      </c>
      <c r="M1348">
        <v>0</v>
      </c>
      <c r="N1348" t="s">
        <v>119</v>
      </c>
      <c r="O1348" t="s">
        <v>6569</v>
      </c>
      <c r="P1348" t="s">
        <v>39</v>
      </c>
      <c r="Q1348">
        <v>1</v>
      </c>
      <c r="R1348">
        <f t="shared" si="84"/>
        <v>2019</v>
      </c>
      <c r="S1348" t="str">
        <f t="shared" si="85"/>
        <v>January</v>
      </c>
      <c r="T1348" t="str">
        <f t="shared" si="86"/>
        <v>Modern</v>
      </c>
      <c r="U1348" t="str">
        <f t="shared" si="87"/>
        <v>Medium</v>
      </c>
    </row>
    <row r="1349" spans="1:21" x14ac:dyDescent="0.25">
      <c r="A1349" t="s">
        <v>6570</v>
      </c>
      <c r="B1349" t="s">
        <v>18</v>
      </c>
      <c r="C1349" t="s">
        <v>6571</v>
      </c>
      <c r="D1349" t="s">
        <v>6572</v>
      </c>
      <c r="E1349" t="s">
        <v>22</v>
      </c>
      <c r="F1349" t="s">
        <v>22</v>
      </c>
      <c r="G1349" s="2"/>
      <c r="H1349" t="s">
        <v>22</v>
      </c>
      <c r="I1349">
        <v>2021</v>
      </c>
      <c r="J1349" t="s">
        <v>59</v>
      </c>
      <c r="K1349" t="s">
        <v>445</v>
      </c>
      <c r="L1349">
        <v>69</v>
      </c>
      <c r="M1349">
        <v>0</v>
      </c>
      <c r="N1349" t="s">
        <v>998</v>
      </c>
      <c r="O1349" t="s">
        <v>6573</v>
      </c>
      <c r="P1349" t="s">
        <v>27</v>
      </c>
      <c r="Q1349">
        <v>2</v>
      </c>
      <c r="R1349" t="str">
        <f t="shared" si="84"/>
        <v/>
      </c>
      <c r="S1349" t="str">
        <f t="shared" si="85"/>
        <v/>
      </c>
      <c r="T1349" t="str">
        <f t="shared" si="86"/>
        <v>Recent</v>
      </c>
      <c r="U1349" t="str">
        <f t="shared" si="87"/>
        <v>Short</v>
      </c>
    </row>
    <row r="1350" spans="1:21" x14ac:dyDescent="0.25">
      <c r="A1350" t="s">
        <v>6574</v>
      </c>
      <c r="B1350" t="s">
        <v>18</v>
      </c>
      <c r="C1350" t="s">
        <v>6575</v>
      </c>
      <c r="D1350" t="s">
        <v>6576</v>
      </c>
      <c r="E1350" t="s">
        <v>6577</v>
      </c>
      <c r="F1350" t="s">
        <v>22</v>
      </c>
      <c r="G1350" s="2"/>
      <c r="H1350" t="s">
        <v>22</v>
      </c>
      <c r="I1350">
        <v>2020</v>
      </c>
      <c r="J1350" t="s">
        <v>59</v>
      </c>
      <c r="K1350" t="s">
        <v>4255</v>
      </c>
      <c r="L1350">
        <v>158</v>
      </c>
      <c r="M1350">
        <v>0</v>
      </c>
      <c r="N1350" t="s">
        <v>25</v>
      </c>
      <c r="O1350" t="s">
        <v>6578</v>
      </c>
      <c r="P1350" t="s">
        <v>27</v>
      </c>
      <c r="Q1350">
        <v>2</v>
      </c>
      <c r="R1350" t="str">
        <f t="shared" si="84"/>
        <v/>
      </c>
      <c r="S1350" t="str">
        <f t="shared" si="85"/>
        <v/>
      </c>
      <c r="T1350" t="str">
        <f t="shared" si="86"/>
        <v>Recent</v>
      </c>
      <c r="U1350" t="str">
        <f t="shared" si="87"/>
        <v>Long</v>
      </c>
    </row>
    <row r="1351" spans="1:21" x14ac:dyDescent="0.25">
      <c r="A1351" t="s">
        <v>6579</v>
      </c>
      <c r="B1351" t="s">
        <v>18</v>
      </c>
      <c r="C1351" t="s">
        <v>6580</v>
      </c>
      <c r="D1351" t="s">
        <v>6581</v>
      </c>
      <c r="E1351" t="s">
        <v>6582</v>
      </c>
      <c r="F1351" t="s">
        <v>22</v>
      </c>
      <c r="G1351" s="2"/>
      <c r="H1351" t="s">
        <v>22</v>
      </c>
      <c r="I1351">
        <v>1966</v>
      </c>
      <c r="J1351" t="s">
        <v>77</v>
      </c>
      <c r="K1351" t="s">
        <v>3554</v>
      </c>
      <c r="L1351">
        <v>149</v>
      </c>
      <c r="M1351">
        <v>0</v>
      </c>
      <c r="N1351" t="s">
        <v>119</v>
      </c>
      <c r="O1351" t="s">
        <v>6583</v>
      </c>
      <c r="P1351" t="s">
        <v>27</v>
      </c>
      <c r="Q1351">
        <v>2</v>
      </c>
      <c r="R1351" t="str">
        <f t="shared" si="84"/>
        <v/>
      </c>
      <c r="S1351" t="str">
        <f t="shared" si="85"/>
        <v/>
      </c>
      <c r="T1351" t="str">
        <f t="shared" si="86"/>
        <v>Older</v>
      </c>
      <c r="U1351" t="str">
        <f t="shared" si="87"/>
        <v>Long</v>
      </c>
    </row>
    <row r="1352" spans="1:21" x14ac:dyDescent="0.25">
      <c r="A1352" t="s">
        <v>6584</v>
      </c>
      <c r="B1352" t="s">
        <v>18</v>
      </c>
      <c r="C1352" t="s">
        <v>6585</v>
      </c>
      <c r="D1352" t="s">
        <v>6586</v>
      </c>
      <c r="E1352" t="s">
        <v>6587</v>
      </c>
      <c r="F1352" t="s">
        <v>6588</v>
      </c>
      <c r="G1352" s="2">
        <v>44330</v>
      </c>
      <c r="H1352" t="s">
        <v>34</v>
      </c>
      <c r="I1352">
        <v>2021</v>
      </c>
      <c r="J1352" t="s">
        <v>631</v>
      </c>
      <c r="K1352" t="s">
        <v>967</v>
      </c>
      <c r="L1352">
        <v>90</v>
      </c>
      <c r="M1352">
        <v>0</v>
      </c>
      <c r="N1352" t="s">
        <v>162</v>
      </c>
      <c r="O1352" t="s">
        <v>6589</v>
      </c>
      <c r="P1352" t="s">
        <v>39</v>
      </c>
      <c r="Q1352">
        <v>1</v>
      </c>
      <c r="R1352">
        <f t="shared" si="84"/>
        <v>2021</v>
      </c>
      <c r="S1352" t="str">
        <f t="shared" si="85"/>
        <v>May</v>
      </c>
      <c r="T1352" t="str">
        <f t="shared" si="86"/>
        <v>Recent</v>
      </c>
      <c r="U1352" t="str">
        <f t="shared" si="87"/>
        <v>Medium</v>
      </c>
    </row>
    <row r="1353" spans="1:21" x14ac:dyDescent="0.25">
      <c r="A1353" t="s">
        <v>6590</v>
      </c>
      <c r="B1353" t="s">
        <v>18</v>
      </c>
      <c r="C1353" t="s">
        <v>6591</v>
      </c>
      <c r="D1353" t="s">
        <v>6592</v>
      </c>
      <c r="E1353" t="s">
        <v>6593</v>
      </c>
      <c r="F1353" t="s">
        <v>6594</v>
      </c>
      <c r="G1353" s="2">
        <v>43021</v>
      </c>
      <c r="H1353" t="s">
        <v>34</v>
      </c>
      <c r="I1353">
        <v>2016</v>
      </c>
      <c r="J1353" t="s">
        <v>136</v>
      </c>
      <c r="K1353" t="s">
        <v>1456</v>
      </c>
      <c r="L1353">
        <v>83</v>
      </c>
      <c r="M1353">
        <v>0</v>
      </c>
      <c r="N1353" t="s">
        <v>61</v>
      </c>
      <c r="O1353" t="s">
        <v>6595</v>
      </c>
      <c r="P1353" t="s">
        <v>39</v>
      </c>
      <c r="Q1353">
        <v>1</v>
      </c>
      <c r="R1353">
        <f t="shared" si="84"/>
        <v>2017</v>
      </c>
      <c r="S1353" t="str">
        <f t="shared" si="85"/>
        <v>October</v>
      </c>
      <c r="T1353" t="str">
        <f t="shared" si="86"/>
        <v>Modern</v>
      </c>
      <c r="U1353" t="str">
        <f t="shared" si="87"/>
        <v>Short</v>
      </c>
    </row>
    <row r="1354" spans="1:21" x14ac:dyDescent="0.25">
      <c r="A1354" t="s">
        <v>6596</v>
      </c>
      <c r="B1354" t="s">
        <v>18</v>
      </c>
      <c r="C1354" t="s">
        <v>6597</v>
      </c>
      <c r="D1354" t="s">
        <v>6598</v>
      </c>
      <c r="E1354" t="s">
        <v>6599</v>
      </c>
      <c r="F1354" t="s">
        <v>22</v>
      </c>
      <c r="G1354" s="2"/>
      <c r="H1354" t="s">
        <v>22</v>
      </c>
      <c r="I1354">
        <v>2019</v>
      </c>
      <c r="J1354" t="s">
        <v>59</v>
      </c>
      <c r="K1354" t="s">
        <v>52</v>
      </c>
      <c r="L1354">
        <v>139</v>
      </c>
      <c r="M1354">
        <v>0</v>
      </c>
      <c r="N1354" t="s">
        <v>61</v>
      </c>
      <c r="O1354" t="s">
        <v>6600</v>
      </c>
      <c r="P1354" t="s">
        <v>27</v>
      </c>
      <c r="Q1354">
        <v>2</v>
      </c>
      <c r="R1354" t="str">
        <f t="shared" si="84"/>
        <v/>
      </c>
      <c r="S1354" t="str">
        <f t="shared" si="85"/>
        <v/>
      </c>
      <c r="T1354" t="str">
        <f t="shared" si="86"/>
        <v>Modern</v>
      </c>
      <c r="U1354" t="str">
        <f t="shared" si="87"/>
        <v>Long</v>
      </c>
    </row>
    <row r="1355" spans="1:21" x14ac:dyDescent="0.25">
      <c r="A1355" t="s">
        <v>6601</v>
      </c>
      <c r="B1355" t="s">
        <v>29</v>
      </c>
      <c r="C1355" t="s">
        <v>6602</v>
      </c>
      <c r="D1355" t="s">
        <v>22</v>
      </c>
      <c r="E1355" t="s">
        <v>6603</v>
      </c>
      <c r="F1355" t="s">
        <v>22</v>
      </c>
      <c r="G1355" s="2"/>
      <c r="H1355" t="s">
        <v>22</v>
      </c>
      <c r="I1355">
        <v>2021</v>
      </c>
      <c r="J1355" t="s">
        <v>23</v>
      </c>
      <c r="K1355" t="s">
        <v>71</v>
      </c>
      <c r="L1355">
        <v>0</v>
      </c>
      <c r="M1355">
        <v>1</v>
      </c>
      <c r="N1355" t="s">
        <v>61</v>
      </c>
      <c r="O1355" t="s">
        <v>6604</v>
      </c>
      <c r="P1355" t="s">
        <v>27</v>
      </c>
      <c r="Q1355">
        <v>2</v>
      </c>
      <c r="R1355" t="str">
        <f t="shared" si="84"/>
        <v/>
      </c>
      <c r="S1355" t="str">
        <f t="shared" si="85"/>
        <v/>
      </c>
      <c r="T1355" t="str">
        <f t="shared" si="86"/>
        <v>Recent</v>
      </c>
      <c r="U1355" t="str">
        <f t="shared" si="87"/>
        <v>Not Applicable</v>
      </c>
    </row>
    <row r="1356" spans="1:21" x14ac:dyDescent="0.25">
      <c r="A1356" t="s">
        <v>6605</v>
      </c>
      <c r="B1356" t="s">
        <v>18</v>
      </c>
      <c r="C1356" t="s">
        <v>6606</v>
      </c>
      <c r="D1356" t="s">
        <v>6607</v>
      </c>
      <c r="E1356" t="s">
        <v>6608</v>
      </c>
      <c r="F1356" t="s">
        <v>4032</v>
      </c>
      <c r="G1356" s="2">
        <v>43525</v>
      </c>
      <c r="H1356" t="s">
        <v>34</v>
      </c>
      <c r="I1356">
        <v>2018</v>
      </c>
      <c r="J1356" t="s">
        <v>35</v>
      </c>
      <c r="K1356" t="s">
        <v>169</v>
      </c>
      <c r="L1356">
        <v>103</v>
      </c>
      <c r="M1356">
        <v>0</v>
      </c>
      <c r="N1356" t="s">
        <v>119</v>
      </c>
      <c r="O1356" t="s">
        <v>6609</v>
      </c>
      <c r="P1356" t="s">
        <v>39</v>
      </c>
      <c r="Q1356">
        <v>1</v>
      </c>
      <c r="R1356">
        <f t="shared" si="84"/>
        <v>2019</v>
      </c>
      <c r="S1356" t="str">
        <f t="shared" si="85"/>
        <v>March</v>
      </c>
      <c r="T1356" t="str">
        <f t="shared" si="86"/>
        <v>Modern</v>
      </c>
      <c r="U1356" t="str">
        <f t="shared" si="87"/>
        <v>Medium</v>
      </c>
    </row>
    <row r="1357" spans="1:21" x14ac:dyDescent="0.25">
      <c r="A1357" t="s">
        <v>6610</v>
      </c>
      <c r="B1357" t="s">
        <v>18</v>
      </c>
      <c r="C1357" t="s">
        <v>6611</v>
      </c>
      <c r="D1357" t="s">
        <v>6612</v>
      </c>
      <c r="E1357" t="s">
        <v>6613</v>
      </c>
      <c r="F1357" t="s">
        <v>22</v>
      </c>
      <c r="G1357" s="2"/>
      <c r="H1357" t="s">
        <v>22</v>
      </c>
      <c r="I1357">
        <v>2021</v>
      </c>
      <c r="J1357" t="s">
        <v>198</v>
      </c>
      <c r="K1357" t="s">
        <v>182</v>
      </c>
      <c r="L1357">
        <v>84</v>
      </c>
      <c r="M1357">
        <v>0</v>
      </c>
      <c r="N1357" t="s">
        <v>119</v>
      </c>
      <c r="O1357" t="s">
        <v>6614</v>
      </c>
      <c r="P1357" t="s">
        <v>27</v>
      </c>
      <c r="Q1357">
        <v>2</v>
      </c>
      <c r="R1357" t="str">
        <f t="shared" si="84"/>
        <v/>
      </c>
      <c r="S1357" t="str">
        <f t="shared" si="85"/>
        <v/>
      </c>
      <c r="T1357" t="str">
        <f t="shared" si="86"/>
        <v>Recent</v>
      </c>
      <c r="U1357" t="str">
        <f t="shared" si="87"/>
        <v>Short</v>
      </c>
    </row>
    <row r="1358" spans="1:21" x14ac:dyDescent="0.25">
      <c r="A1358" t="s">
        <v>6615</v>
      </c>
      <c r="B1358" t="s">
        <v>18</v>
      </c>
      <c r="C1358" t="s">
        <v>6616</v>
      </c>
      <c r="D1358" t="s">
        <v>6617</v>
      </c>
      <c r="E1358" t="s">
        <v>6618</v>
      </c>
      <c r="F1358" t="s">
        <v>6619</v>
      </c>
      <c r="G1358" s="2">
        <v>43157</v>
      </c>
      <c r="H1358" t="s">
        <v>34</v>
      </c>
      <c r="I1358">
        <v>2016</v>
      </c>
      <c r="J1358" t="s">
        <v>35</v>
      </c>
      <c r="K1358" t="s">
        <v>256</v>
      </c>
      <c r="L1358">
        <v>92</v>
      </c>
      <c r="M1358">
        <v>0</v>
      </c>
      <c r="N1358" t="s">
        <v>264</v>
      </c>
      <c r="O1358" t="s">
        <v>6620</v>
      </c>
      <c r="P1358" t="s">
        <v>39</v>
      </c>
      <c r="Q1358">
        <v>1</v>
      </c>
      <c r="R1358">
        <f t="shared" si="84"/>
        <v>2018</v>
      </c>
      <c r="S1358" t="str">
        <f t="shared" si="85"/>
        <v>February</v>
      </c>
      <c r="T1358" t="str">
        <f t="shared" si="86"/>
        <v>Modern</v>
      </c>
      <c r="U1358" t="str">
        <f t="shared" si="87"/>
        <v>Medium</v>
      </c>
    </row>
    <row r="1359" spans="1:21" x14ac:dyDescent="0.25">
      <c r="A1359" t="s">
        <v>6621</v>
      </c>
      <c r="B1359" t="s">
        <v>18</v>
      </c>
      <c r="C1359" t="s">
        <v>6622</v>
      </c>
      <c r="D1359" t="s">
        <v>6623</v>
      </c>
      <c r="E1359" t="s">
        <v>6624</v>
      </c>
      <c r="F1359" t="s">
        <v>22</v>
      </c>
      <c r="G1359" s="2"/>
      <c r="H1359" t="s">
        <v>22</v>
      </c>
      <c r="I1359">
        <v>1971</v>
      </c>
      <c r="J1359" t="s">
        <v>395</v>
      </c>
      <c r="K1359" t="s">
        <v>256</v>
      </c>
      <c r="L1359">
        <v>92</v>
      </c>
      <c r="M1359">
        <v>0</v>
      </c>
      <c r="N1359" t="s">
        <v>1394</v>
      </c>
      <c r="O1359" t="s">
        <v>6625</v>
      </c>
      <c r="P1359" t="s">
        <v>27</v>
      </c>
      <c r="Q1359">
        <v>2</v>
      </c>
      <c r="R1359" t="str">
        <f t="shared" si="84"/>
        <v/>
      </c>
      <c r="S1359" t="str">
        <f t="shared" si="85"/>
        <v/>
      </c>
      <c r="T1359" t="str">
        <f t="shared" si="86"/>
        <v>Older</v>
      </c>
      <c r="U1359" t="str">
        <f t="shared" si="87"/>
        <v>Medium</v>
      </c>
    </row>
    <row r="1360" spans="1:21" x14ac:dyDescent="0.25">
      <c r="A1360" t="s">
        <v>6626</v>
      </c>
      <c r="B1360" t="s">
        <v>29</v>
      </c>
      <c r="C1360" t="s">
        <v>6627</v>
      </c>
      <c r="D1360" t="s">
        <v>6628</v>
      </c>
      <c r="E1360" t="s">
        <v>22</v>
      </c>
      <c r="F1360" t="s">
        <v>1092</v>
      </c>
      <c r="G1360" s="2">
        <v>43602</v>
      </c>
      <c r="H1360" t="s">
        <v>34</v>
      </c>
      <c r="I1360">
        <v>2019</v>
      </c>
      <c r="J1360" t="s">
        <v>35</v>
      </c>
      <c r="K1360" t="s">
        <v>71</v>
      </c>
      <c r="L1360">
        <v>0</v>
      </c>
      <c r="M1360">
        <v>1</v>
      </c>
      <c r="N1360" t="s">
        <v>220</v>
      </c>
      <c r="O1360" t="s">
        <v>6629</v>
      </c>
      <c r="P1360" t="s">
        <v>39</v>
      </c>
      <c r="Q1360">
        <v>1</v>
      </c>
      <c r="R1360">
        <f t="shared" si="84"/>
        <v>2019</v>
      </c>
      <c r="S1360" t="str">
        <f t="shared" si="85"/>
        <v>May</v>
      </c>
      <c r="T1360" t="str">
        <f t="shared" si="86"/>
        <v>Modern</v>
      </c>
      <c r="U1360" t="str">
        <f t="shared" si="87"/>
        <v>Not Applicable</v>
      </c>
    </row>
    <row r="1361" spans="1:21" x14ac:dyDescent="0.25">
      <c r="A1361" t="s">
        <v>6630</v>
      </c>
      <c r="B1361" t="s">
        <v>18</v>
      </c>
      <c r="C1361" t="s">
        <v>6631</v>
      </c>
      <c r="D1361" t="s">
        <v>6632</v>
      </c>
      <c r="E1361" t="s">
        <v>6633</v>
      </c>
      <c r="F1361" t="s">
        <v>175</v>
      </c>
      <c r="G1361" s="2">
        <v>43581</v>
      </c>
      <c r="H1361" t="s">
        <v>34</v>
      </c>
      <c r="I1361">
        <v>2011</v>
      </c>
      <c r="J1361" t="s">
        <v>244</v>
      </c>
      <c r="K1361" t="s">
        <v>111</v>
      </c>
      <c r="L1361">
        <v>95</v>
      </c>
      <c r="M1361">
        <v>0</v>
      </c>
      <c r="N1361" t="s">
        <v>112</v>
      </c>
      <c r="O1361" t="s">
        <v>6634</v>
      </c>
      <c r="P1361" t="s">
        <v>39</v>
      </c>
      <c r="Q1361">
        <v>1</v>
      </c>
      <c r="R1361">
        <f t="shared" si="84"/>
        <v>2019</v>
      </c>
      <c r="S1361" t="str">
        <f t="shared" si="85"/>
        <v>April</v>
      </c>
      <c r="T1361" t="str">
        <f t="shared" si="86"/>
        <v>Modern</v>
      </c>
      <c r="U1361" t="str">
        <f t="shared" si="87"/>
        <v>Medium</v>
      </c>
    </row>
    <row r="1362" spans="1:21" x14ac:dyDescent="0.25">
      <c r="A1362" t="s">
        <v>6635</v>
      </c>
      <c r="B1362" t="s">
        <v>18</v>
      </c>
      <c r="C1362" t="s">
        <v>6636</v>
      </c>
      <c r="D1362" t="s">
        <v>6637</v>
      </c>
      <c r="E1362" t="s">
        <v>6638</v>
      </c>
      <c r="F1362" t="s">
        <v>85</v>
      </c>
      <c r="G1362" s="2">
        <v>44017</v>
      </c>
      <c r="H1362" t="s">
        <v>34</v>
      </c>
      <c r="I1362">
        <v>2015</v>
      </c>
      <c r="J1362" t="s">
        <v>35</v>
      </c>
      <c r="K1362" t="s">
        <v>1024</v>
      </c>
      <c r="L1362">
        <v>136</v>
      </c>
      <c r="M1362">
        <v>0</v>
      </c>
      <c r="N1362" t="s">
        <v>61</v>
      </c>
      <c r="O1362" t="s">
        <v>6639</v>
      </c>
      <c r="P1362" t="s">
        <v>39</v>
      </c>
      <c r="Q1362">
        <v>1</v>
      </c>
      <c r="R1362">
        <f t="shared" si="84"/>
        <v>2020</v>
      </c>
      <c r="S1362" t="str">
        <f t="shared" si="85"/>
        <v>July</v>
      </c>
      <c r="T1362" t="str">
        <f t="shared" si="86"/>
        <v>Modern</v>
      </c>
      <c r="U1362" t="str">
        <f t="shared" si="87"/>
        <v>Long</v>
      </c>
    </row>
    <row r="1363" spans="1:21" x14ac:dyDescent="0.25">
      <c r="A1363" t="s">
        <v>6640</v>
      </c>
      <c r="B1363" t="s">
        <v>18</v>
      </c>
      <c r="C1363" t="s">
        <v>6641</v>
      </c>
      <c r="D1363" t="s">
        <v>6642</v>
      </c>
      <c r="E1363" t="s">
        <v>6643</v>
      </c>
      <c r="F1363" t="s">
        <v>22</v>
      </c>
      <c r="G1363" s="2"/>
      <c r="H1363" t="s">
        <v>22</v>
      </c>
      <c r="I1363">
        <v>2004</v>
      </c>
      <c r="J1363" t="s">
        <v>198</v>
      </c>
      <c r="K1363" t="s">
        <v>93</v>
      </c>
      <c r="L1363">
        <v>99</v>
      </c>
      <c r="M1363">
        <v>0</v>
      </c>
      <c r="N1363" t="s">
        <v>119</v>
      </c>
      <c r="O1363" t="s">
        <v>6644</v>
      </c>
      <c r="P1363" t="s">
        <v>27</v>
      </c>
      <c r="Q1363">
        <v>2</v>
      </c>
      <c r="R1363" t="str">
        <f t="shared" si="84"/>
        <v/>
      </c>
      <c r="S1363" t="str">
        <f t="shared" si="85"/>
        <v/>
      </c>
      <c r="T1363" t="str">
        <f t="shared" si="86"/>
        <v>Older</v>
      </c>
      <c r="U1363" t="str">
        <f t="shared" si="87"/>
        <v>Medium</v>
      </c>
    </row>
    <row r="1364" spans="1:21" x14ac:dyDescent="0.25">
      <c r="A1364" t="s">
        <v>6645</v>
      </c>
      <c r="B1364" t="s">
        <v>18</v>
      </c>
      <c r="C1364" t="s">
        <v>6646</v>
      </c>
      <c r="D1364" t="s">
        <v>6647</v>
      </c>
      <c r="E1364" t="s">
        <v>6648</v>
      </c>
      <c r="F1364" t="s">
        <v>22</v>
      </c>
      <c r="G1364" s="2"/>
      <c r="H1364" t="s">
        <v>22</v>
      </c>
      <c r="I1364">
        <v>2016</v>
      </c>
      <c r="J1364" t="s">
        <v>198</v>
      </c>
      <c r="K1364" t="s">
        <v>924</v>
      </c>
      <c r="L1364">
        <v>71</v>
      </c>
      <c r="M1364">
        <v>0</v>
      </c>
      <c r="N1364" t="s">
        <v>155</v>
      </c>
      <c r="O1364" t="s">
        <v>6649</v>
      </c>
      <c r="P1364" t="s">
        <v>27</v>
      </c>
      <c r="Q1364">
        <v>2</v>
      </c>
      <c r="R1364" t="str">
        <f t="shared" si="84"/>
        <v/>
      </c>
      <c r="S1364" t="str">
        <f t="shared" si="85"/>
        <v/>
      </c>
      <c r="T1364" t="str">
        <f t="shared" si="86"/>
        <v>Modern</v>
      </c>
      <c r="U1364" t="str">
        <f t="shared" si="87"/>
        <v>Short</v>
      </c>
    </row>
    <row r="1365" spans="1:21" x14ac:dyDescent="0.25">
      <c r="A1365" t="s">
        <v>6650</v>
      </c>
      <c r="B1365" t="s">
        <v>29</v>
      </c>
      <c r="C1365" t="s">
        <v>6651</v>
      </c>
      <c r="D1365" t="s">
        <v>22</v>
      </c>
      <c r="E1365" t="s">
        <v>6652</v>
      </c>
      <c r="F1365" t="s">
        <v>22</v>
      </c>
      <c r="G1365" s="2"/>
      <c r="H1365" t="s">
        <v>22</v>
      </c>
      <c r="I1365">
        <v>2014</v>
      </c>
      <c r="J1365" t="s">
        <v>51</v>
      </c>
      <c r="K1365" t="s">
        <v>6653</v>
      </c>
      <c r="L1365">
        <v>0</v>
      </c>
      <c r="M1365">
        <v>19</v>
      </c>
      <c r="N1365" t="s">
        <v>277</v>
      </c>
      <c r="O1365" t="s">
        <v>6654</v>
      </c>
      <c r="P1365" t="s">
        <v>27</v>
      </c>
      <c r="Q1365">
        <v>2</v>
      </c>
      <c r="R1365" t="str">
        <f t="shared" si="84"/>
        <v/>
      </c>
      <c r="S1365" t="str">
        <f t="shared" si="85"/>
        <v/>
      </c>
      <c r="T1365" t="str">
        <f t="shared" si="86"/>
        <v>Modern</v>
      </c>
      <c r="U1365" t="str">
        <f t="shared" si="87"/>
        <v>Not Applicable</v>
      </c>
    </row>
    <row r="1366" spans="1:21" x14ac:dyDescent="0.25">
      <c r="A1366" t="s">
        <v>6655</v>
      </c>
      <c r="B1366" t="s">
        <v>18</v>
      </c>
      <c r="C1366" t="s">
        <v>6656</v>
      </c>
      <c r="D1366" t="s">
        <v>6657</v>
      </c>
      <c r="E1366" t="s">
        <v>6658</v>
      </c>
      <c r="F1366" t="s">
        <v>22</v>
      </c>
      <c r="G1366" s="2"/>
      <c r="H1366" t="s">
        <v>22</v>
      </c>
      <c r="I1366">
        <v>2002</v>
      </c>
      <c r="J1366" t="s">
        <v>244</v>
      </c>
      <c r="K1366" t="s">
        <v>570</v>
      </c>
      <c r="L1366">
        <v>94</v>
      </c>
      <c r="M1366">
        <v>0</v>
      </c>
      <c r="N1366" t="s">
        <v>119</v>
      </c>
      <c r="O1366" t="s">
        <v>6659</v>
      </c>
      <c r="P1366" t="s">
        <v>27</v>
      </c>
      <c r="Q1366">
        <v>2</v>
      </c>
      <c r="R1366" t="str">
        <f t="shared" si="84"/>
        <v/>
      </c>
      <c r="S1366" t="str">
        <f t="shared" si="85"/>
        <v/>
      </c>
      <c r="T1366" t="str">
        <f t="shared" si="86"/>
        <v>Older</v>
      </c>
      <c r="U1366" t="str">
        <f t="shared" si="87"/>
        <v>Medium</v>
      </c>
    </row>
    <row r="1367" spans="1:21" x14ac:dyDescent="0.25">
      <c r="A1367" t="s">
        <v>6660</v>
      </c>
      <c r="B1367" t="s">
        <v>18</v>
      </c>
      <c r="C1367" t="s">
        <v>6661</v>
      </c>
      <c r="D1367" t="s">
        <v>6662</v>
      </c>
      <c r="E1367" t="s">
        <v>6663</v>
      </c>
      <c r="F1367" t="s">
        <v>175</v>
      </c>
      <c r="G1367" s="2">
        <v>43080</v>
      </c>
      <c r="H1367" t="s">
        <v>34</v>
      </c>
      <c r="I1367">
        <v>2017</v>
      </c>
      <c r="J1367" t="s">
        <v>92</v>
      </c>
      <c r="K1367" t="s">
        <v>570</v>
      </c>
      <c r="L1367">
        <v>94</v>
      </c>
      <c r="M1367">
        <v>0</v>
      </c>
      <c r="N1367" t="s">
        <v>264</v>
      </c>
      <c r="O1367" t="s">
        <v>6664</v>
      </c>
      <c r="P1367" t="s">
        <v>39</v>
      </c>
      <c r="Q1367">
        <v>1</v>
      </c>
      <c r="R1367">
        <f t="shared" si="84"/>
        <v>2017</v>
      </c>
      <c r="S1367" t="str">
        <f t="shared" si="85"/>
        <v>December</v>
      </c>
      <c r="T1367" t="str">
        <f t="shared" si="86"/>
        <v>Modern</v>
      </c>
      <c r="U1367" t="str">
        <f t="shared" si="87"/>
        <v>Medium</v>
      </c>
    </row>
    <row r="1368" spans="1:21" x14ac:dyDescent="0.25">
      <c r="A1368" t="s">
        <v>6665</v>
      </c>
      <c r="B1368" t="s">
        <v>18</v>
      </c>
      <c r="C1368" t="s">
        <v>6666</v>
      </c>
      <c r="D1368" t="s">
        <v>6667</v>
      </c>
      <c r="E1368" t="s">
        <v>6668</v>
      </c>
      <c r="F1368" t="s">
        <v>22</v>
      </c>
      <c r="G1368" s="2"/>
      <c r="H1368" t="s">
        <v>22</v>
      </c>
      <c r="I1368">
        <v>1935</v>
      </c>
      <c r="J1368" t="s">
        <v>59</v>
      </c>
      <c r="K1368" t="s">
        <v>154</v>
      </c>
      <c r="L1368">
        <v>53</v>
      </c>
      <c r="M1368">
        <v>0</v>
      </c>
      <c r="N1368" t="s">
        <v>25</v>
      </c>
      <c r="O1368" t="s">
        <v>6669</v>
      </c>
      <c r="P1368" t="s">
        <v>27</v>
      </c>
      <c r="Q1368">
        <v>2</v>
      </c>
      <c r="R1368" t="str">
        <f t="shared" si="84"/>
        <v/>
      </c>
      <c r="S1368" t="str">
        <f t="shared" si="85"/>
        <v/>
      </c>
      <c r="T1368" t="str">
        <f t="shared" si="86"/>
        <v>Older</v>
      </c>
      <c r="U1368" t="str">
        <f t="shared" si="87"/>
        <v>Short</v>
      </c>
    </row>
    <row r="1369" spans="1:21" x14ac:dyDescent="0.25">
      <c r="A1369" t="s">
        <v>6670</v>
      </c>
      <c r="B1369" t="s">
        <v>18</v>
      </c>
      <c r="C1369" t="s">
        <v>6671</v>
      </c>
      <c r="D1369" t="s">
        <v>6672</v>
      </c>
      <c r="E1369" t="s">
        <v>6673</v>
      </c>
      <c r="F1369" t="s">
        <v>175</v>
      </c>
      <c r="G1369" s="2">
        <v>43939</v>
      </c>
      <c r="H1369" t="s">
        <v>34</v>
      </c>
      <c r="I1369">
        <v>2011</v>
      </c>
      <c r="J1369" t="s">
        <v>244</v>
      </c>
      <c r="K1369" t="s">
        <v>4125</v>
      </c>
      <c r="L1369">
        <v>119</v>
      </c>
      <c r="M1369">
        <v>0</v>
      </c>
      <c r="N1369" t="s">
        <v>112</v>
      </c>
      <c r="O1369" t="s">
        <v>6674</v>
      </c>
      <c r="P1369" t="s">
        <v>39</v>
      </c>
      <c r="Q1369">
        <v>1</v>
      </c>
      <c r="R1369">
        <f t="shared" si="84"/>
        <v>2020</v>
      </c>
      <c r="S1369" t="str">
        <f t="shared" si="85"/>
        <v>April</v>
      </c>
      <c r="T1369" t="str">
        <f t="shared" si="86"/>
        <v>Modern</v>
      </c>
      <c r="U1369" t="str">
        <f t="shared" si="87"/>
        <v>Medium</v>
      </c>
    </row>
    <row r="1370" spans="1:21" x14ac:dyDescent="0.25">
      <c r="A1370" t="s">
        <v>6675</v>
      </c>
      <c r="B1370" t="s">
        <v>18</v>
      </c>
      <c r="C1370" t="s">
        <v>6676</v>
      </c>
      <c r="D1370" t="s">
        <v>6677</v>
      </c>
      <c r="E1370" t="s">
        <v>22</v>
      </c>
      <c r="F1370" t="s">
        <v>22</v>
      </c>
      <c r="G1370" s="2"/>
      <c r="H1370" t="s">
        <v>22</v>
      </c>
      <c r="I1370">
        <v>2006</v>
      </c>
      <c r="J1370" t="s">
        <v>59</v>
      </c>
      <c r="K1370" t="s">
        <v>810</v>
      </c>
      <c r="L1370">
        <v>74</v>
      </c>
      <c r="M1370">
        <v>0</v>
      </c>
      <c r="N1370" t="s">
        <v>45</v>
      </c>
      <c r="O1370" t="s">
        <v>6678</v>
      </c>
      <c r="P1370" t="s">
        <v>27</v>
      </c>
      <c r="Q1370">
        <v>2</v>
      </c>
      <c r="R1370" t="str">
        <f t="shared" si="84"/>
        <v/>
      </c>
      <c r="S1370" t="str">
        <f t="shared" si="85"/>
        <v/>
      </c>
      <c r="T1370" t="str">
        <f t="shared" si="86"/>
        <v>Older</v>
      </c>
      <c r="U1370" t="str">
        <f t="shared" si="87"/>
        <v>Short</v>
      </c>
    </row>
    <row r="1371" spans="1:21" x14ac:dyDescent="0.25">
      <c r="A1371" t="s">
        <v>6679</v>
      </c>
      <c r="B1371" t="s">
        <v>18</v>
      </c>
      <c r="C1371" t="s">
        <v>6680</v>
      </c>
      <c r="D1371" t="s">
        <v>6681</v>
      </c>
      <c r="E1371" t="s">
        <v>6682</v>
      </c>
      <c r="F1371" t="s">
        <v>22</v>
      </c>
      <c r="G1371" s="2"/>
      <c r="H1371" t="s">
        <v>22</v>
      </c>
      <c r="I1371">
        <v>2020</v>
      </c>
      <c r="J1371" t="s">
        <v>300</v>
      </c>
      <c r="K1371" t="s">
        <v>665</v>
      </c>
      <c r="L1371">
        <v>108</v>
      </c>
      <c r="M1371">
        <v>0</v>
      </c>
      <c r="N1371" t="s">
        <v>119</v>
      </c>
      <c r="O1371" t="s">
        <v>6683</v>
      </c>
      <c r="P1371" t="s">
        <v>27</v>
      </c>
      <c r="Q1371">
        <v>2</v>
      </c>
      <c r="R1371" t="str">
        <f t="shared" si="84"/>
        <v/>
      </c>
      <c r="S1371" t="str">
        <f t="shared" si="85"/>
        <v/>
      </c>
      <c r="T1371" t="str">
        <f t="shared" si="86"/>
        <v>Recent</v>
      </c>
      <c r="U1371" t="str">
        <f t="shared" si="87"/>
        <v>Medium</v>
      </c>
    </row>
    <row r="1372" spans="1:21" x14ac:dyDescent="0.25">
      <c r="A1372" t="s">
        <v>6684</v>
      </c>
      <c r="B1372" t="s">
        <v>18</v>
      </c>
      <c r="C1372" t="s">
        <v>6685</v>
      </c>
      <c r="D1372" t="s">
        <v>6686</v>
      </c>
      <c r="E1372" t="s">
        <v>6687</v>
      </c>
      <c r="F1372" t="s">
        <v>85</v>
      </c>
      <c r="G1372" s="2">
        <v>43511</v>
      </c>
      <c r="H1372" t="s">
        <v>34</v>
      </c>
      <c r="I1372">
        <v>2017</v>
      </c>
      <c r="J1372" t="s">
        <v>35</v>
      </c>
      <c r="K1372" t="s">
        <v>908</v>
      </c>
      <c r="L1372">
        <v>104</v>
      </c>
      <c r="M1372">
        <v>0</v>
      </c>
      <c r="N1372" t="s">
        <v>119</v>
      </c>
      <c r="O1372" t="s">
        <v>6688</v>
      </c>
      <c r="P1372" t="s">
        <v>39</v>
      </c>
      <c r="Q1372">
        <v>1</v>
      </c>
      <c r="R1372">
        <f t="shared" si="84"/>
        <v>2019</v>
      </c>
      <c r="S1372" t="str">
        <f t="shared" si="85"/>
        <v>February</v>
      </c>
      <c r="T1372" t="str">
        <f t="shared" si="86"/>
        <v>Modern</v>
      </c>
      <c r="U1372" t="str">
        <f t="shared" si="87"/>
        <v>Medium</v>
      </c>
    </row>
    <row r="1373" spans="1:21" x14ac:dyDescent="0.25">
      <c r="A1373" t="s">
        <v>6689</v>
      </c>
      <c r="B1373" t="s">
        <v>18</v>
      </c>
      <c r="C1373" t="s">
        <v>6690</v>
      </c>
      <c r="D1373" t="s">
        <v>6691</v>
      </c>
      <c r="E1373" t="s">
        <v>6692</v>
      </c>
      <c r="F1373" t="s">
        <v>22</v>
      </c>
      <c r="G1373" s="2"/>
      <c r="H1373" t="s">
        <v>22</v>
      </c>
      <c r="I1373">
        <v>1998</v>
      </c>
      <c r="J1373" t="s">
        <v>59</v>
      </c>
      <c r="K1373" t="s">
        <v>3935</v>
      </c>
      <c r="L1373">
        <v>167</v>
      </c>
      <c r="M1373">
        <v>0</v>
      </c>
      <c r="N1373" t="s">
        <v>119</v>
      </c>
      <c r="O1373" t="s">
        <v>6693</v>
      </c>
      <c r="P1373" t="s">
        <v>27</v>
      </c>
      <c r="Q1373">
        <v>2</v>
      </c>
      <c r="R1373" t="str">
        <f t="shared" si="84"/>
        <v/>
      </c>
      <c r="S1373" t="str">
        <f t="shared" si="85"/>
        <v/>
      </c>
      <c r="T1373" t="str">
        <f t="shared" si="86"/>
        <v>Older</v>
      </c>
      <c r="U1373" t="str">
        <f t="shared" si="87"/>
        <v>Long</v>
      </c>
    </row>
    <row r="1374" spans="1:21" x14ac:dyDescent="0.25">
      <c r="A1374" t="s">
        <v>6694</v>
      </c>
      <c r="B1374" t="s">
        <v>18</v>
      </c>
      <c r="C1374" t="s">
        <v>6695</v>
      </c>
      <c r="D1374" t="s">
        <v>2201</v>
      </c>
      <c r="E1374" t="s">
        <v>22</v>
      </c>
      <c r="F1374" t="s">
        <v>22</v>
      </c>
      <c r="G1374" s="2"/>
      <c r="H1374" t="s">
        <v>22</v>
      </c>
      <c r="I1374">
        <v>2017</v>
      </c>
      <c r="J1374" t="s">
        <v>77</v>
      </c>
      <c r="K1374" t="s">
        <v>6696</v>
      </c>
      <c r="L1374">
        <v>540</v>
      </c>
      <c r="M1374">
        <v>0</v>
      </c>
      <c r="N1374" t="s">
        <v>1394</v>
      </c>
      <c r="O1374" t="s">
        <v>6697</v>
      </c>
      <c r="P1374" t="s">
        <v>27</v>
      </c>
      <c r="Q1374">
        <v>2</v>
      </c>
      <c r="R1374" t="str">
        <f t="shared" si="84"/>
        <v/>
      </c>
      <c r="S1374" t="str">
        <f t="shared" si="85"/>
        <v/>
      </c>
      <c r="T1374" t="str">
        <f t="shared" si="86"/>
        <v>Modern</v>
      </c>
      <c r="U1374" t="str">
        <f t="shared" si="87"/>
        <v>Long</v>
      </c>
    </row>
    <row r="1375" spans="1:21" x14ac:dyDescent="0.25">
      <c r="A1375" t="s">
        <v>6698</v>
      </c>
      <c r="B1375" t="s">
        <v>29</v>
      </c>
      <c r="C1375" t="s">
        <v>6699</v>
      </c>
      <c r="D1375" t="s">
        <v>6700</v>
      </c>
      <c r="E1375" t="s">
        <v>22</v>
      </c>
      <c r="F1375" t="s">
        <v>175</v>
      </c>
      <c r="G1375" s="2">
        <v>43866</v>
      </c>
      <c r="H1375" t="s">
        <v>34</v>
      </c>
      <c r="I1375">
        <v>2020</v>
      </c>
      <c r="J1375" t="s">
        <v>35</v>
      </c>
      <c r="K1375" t="s">
        <v>71</v>
      </c>
      <c r="L1375">
        <v>0</v>
      </c>
      <c r="M1375">
        <v>1</v>
      </c>
      <c r="N1375" t="s">
        <v>220</v>
      </c>
      <c r="O1375" t="s">
        <v>6701</v>
      </c>
      <c r="P1375" t="s">
        <v>39</v>
      </c>
      <c r="Q1375">
        <v>1</v>
      </c>
      <c r="R1375">
        <f t="shared" si="84"/>
        <v>2020</v>
      </c>
      <c r="S1375" t="str">
        <f t="shared" si="85"/>
        <v>February</v>
      </c>
      <c r="T1375" t="str">
        <f t="shared" si="86"/>
        <v>Recent</v>
      </c>
      <c r="U1375" t="str">
        <f t="shared" si="87"/>
        <v>Not Applicable</v>
      </c>
    </row>
    <row r="1376" spans="1:21" x14ac:dyDescent="0.25">
      <c r="A1376" t="s">
        <v>6702</v>
      </c>
      <c r="B1376" t="s">
        <v>18</v>
      </c>
      <c r="C1376" t="s">
        <v>6703</v>
      </c>
      <c r="D1376" t="s">
        <v>1384</v>
      </c>
      <c r="E1376" t="s">
        <v>6704</v>
      </c>
      <c r="F1376" t="s">
        <v>6705</v>
      </c>
      <c r="G1376" s="2">
        <v>44458</v>
      </c>
      <c r="H1376" t="s">
        <v>34</v>
      </c>
      <c r="I1376">
        <v>2013</v>
      </c>
      <c r="J1376" t="s">
        <v>244</v>
      </c>
      <c r="K1376" t="s">
        <v>940</v>
      </c>
      <c r="L1376">
        <v>106</v>
      </c>
      <c r="M1376">
        <v>0</v>
      </c>
      <c r="N1376" t="s">
        <v>2791</v>
      </c>
      <c r="O1376" t="s">
        <v>6706</v>
      </c>
      <c r="P1376" t="s">
        <v>39</v>
      </c>
      <c r="Q1376">
        <v>1</v>
      </c>
      <c r="R1376">
        <f t="shared" si="84"/>
        <v>2021</v>
      </c>
      <c r="S1376" t="str">
        <f t="shared" si="85"/>
        <v>September</v>
      </c>
      <c r="T1376" t="str">
        <f t="shared" si="86"/>
        <v>Modern</v>
      </c>
      <c r="U1376" t="str">
        <f t="shared" si="87"/>
        <v>Medium</v>
      </c>
    </row>
    <row r="1377" spans="1:21" x14ac:dyDescent="0.25">
      <c r="A1377" t="s">
        <v>6707</v>
      </c>
      <c r="B1377" t="s">
        <v>18</v>
      </c>
      <c r="C1377" t="s">
        <v>6708</v>
      </c>
      <c r="D1377" t="s">
        <v>6709</v>
      </c>
      <c r="E1377" t="s">
        <v>6710</v>
      </c>
      <c r="F1377" t="s">
        <v>821</v>
      </c>
      <c r="G1377" s="2">
        <v>44013</v>
      </c>
      <c r="H1377" t="s">
        <v>34</v>
      </c>
      <c r="I1377">
        <v>2019</v>
      </c>
      <c r="J1377" t="s">
        <v>136</v>
      </c>
      <c r="K1377" t="s">
        <v>111</v>
      </c>
      <c r="L1377">
        <v>95</v>
      </c>
      <c r="M1377">
        <v>0</v>
      </c>
      <c r="N1377" t="s">
        <v>45</v>
      </c>
      <c r="O1377" t="s">
        <v>6711</v>
      </c>
      <c r="P1377" t="s">
        <v>39</v>
      </c>
      <c r="Q1377">
        <v>1</v>
      </c>
      <c r="R1377">
        <f t="shared" si="84"/>
        <v>2020</v>
      </c>
      <c r="S1377" t="str">
        <f t="shared" si="85"/>
        <v>July</v>
      </c>
      <c r="T1377" t="str">
        <f t="shared" si="86"/>
        <v>Modern</v>
      </c>
      <c r="U1377" t="str">
        <f t="shared" si="87"/>
        <v>Medium</v>
      </c>
    </row>
    <row r="1378" spans="1:21" x14ac:dyDescent="0.25">
      <c r="A1378" t="s">
        <v>6712</v>
      </c>
      <c r="B1378" t="s">
        <v>18</v>
      </c>
      <c r="C1378" t="s">
        <v>6713</v>
      </c>
      <c r="D1378" t="s">
        <v>6714</v>
      </c>
      <c r="E1378" t="s">
        <v>6715</v>
      </c>
      <c r="F1378" t="s">
        <v>22</v>
      </c>
      <c r="G1378" s="2"/>
      <c r="H1378" t="s">
        <v>22</v>
      </c>
      <c r="I1378">
        <v>2009</v>
      </c>
      <c r="J1378" t="s">
        <v>23</v>
      </c>
      <c r="K1378" t="s">
        <v>93</v>
      </c>
      <c r="L1378">
        <v>99</v>
      </c>
      <c r="M1378">
        <v>0</v>
      </c>
      <c r="N1378" t="s">
        <v>25</v>
      </c>
      <c r="O1378" t="s">
        <v>6716</v>
      </c>
      <c r="P1378" t="s">
        <v>27</v>
      </c>
      <c r="Q1378">
        <v>2</v>
      </c>
      <c r="R1378" t="str">
        <f t="shared" si="84"/>
        <v/>
      </c>
      <c r="S1378" t="str">
        <f t="shared" si="85"/>
        <v/>
      </c>
      <c r="T1378" t="str">
        <f t="shared" si="86"/>
        <v>Older</v>
      </c>
      <c r="U1378" t="str">
        <f t="shared" si="87"/>
        <v>Medium</v>
      </c>
    </row>
    <row r="1379" spans="1:21" x14ac:dyDescent="0.25">
      <c r="A1379" t="s">
        <v>6717</v>
      </c>
      <c r="B1379" t="s">
        <v>18</v>
      </c>
      <c r="C1379" t="s">
        <v>6718</v>
      </c>
      <c r="D1379" t="s">
        <v>6719</v>
      </c>
      <c r="E1379" t="s">
        <v>6720</v>
      </c>
      <c r="F1379" t="s">
        <v>534</v>
      </c>
      <c r="G1379" s="2">
        <v>42826</v>
      </c>
      <c r="H1379" t="s">
        <v>34</v>
      </c>
      <c r="I1379">
        <v>2017</v>
      </c>
      <c r="J1379" t="s">
        <v>35</v>
      </c>
      <c r="K1379" t="s">
        <v>209</v>
      </c>
      <c r="L1379">
        <v>78</v>
      </c>
      <c r="M1379">
        <v>0</v>
      </c>
      <c r="N1379" t="s">
        <v>119</v>
      </c>
      <c r="O1379" t="s">
        <v>6721</v>
      </c>
      <c r="P1379" t="s">
        <v>39</v>
      </c>
      <c r="Q1379">
        <v>1</v>
      </c>
      <c r="R1379">
        <f t="shared" si="84"/>
        <v>2017</v>
      </c>
      <c r="S1379" t="str">
        <f t="shared" si="85"/>
        <v>April</v>
      </c>
      <c r="T1379" t="str">
        <f t="shared" si="86"/>
        <v>Modern</v>
      </c>
      <c r="U1379" t="str">
        <f t="shared" si="87"/>
        <v>Short</v>
      </c>
    </row>
    <row r="1380" spans="1:21" x14ac:dyDescent="0.25">
      <c r="A1380" t="s">
        <v>6722</v>
      </c>
      <c r="B1380" t="s">
        <v>18</v>
      </c>
      <c r="C1380" t="s">
        <v>6723</v>
      </c>
      <c r="D1380" t="s">
        <v>6724</v>
      </c>
      <c r="E1380" t="s">
        <v>22</v>
      </c>
      <c r="F1380" t="s">
        <v>6725</v>
      </c>
      <c r="G1380" s="2">
        <v>43785</v>
      </c>
      <c r="H1380" t="s">
        <v>34</v>
      </c>
      <c r="I1380">
        <v>2019</v>
      </c>
      <c r="J1380" t="s">
        <v>35</v>
      </c>
      <c r="K1380" t="s">
        <v>289</v>
      </c>
      <c r="L1380">
        <v>93</v>
      </c>
      <c r="M1380">
        <v>0</v>
      </c>
      <c r="N1380" t="s">
        <v>112</v>
      </c>
      <c r="O1380" t="s">
        <v>6726</v>
      </c>
      <c r="P1380" t="s">
        <v>39</v>
      </c>
      <c r="Q1380">
        <v>1</v>
      </c>
      <c r="R1380">
        <f t="shared" si="84"/>
        <v>2019</v>
      </c>
      <c r="S1380" t="str">
        <f t="shared" si="85"/>
        <v>November</v>
      </c>
      <c r="T1380" t="str">
        <f t="shared" si="86"/>
        <v>Modern</v>
      </c>
      <c r="U1380" t="str">
        <f t="shared" si="87"/>
        <v>Medium</v>
      </c>
    </row>
    <row r="1381" spans="1:21" x14ac:dyDescent="0.25">
      <c r="A1381" t="s">
        <v>6727</v>
      </c>
      <c r="B1381" t="s">
        <v>18</v>
      </c>
      <c r="C1381" t="s">
        <v>6728</v>
      </c>
      <c r="D1381" t="s">
        <v>6729</v>
      </c>
      <c r="E1381" t="s">
        <v>6730</v>
      </c>
      <c r="F1381" t="s">
        <v>175</v>
      </c>
      <c r="G1381" s="2"/>
      <c r="H1381" t="s">
        <v>22</v>
      </c>
      <c r="I1381">
        <v>2019</v>
      </c>
      <c r="J1381" t="s">
        <v>92</v>
      </c>
      <c r="K1381" t="s">
        <v>176</v>
      </c>
      <c r="L1381">
        <v>102</v>
      </c>
      <c r="M1381">
        <v>0</v>
      </c>
      <c r="N1381" t="s">
        <v>61</v>
      </c>
      <c r="O1381" t="s">
        <v>6731</v>
      </c>
      <c r="P1381" t="s">
        <v>27</v>
      </c>
      <c r="Q1381">
        <v>2</v>
      </c>
      <c r="R1381" t="str">
        <f t="shared" si="84"/>
        <v/>
      </c>
      <c r="S1381" t="str">
        <f t="shared" si="85"/>
        <v/>
      </c>
      <c r="T1381" t="str">
        <f t="shared" si="86"/>
        <v>Modern</v>
      </c>
      <c r="U1381" t="str">
        <f t="shared" si="87"/>
        <v>Medium</v>
      </c>
    </row>
    <row r="1382" spans="1:21" x14ac:dyDescent="0.25">
      <c r="A1382" t="s">
        <v>6732</v>
      </c>
      <c r="B1382" t="s">
        <v>18</v>
      </c>
      <c r="C1382" t="s">
        <v>6733</v>
      </c>
      <c r="D1382" t="s">
        <v>6734</v>
      </c>
      <c r="E1382" t="s">
        <v>6735</v>
      </c>
      <c r="F1382" t="s">
        <v>22</v>
      </c>
      <c r="G1382" s="2"/>
      <c r="H1382" t="s">
        <v>22</v>
      </c>
      <c r="I1382">
        <v>1956</v>
      </c>
      <c r="J1382" t="s">
        <v>153</v>
      </c>
      <c r="K1382" t="s">
        <v>318</v>
      </c>
      <c r="L1382">
        <v>80</v>
      </c>
      <c r="M1382">
        <v>0</v>
      </c>
      <c r="N1382" t="s">
        <v>119</v>
      </c>
      <c r="O1382" t="s">
        <v>6736</v>
      </c>
      <c r="P1382" t="s">
        <v>27</v>
      </c>
      <c r="Q1382">
        <v>2</v>
      </c>
      <c r="R1382" t="str">
        <f t="shared" si="84"/>
        <v/>
      </c>
      <c r="S1382" t="str">
        <f t="shared" si="85"/>
        <v/>
      </c>
      <c r="T1382" t="str">
        <f t="shared" si="86"/>
        <v>Older</v>
      </c>
      <c r="U1382" t="str">
        <f t="shared" si="87"/>
        <v>Short</v>
      </c>
    </row>
    <row r="1383" spans="1:21" x14ac:dyDescent="0.25">
      <c r="A1383" t="s">
        <v>6737</v>
      </c>
      <c r="B1383" t="s">
        <v>18</v>
      </c>
      <c r="C1383" t="s">
        <v>6738</v>
      </c>
      <c r="D1383" t="s">
        <v>1529</v>
      </c>
      <c r="E1383" t="s">
        <v>6739</v>
      </c>
      <c r="F1383" t="s">
        <v>4026</v>
      </c>
      <c r="G1383" s="2"/>
      <c r="H1383" t="s">
        <v>22</v>
      </c>
      <c r="I1383">
        <v>1995</v>
      </c>
      <c r="J1383" t="s">
        <v>244</v>
      </c>
      <c r="K1383" t="s">
        <v>2743</v>
      </c>
      <c r="L1383">
        <v>130</v>
      </c>
      <c r="M1383">
        <v>0</v>
      </c>
      <c r="N1383" t="s">
        <v>25</v>
      </c>
      <c r="O1383" t="s">
        <v>6740</v>
      </c>
      <c r="P1383" t="s">
        <v>27</v>
      </c>
      <c r="Q1383">
        <v>2</v>
      </c>
      <c r="R1383" t="str">
        <f t="shared" si="84"/>
        <v/>
      </c>
      <c r="S1383" t="str">
        <f t="shared" si="85"/>
        <v/>
      </c>
      <c r="T1383" t="str">
        <f t="shared" si="86"/>
        <v>Older</v>
      </c>
      <c r="U1383" t="str">
        <f t="shared" si="87"/>
        <v>Long</v>
      </c>
    </row>
    <row r="1384" spans="1:21" x14ac:dyDescent="0.25">
      <c r="A1384" t="s">
        <v>6741</v>
      </c>
      <c r="B1384" t="s">
        <v>18</v>
      </c>
      <c r="C1384" t="s">
        <v>6742</v>
      </c>
      <c r="D1384" t="s">
        <v>6743</v>
      </c>
      <c r="E1384" t="s">
        <v>6744</v>
      </c>
      <c r="F1384" t="s">
        <v>6745</v>
      </c>
      <c r="G1384" s="2">
        <v>44419</v>
      </c>
      <c r="H1384" t="s">
        <v>34</v>
      </c>
      <c r="I1384">
        <v>2013</v>
      </c>
      <c r="J1384" t="s">
        <v>92</v>
      </c>
      <c r="K1384" t="s">
        <v>665</v>
      </c>
      <c r="L1384">
        <v>108</v>
      </c>
      <c r="M1384">
        <v>0</v>
      </c>
      <c r="N1384" t="s">
        <v>119</v>
      </c>
      <c r="O1384" t="s">
        <v>6746</v>
      </c>
      <c r="P1384" t="s">
        <v>39</v>
      </c>
      <c r="Q1384">
        <v>1</v>
      </c>
      <c r="R1384">
        <f t="shared" si="84"/>
        <v>2021</v>
      </c>
      <c r="S1384" t="str">
        <f t="shared" si="85"/>
        <v>August</v>
      </c>
      <c r="T1384" t="str">
        <f t="shared" si="86"/>
        <v>Modern</v>
      </c>
      <c r="U1384" t="str">
        <f t="shared" si="87"/>
        <v>Medium</v>
      </c>
    </row>
    <row r="1385" spans="1:21" x14ac:dyDescent="0.25">
      <c r="A1385" t="s">
        <v>6747</v>
      </c>
      <c r="B1385" t="s">
        <v>18</v>
      </c>
      <c r="C1385" t="s">
        <v>6748</v>
      </c>
      <c r="D1385" t="s">
        <v>6749</v>
      </c>
      <c r="E1385" t="s">
        <v>22</v>
      </c>
      <c r="F1385" t="s">
        <v>6750</v>
      </c>
      <c r="G1385" s="2">
        <v>44419</v>
      </c>
      <c r="H1385" t="s">
        <v>34</v>
      </c>
      <c r="I1385">
        <v>2021</v>
      </c>
      <c r="J1385" t="s">
        <v>244</v>
      </c>
      <c r="K1385" t="s">
        <v>967</v>
      </c>
      <c r="L1385">
        <v>90</v>
      </c>
      <c r="M1385">
        <v>0</v>
      </c>
      <c r="N1385" t="s">
        <v>45</v>
      </c>
      <c r="O1385" t="s">
        <v>6751</v>
      </c>
      <c r="P1385" t="s">
        <v>39</v>
      </c>
      <c r="Q1385">
        <v>1</v>
      </c>
      <c r="R1385">
        <f t="shared" si="84"/>
        <v>2021</v>
      </c>
      <c r="S1385" t="str">
        <f t="shared" si="85"/>
        <v>August</v>
      </c>
      <c r="T1385" t="str">
        <f t="shared" si="86"/>
        <v>Recent</v>
      </c>
      <c r="U1385" t="str">
        <f t="shared" si="87"/>
        <v>Medium</v>
      </c>
    </row>
    <row r="1386" spans="1:21" x14ac:dyDescent="0.25">
      <c r="A1386" t="s">
        <v>6752</v>
      </c>
      <c r="B1386" t="s">
        <v>29</v>
      </c>
      <c r="C1386" t="s">
        <v>6753</v>
      </c>
      <c r="D1386" t="s">
        <v>22</v>
      </c>
      <c r="E1386" t="s">
        <v>6754</v>
      </c>
      <c r="F1386" t="s">
        <v>175</v>
      </c>
      <c r="G1386" s="2"/>
      <c r="H1386" t="s">
        <v>22</v>
      </c>
      <c r="I1386">
        <v>2014</v>
      </c>
      <c r="J1386" t="s">
        <v>136</v>
      </c>
      <c r="K1386" t="s">
        <v>36</v>
      </c>
      <c r="L1386">
        <v>0</v>
      </c>
      <c r="M1386">
        <v>2</v>
      </c>
      <c r="N1386" t="s">
        <v>805</v>
      </c>
      <c r="O1386" t="s">
        <v>6755</v>
      </c>
      <c r="P1386" t="s">
        <v>27</v>
      </c>
      <c r="Q1386">
        <v>2</v>
      </c>
      <c r="R1386" t="str">
        <f t="shared" si="84"/>
        <v/>
      </c>
      <c r="S1386" t="str">
        <f t="shared" si="85"/>
        <v/>
      </c>
      <c r="T1386" t="str">
        <f t="shared" si="86"/>
        <v>Modern</v>
      </c>
      <c r="U1386" t="str">
        <f t="shared" si="87"/>
        <v>Not Applicable</v>
      </c>
    </row>
    <row r="1387" spans="1:21" x14ac:dyDescent="0.25">
      <c r="A1387" t="s">
        <v>6756</v>
      </c>
      <c r="B1387" t="s">
        <v>29</v>
      </c>
      <c r="C1387" t="s">
        <v>6757</v>
      </c>
      <c r="D1387" t="s">
        <v>22</v>
      </c>
      <c r="E1387" t="s">
        <v>6758</v>
      </c>
      <c r="F1387" t="s">
        <v>175</v>
      </c>
      <c r="G1387" s="2"/>
      <c r="H1387" t="s">
        <v>22</v>
      </c>
      <c r="I1387">
        <v>2018</v>
      </c>
      <c r="J1387" t="s">
        <v>59</v>
      </c>
      <c r="K1387" t="s">
        <v>1885</v>
      </c>
      <c r="L1387">
        <v>0</v>
      </c>
      <c r="M1387">
        <v>4</v>
      </c>
      <c r="N1387" t="s">
        <v>368</v>
      </c>
      <c r="O1387" t="s">
        <v>6759</v>
      </c>
      <c r="P1387" t="s">
        <v>27</v>
      </c>
      <c r="Q1387">
        <v>2</v>
      </c>
      <c r="R1387" t="str">
        <f t="shared" si="84"/>
        <v/>
      </c>
      <c r="S1387" t="str">
        <f t="shared" si="85"/>
        <v/>
      </c>
      <c r="T1387" t="str">
        <f t="shared" si="86"/>
        <v>Modern</v>
      </c>
      <c r="U1387" t="str">
        <f t="shared" si="87"/>
        <v>Not Applicable</v>
      </c>
    </row>
    <row r="1388" spans="1:21" x14ac:dyDescent="0.25">
      <c r="A1388" t="s">
        <v>6760</v>
      </c>
      <c r="B1388" t="s">
        <v>18</v>
      </c>
      <c r="C1388" t="s">
        <v>6761</v>
      </c>
      <c r="D1388" t="s">
        <v>6762</v>
      </c>
      <c r="E1388" t="s">
        <v>6763</v>
      </c>
      <c r="F1388" t="s">
        <v>3061</v>
      </c>
      <c r="G1388" s="2">
        <v>43147</v>
      </c>
      <c r="H1388" t="s">
        <v>34</v>
      </c>
      <c r="I1388">
        <v>2018</v>
      </c>
      <c r="J1388" t="s">
        <v>35</v>
      </c>
      <c r="K1388" t="s">
        <v>44</v>
      </c>
      <c r="L1388">
        <v>60</v>
      </c>
      <c r="M1388">
        <v>0</v>
      </c>
      <c r="N1388" t="s">
        <v>210</v>
      </c>
      <c r="O1388" t="s">
        <v>6764</v>
      </c>
      <c r="P1388" t="s">
        <v>39</v>
      </c>
      <c r="Q1388">
        <v>1</v>
      </c>
      <c r="R1388">
        <f t="shared" si="84"/>
        <v>2018</v>
      </c>
      <c r="S1388" t="str">
        <f t="shared" si="85"/>
        <v>February</v>
      </c>
      <c r="T1388" t="str">
        <f t="shared" si="86"/>
        <v>Modern</v>
      </c>
      <c r="U1388" t="str">
        <f t="shared" si="87"/>
        <v>Short</v>
      </c>
    </row>
    <row r="1389" spans="1:21" x14ac:dyDescent="0.25">
      <c r="A1389" t="s">
        <v>6765</v>
      </c>
      <c r="B1389" t="s">
        <v>18</v>
      </c>
      <c r="C1389" t="s">
        <v>6766</v>
      </c>
      <c r="D1389" t="s">
        <v>6767</v>
      </c>
      <c r="E1389" t="s">
        <v>6768</v>
      </c>
      <c r="F1389" t="s">
        <v>22</v>
      </c>
      <c r="G1389" s="2"/>
      <c r="H1389" t="s">
        <v>22</v>
      </c>
      <c r="I1389">
        <v>2021</v>
      </c>
      <c r="J1389" t="s">
        <v>23</v>
      </c>
      <c r="K1389" t="s">
        <v>451</v>
      </c>
      <c r="L1389">
        <v>41</v>
      </c>
      <c r="M1389">
        <v>0</v>
      </c>
      <c r="N1389" t="s">
        <v>119</v>
      </c>
      <c r="O1389" t="s">
        <v>6769</v>
      </c>
      <c r="P1389" t="s">
        <v>27</v>
      </c>
      <c r="Q1389">
        <v>2</v>
      </c>
      <c r="R1389" t="str">
        <f t="shared" si="84"/>
        <v/>
      </c>
      <c r="S1389" t="str">
        <f t="shared" si="85"/>
        <v/>
      </c>
      <c r="T1389" t="str">
        <f t="shared" si="86"/>
        <v>Recent</v>
      </c>
      <c r="U1389" t="str">
        <f t="shared" si="87"/>
        <v>Short</v>
      </c>
    </row>
    <row r="1390" spans="1:21" x14ac:dyDescent="0.25">
      <c r="A1390" t="s">
        <v>6770</v>
      </c>
      <c r="B1390" t="s">
        <v>29</v>
      </c>
      <c r="C1390" t="s">
        <v>6771</v>
      </c>
      <c r="D1390" t="s">
        <v>22</v>
      </c>
      <c r="E1390" t="s">
        <v>22</v>
      </c>
      <c r="F1390" t="s">
        <v>22</v>
      </c>
      <c r="G1390" s="2"/>
      <c r="H1390" t="s">
        <v>22</v>
      </c>
      <c r="I1390">
        <v>2013</v>
      </c>
      <c r="J1390" t="s">
        <v>136</v>
      </c>
      <c r="K1390" t="s">
        <v>1885</v>
      </c>
      <c r="L1390">
        <v>0</v>
      </c>
      <c r="M1390">
        <v>4</v>
      </c>
      <c r="N1390" t="s">
        <v>368</v>
      </c>
      <c r="O1390" t="s">
        <v>6772</v>
      </c>
      <c r="P1390" t="s">
        <v>27</v>
      </c>
      <c r="Q1390">
        <v>2</v>
      </c>
      <c r="R1390" t="str">
        <f t="shared" si="84"/>
        <v/>
      </c>
      <c r="S1390" t="str">
        <f t="shared" si="85"/>
        <v/>
      </c>
      <c r="T1390" t="str">
        <f t="shared" si="86"/>
        <v>Modern</v>
      </c>
      <c r="U1390" t="str">
        <f t="shared" si="87"/>
        <v>Not Applicable</v>
      </c>
    </row>
    <row r="1391" spans="1:21" x14ac:dyDescent="0.25">
      <c r="A1391" t="s">
        <v>6773</v>
      </c>
      <c r="B1391" t="s">
        <v>29</v>
      </c>
      <c r="C1391" t="s">
        <v>6774</v>
      </c>
      <c r="D1391" t="s">
        <v>22</v>
      </c>
      <c r="E1391" t="s">
        <v>6775</v>
      </c>
      <c r="F1391" t="s">
        <v>1092</v>
      </c>
      <c r="G1391" s="2">
        <v>44105</v>
      </c>
      <c r="H1391" t="s">
        <v>34</v>
      </c>
      <c r="I1391">
        <v>2020</v>
      </c>
      <c r="J1391" t="s">
        <v>35</v>
      </c>
      <c r="K1391" t="s">
        <v>71</v>
      </c>
      <c r="L1391">
        <v>0</v>
      </c>
      <c r="M1391">
        <v>1</v>
      </c>
      <c r="N1391" t="s">
        <v>2791</v>
      </c>
      <c r="O1391" t="s">
        <v>6776</v>
      </c>
      <c r="P1391" t="s">
        <v>39</v>
      </c>
      <c r="Q1391">
        <v>1</v>
      </c>
      <c r="R1391">
        <f t="shared" si="84"/>
        <v>2020</v>
      </c>
      <c r="S1391" t="str">
        <f t="shared" si="85"/>
        <v>October</v>
      </c>
      <c r="T1391" t="str">
        <f t="shared" si="86"/>
        <v>Recent</v>
      </c>
      <c r="U1391" t="str">
        <f t="shared" si="87"/>
        <v>Not Applicable</v>
      </c>
    </row>
    <row r="1392" spans="1:21" x14ac:dyDescent="0.25">
      <c r="A1392" t="s">
        <v>6777</v>
      </c>
      <c r="B1392" t="s">
        <v>29</v>
      </c>
      <c r="C1392" t="s">
        <v>6778</v>
      </c>
      <c r="D1392" t="s">
        <v>22</v>
      </c>
      <c r="E1392" t="s">
        <v>22</v>
      </c>
      <c r="F1392" t="s">
        <v>22</v>
      </c>
      <c r="G1392" s="2"/>
      <c r="H1392" t="s">
        <v>22</v>
      </c>
      <c r="I1392">
        <v>2021</v>
      </c>
      <c r="J1392" t="s">
        <v>77</v>
      </c>
      <c r="K1392" t="s">
        <v>71</v>
      </c>
      <c r="L1392">
        <v>0</v>
      </c>
      <c r="M1392">
        <v>1</v>
      </c>
      <c r="N1392" t="s">
        <v>357</v>
      </c>
      <c r="O1392" t="s">
        <v>6779</v>
      </c>
      <c r="P1392" t="s">
        <v>27</v>
      </c>
      <c r="Q1392">
        <v>2</v>
      </c>
      <c r="R1392" t="str">
        <f t="shared" si="84"/>
        <v/>
      </c>
      <c r="S1392" t="str">
        <f t="shared" si="85"/>
        <v/>
      </c>
      <c r="T1392" t="str">
        <f t="shared" si="86"/>
        <v>Recent</v>
      </c>
      <c r="U1392" t="str">
        <f t="shared" si="87"/>
        <v>Not Applicable</v>
      </c>
    </row>
    <row r="1393" spans="1:21" x14ac:dyDescent="0.25">
      <c r="A1393" t="s">
        <v>6780</v>
      </c>
      <c r="B1393" t="s">
        <v>18</v>
      </c>
      <c r="C1393" t="s">
        <v>6781</v>
      </c>
      <c r="D1393" t="s">
        <v>4748</v>
      </c>
      <c r="E1393" t="s">
        <v>6782</v>
      </c>
      <c r="F1393" t="s">
        <v>175</v>
      </c>
      <c r="G1393" s="2">
        <v>43537</v>
      </c>
      <c r="H1393" t="s">
        <v>34</v>
      </c>
      <c r="I1393">
        <v>2019</v>
      </c>
      <c r="J1393" t="s">
        <v>92</v>
      </c>
      <c r="K1393" t="s">
        <v>1537</v>
      </c>
      <c r="L1393">
        <v>126</v>
      </c>
      <c r="M1393">
        <v>0</v>
      </c>
      <c r="N1393" t="s">
        <v>112</v>
      </c>
      <c r="O1393" t="s">
        <v>6783</v>
      </c>
      <c r="P1393" t="s">
        <v>39</v>
      </c>
      <c r="Q1393">
        <v>1</v>
      </c>
      <c r="R1393">
        <f t="shared" si="84"/>
        <v>2019</v>
      </c>
      <c r="S1393" t="str">
        <f t="shared" si="85"/>
        <v>March</v>
      </c>
      <c r="T1393" t="str">
        <f t="shared" si="86"/>
        <v>Modern</v>
      </c>
      <c r="U1393" t="str">
        <f t="shared" si="87"/>
        <v>Long</v>
      </c>
    </row>
    <row r="1394" spans="1:21" x14ac:dyDescent="0.25">
      <c r="A1394" t="s">
        <v>6784</v>
      </c>
      <c r="B1394" t="s">
        <v>18</v>
      </c>
      <c r="C1394" t="s">
        <v>6785</v>
      </c>
      <c r="D1394" t="s">
        <v>6786</v>
      </c>
      <c r="E1394" t="s">
        <v>6787</v>
      </c>
      <c r="F1394" t="s">
        <v>22</v>
      </c>
      <c r="G1394" s="2"/>
      <c r="H1394" t="s">
        <v>22</v>
      </c>
      <c r="I1394">
        <v>1958</v>
      </c>
      <c r="J1394" t="s">
        <v>59</v>
      </c>
      <c r="K1394" t="s">
        <v>470</v>
      </c>
      <c r="L1394">
        <v>100</v>
      </c>
      <c r="M1394">
        <v>0</v>
      </c>
      <c r="N1394" t="s">
        <v>61</v>
      </c>
      <c r="O1394" t="s">
        <v>6788</v>
      </c>
      <c r="P1394" t="s">
        <v>27</v>
      </c>
      <c r="Q1394">
        <v>2</v>
      </c>
      <c r="R1394" t="str">
        <f t="shared" si="84"/>
        <v/>
      </c>
      <c r="S1394" t="str">
        <f t="shared" si="85"/>
        <v/>
      </c>
      <c r="T1394" t="str">
        <f t="shared" si="86"/>
        <v>Older</v>
      </c>
      <c r="U1394" t="str">
        <f t="shared" si="87"/>
        <v>Medium</v>
      </c>
    </row>
    <row r="1395" spans="1:21" x14ac:dyDescent="0.25">
      <c r="A1395" t="s">
        <v>6789</v>
      </c>
      <c r="B1395" t="s">
        <v>18</v>
      </c>
      <c r="C1395" t="s">
        <v>6790</v>
      </c>
      <c r="D1395" t="s">
        <v>5416</v>
      </c>
      <c r="E1395" t="s">
        <v>6791</v>
      </c>
      <c r="F1395" t="s">
        <v>175</v>
      </c>
      <c r="G1395" s="2">
        <v>42230</v>
      </c>
      <c r="H1395" t="s">
        <v>34</v>
      </c>
      <c r="I1395">
        <v>2015</v>
      </c>
      <c r="J1395" t="s">
        <v>35</v>
      </c>
      <c r="K1395" t="s">
        <v>604</v>
      </c>
      <c r="L1395">
        <v>62</v>
      </c>
      <c r="M1395">
        <v>0</v>
      </c>
      <c r="N1395" t="s">
        <v>210</v>
      </c>
      <c r="O1395" t="s">
        <v>6792</v>
      </c>
      <c r="P1395" t="s">
        <v>39</v>
      </c>
      <c r="Q1395">
        <v>1</v>
      </c>
      <c r="R1395">
        <f t="shared" si="84"/>
        <v>2015</v>
      </c>
      <c r="S1395" t="str">
        <f t="shared" si="85"/>
        <v>August</v>
      </c>
      <c r="T1395" t="str">
        <f t="shared" si="86"/>
        <v>Modern</v>
      </c>
      <c r="U1395" t="str">
        <f t="shared" si="87"/>
        <v>Short</v>
      </c>
    </row>
    <row r="1396" spans="1:21" x14ac:dyDescent="0.25">
      <c r="A1396" t="s">
        <v>6793</v>
      </c>
      <c r="B1396" t="s">
        <v>18</v>
      </c>
      <c r="C1396" t="s">
        <v>6794</v>
      </c>
      <c r="D1396" t="s">
        <v>6795</v>
      </c>
      <c r="E1396" t="s">
        <v>6796</v>
      </c>
      <c r="F1396" t="s">
        <v>175</v>
      </c>
      <c r="G1396" s="2">
        <v>44385</v>
      </c>
      <c r="H1396" t="s">
        <v>34</v>
      </c>
      <c r="I1396">
        <v>2018</v>
      </c>
      <c r="J1396" t="s">
        <v>244</v>
      </c>
      <c r="K1396" t="s">
        <v>363</v>
      </c>
      <c r="L1396">
        <v>91</v>
      </c>
      <c r="M1396">
        <v>0</v>
      </c>
      <c r="N1396" t="s">
        <v>119</v>
      </c>
      <c r="O1396" t="s">
        <v>6797</v>
      </c>
      <c r="P1396" t="s">
        <v>39</v>
      </c>
      <c r="Q1396">
        <v>1</v>
      </c>
      <c r="R1396">
        <f t="shared" si="84"/>
        <v>2021</v>
      </c>
      <c r="S1396" t="str">
        <f t="shared" si="85"/>
        <v>July</v>
      </c>
      <c r="T1396" t="str">
        <f t="shared" si="86"/>
        <v>Modern</v>
      </c>
      <c r="U1396" t="str">
        <f t="shared" si="87"/>
        <v>Medium</v>
      </c>
    </row>
    <row r="1397" spans="1:21" x14ac:dyDescent="0.25">
      <c r="A1397" t="s">
        <v>6798</v>
      </c>
      <c r="B1397" t="s">
        <v>29</v>
      </c>
      <c r="C1397" t="s">
        <v>6799</v>
      </c>
      <c r="D1397" t="s">
        <v>22</v>
      </c>
      <c r="E1397" t="s">
        <v>6800</v>
      </c>
      <c r="F1397" t="s">
        <v>168</v>
      </c>
      <c r="G1397" s="2">
        <v>43721</v>
      </c>
      <c r="H1397" t="s">
        <v>34</v>
      </c>
      <c r="I1397">
        <v>2019</v>
      </c>
      <c r="J1397" t="s">
        <v>35</v>
      </c>
      <c r="K1397" t="s">
        <v>71</v>
      </c>
      <c r="L1397">
        <v>0</v>
      </c>
      <c r="M1397">
        <v>1</v>
      </c>
      <c r="N1397" t="s">
        <v>137</v>
      </c>
      <c r="O1397" t="s">
        <v>6801</v>
      </c>
      <c r="P1397" t="s">
        <v>39</v>
      </c>
      <c r="Q1397">
        <v>1</v>
      </c>
      <c r="R1397">
        <f t="shared" si="84"/>
        <v>2019</v>
      </c>
      <c r="S1397" t="str">
        <f t="shared" si="85"/>
        <v>September</v>
      </c>
      <c r="T1397" t="str">
        <f t="shared" si="86"/>
        <v>Modern</v>
      </c>
      <c r="U1397" t="str">
        <f t="shared" si="87"/>
        <v>Not Applicable</v>
      </c>
    </row>
    <row r="1398" spans="1:21" x14ac:dyDescent="0.25">
      <c r="A1398" t="s">
        <v>6802</v>
      </c>
      <c r="B1398" t="s">
        <v>18</v>
      </c>
      <c r="C1398" t="s">
        <v>6803</v>
      </c>
      <c r="D1398" t="s">
        <v>6804</v>
      </c>
      <c r="E1398" t="s">
        <v>6805</v>
      </c>
      <c r="F1398" t="s">
        <v>22</v>
      </c>
      <c r="G1398" s="2"/>
      <c r="H1398" t="s">
        <v>22</v>
      </c>
      <c r="I1398">
        <v>2018</v>
      </c>
      <c r="J1398" t="s">
        <v>59</v>
      </c>
      <c r="K1398" t="s">
        <v>1456</v>
      </c>
      <c r="L1398">
        <v>83</v>
      </c>
      <c r="M1398">
        <v>0</v>
      </c>
      <c r="N1398" t="s">
        <v>25</v>
      </c>
      <c r="O1398" t="s">
        <v>6806</v>
      </c>
      <c r="P1398" t="s">
        <v>27</v>
      </c>
      <c r="Q1398">
        <v>2</v>
      </c>
      <c r="R1398" t="str">
        <f t="shared" si="84"/>
        <v/>
      </c>
      <c r="S1398" t="str">
        <f t="shared" si="85"/>
        <v/>
      </c>
      <c r="T1398" t="str">
        <f t="shared" si="86"/>
        <v>Modern</v>
      </c>
      <c r="U1398" t="str">
        <f t="shared" si="87"/>
        <v>Short</v>
      </c>
    </row>
    <row r="1399" spans="1:21" x14ac:dyDescent="0.25">
      <c r="A1399" t="s">
        <v>6807</v>
      </c>
      <c r="B1399" t="s">
        <v>18</v>
      </c>
      <c r="C1399" t="s">
        <v>6808</v>
      </c>
      <c r="D1399" t="s">
        <v>6809</v>
      </c>
      <c r="E1399" t="s">
        <v>6810</v>
      </c>
      <c r="F1399" t="s">
        <v>22</v>
      </c>
      <c r="G1399" s="2"/>
      <c r="H1399" t="s">
        <v>22</v>
      </c>
      <c r="I1399">
        <v>1994</v>
      </c>
      <c r="J1399" t="s">
        <v>23</v>
      </c>
      <c r="K1399" t="s">
        <v>551</v>
      </c>
      <c r="L1399">
        <v>97</v>
      </c>
      <c r="M1399">
        <v>0</v>
      </c>
      <c r="N1399" t="s">
        <v>119</v>
      </c>
      <c r="O1399" t="s">
        <v>6811</v>
      </c>
      <c r="P1399" t="s">
        <v>27</v>
      </c>
      <c r="Q1399">
        <v>2</v>
      </c>
      <c r="R1399" t="str">
        <f t="shared" si="84"/>
        <v/>
      </c>
      <c r="S1399" t="str">
        <f t="shared" si="85"/>
        <v/>
      </c>
      <c r="T1399" t="str">
        <f t="shared" si="86"/>
        <v>Older</v>
      </c>
      <c r="U1399" t="str">
        <f t="shared" si="87"/>
        <v>Medium</v>
      </c>
    </row>
    <row r="1400" spans="1:21" x14ac:dyDescent="0.25">
      <c r="A1400" t="s">
        <v>6812</v>
      </c>
      <c r="B1400" t="s">
        <v>18</v>
      </c>
      <c r="C1400" t="s">
        <v>6813</v>
      </c>
      <c r="D1400" t="s">
        <v>6814</v>
      </c>
      <c r="E1400" t="s">
        <v>6815</v>
      </c>
      <c r="F1400" t="s">
        <v>22</v>
      </c>
      <c r="G1400" s="2"/>
      <c r="H1400" t="s">
        <v>22</v>
      </c>
      <c r="I1400">
        <v>2021</v>
      </c>
      <c r="J1400" t="s">
        <v>198</v>
      </c>
      <c r="K1400" t="s">
        <v>1456</v>
      </c>
      <c r="L1400">
        <v>83</v>
      </c>
      <c r="M1400">
        <v>0</v>
      </c>
      <c r="N1400" t="s">
        <v>264</v>
      </c>
      <c r="O1400" t="s">
        <v>6816</v>
      </c>
      <c r="P1400" t="s">
        <v>27</v>
      </c>
      <c r="Q1400">
        <v>2</v>
      </c>
      <c r="R1400" t="str">
        <f t="shared" si="84"/>
        <v/>
      </c>
      <c r="S1400" t="str">
        <f t="shared" si="85"/>
        <v/>
      </c>
      <c r="T1400" t="str">
        <f t="shared" si="86"/>
        <v>Recent</v>
      </c>
      <c r="U1400" t="str">
        <f t="shared" si="87"/>
        <v>Short</v>
      </c>
    </row>
    <row r="1401" spans="1:21" x14ac:dyDescent="0.25">
      <c r="A1401" t="s">
        <v>6817</v>
      </c>
      <c r="B1401" t="s">
        <v>29</v>
      </c>
      <c r="C1401" t="s">
        <v>6818</v>
      </c>
      <c r="D1401" t="s">
        <v>22</v>
      </c>
      <c r="E1401" t="s">
        <v>22</v>
      </c>
      <c r="F1401" t="s">
        <v>22</v>
      </c>
      <c r="G1401" s="2"/>
      <c r="H1401" t="s">
        <v>22</v>
      </c>
      <c r="I1401">
        <v>2018</v>
      </c>
      <c r="J1401" t="s">
        <v>59</v>
      </c>
      <c r="K1401" t="s">
        <v>71</v>
      </c>
      <c r="L1401">
        <v>0</v>
      </c>
      <c r="M1401">
        <v>1</v>
      </c>
      <c r="N1401" t="s">
        <v>368</v>
      </c>
      <c r="O1401" t="s">
        <v>6819</v>
      </c>
      <c r="P1401" t="s">
        <v>27</v>
      </c>
      <c r="Q1401">
        <v>2</v>
      </c>
      <c r="R1401" t="str">
        <f t="shared" si="84"/>
        <v/>
      </c>
      <c r="S1401" t="str">
        <f t="shared" si="85"/>
        <v/>
      </c>
      <c r="T1401" t="str">
        <f t="shared" si="86"/>
        <v>Modern</v>
      </c>
      <c r="U1401" t="str">
        <f t="shared" si="87"/>
        <v>Not Applicable</v>
      </c>
    </row>
    <row r="1402" spans="1:21" x14ac:dyDescent="0.25">
      <c r="A1402" t="s">
        <v>6820</v>
      </c>
      <c r="B1402" t="s">
        <v>29</v>
      </c>
      <c r="C1402" t="s">
        <v>6821</v>
      </c>
      <c r="D1402" t="s">
        <v>22</v>
      </c>
      <c r="E1402" t="s">
        <v>6822</v>
      </c>
      <c r="F1402" t="s">
        <v>22</v>
      </c>
      <c r="G1402" s="2"/>
      <c r="H1402" t="s">
        <v>22</v>
      </c>
      <c r="I1402">
        <v>2018</v>
      </c>
      <c r="J1402" t="s">
        <v>903</v>
      </c>
      <c r="K1402" t="s">
        <v>71</v>
      </c>
      <c r="L1402">
        <v>0</v>
      </c>
      <c r="M1402">
        <v>1</v>
      </c>
      <c r="N1402" t="s">
        <v>368</v>
      </c>
      <c r="O1402" t="s">
        <v>6823</v>
      </c>
      <c r="P1402" t="s">
        <v>27</v>
      </c>
      <c r="Q1402">
        <v>2</v>
      </c>
      <c r="R1402" t="str">
        <f t="shared" si="84"/>
        <v/>
      </c>
      <c r="S1402" t="str">
        <f t="shared" si="85"/>
        <v/>
      </c>
      <c r="T1402" t="str">
        <f t="shared" si="86"/>
        <v>Modern</v>
      </c>
      <c r="U1402" t="str">
        <f t="shared" si="87"/>
        <v>Not Applicable</v>
      </c>
    </row>
    <row r="1403" spans="1:21" x14ac:dyDescent="0.25">
      <c r="A1403" t="s">
        <v>6824</v>
      </c>
      <c r="B1403" t="s">
        <v>18</v>
      </c>
      <c r="C1403" t="s">
        <v>6825</v>
      </c>
      <c r="D1403" t="s">
        <v>6826</v>
      </c>
      <c r="E1403" t="s">
        <v>6827</v>
      </c>
      <c r="F1403" t="s">
        <v>22</v>
      </c>
      <c r="G1403" s="2"/>
      <c r="H1403" t="s">
        <v>22</v>
      </c>
      <c r="I1403">
        <v>2020</v>
      </c>
      <c r="J1403" t="s">
        <v>59</v>
      </c>
      <c r="K1403" t="s">
        <v>665</v>
      </c>
      <c r="L1403">
        <v>108</v>
      </c>
      <c r="M1403">
        <v>0</v>
      </c>
      <c r="N1403" t="s">
        <v>119</v>
      </c>
      <c r="O1403" t="s">
        <v>6828</v>
      </c>
      <c r="P1403" t="s">
        <v>27</v>
      </c>
      <c r="Q1403">
        <v>2</v>
      </c>
      <c r="R1403" t="str">
        <f t="shared" si="84"/>
        <v/>
      </c>
      <c r="S1403" t="str">
        <f t="shared" si="85"/>
        <v/>
      </c>
      <c r="T1403" t="str">
        <f t="shared" si="86"/>
        <v>Recent</v>
      </c>
      <c r="U1403" t="str">
        <f t="shared" si="87"/>
        <v>Medium</v>
      </c>
    </row>
    <row r="1404" spans="1:21" x14ac:dyDescent="0.25">
      <c r="A1404" t="s">
        <v>6829</v>
      </c>
      <c r="B1404" t="s">
        <v>18</v>
      </c>
      <c r="C1404" t="s">
        <v>6830</v>
      </c>
      <c r="D1404" t="s">
        <v>6831</v>
      </c>
      <c r="E1404" t="s">
        <v>6832</v>
      </c>
      <c r="F1404" t="s">
        <v>175</v>
      </c>
      <c r="G1404" s="2"/>
      <c r="H1404" t="s">
        <v>22</v>
      </c>
      <c r="I1404">
        <v>1935</v>
      </c>
      <c r="J1404" t="s">
        <v>198</v>
      </c>
      <c r="K1404" t="s">
        <v>1164</v>
      </c>
      <c r="L1404">
        <v>65</v>
      </c>
      <c r="M1404">
        <v>0</v>
      </c>
      <c r="N1404" t="s">
        <v>540</v>
      </c>
      <c r="O1404" t="s">
        <v>6833</v>
      </c>
      <c r="P1404" t="s">
        <v>27</v>
      </c>
      <c r="Q1404">
        <v>2</v>
      </c>
      <c r="R1404" t="str">
        <f t="shared" si="84"/>
        <v/>
      </c>
      <c r="S1404" t="str">
        <f t="shared" si="85"/>
        <v/>
      </c>
      <c r="T1404" t="str">
        <f t="shared" si="86"/>
        <v>Older</v>
      </c>
      <c r="U1404" t="str">
        <f t="shared" si="87"/>
        <v>Short</v>
      </c>
    </row>
    <row r="1405" spans="1:21" x14ac:dyDescent="0.25">
      <c r="A1405" t="s">
        <v>6834</v>
      </c>
      <c r="B1405" t="s">
        <v>29</v>
      </c>
      <c r="C1405" t="s">
        <v>6835</v>
      </c>
      <c r="D1405" t="s">
        <v>22</v>
      </c>
      <c r="E1405" t="s">
        <v>6836</v>
      </c>
      <c r="F1405" t="s">
        <v>22</v>
      </c>
      <c r="G1405" s="2">
        <v>43320</v>
      </c>
      <c r="H1405" t="s">
        <v>34</v>
      </c>
      <c r="I1405">
        <v>2018</v>
      </c>
      <c r="J1405" t="s">
        <v>136</v>
      </c>
      <c r="K1405" t="s">
        <v>71</v>
      </c>
      <c r="L1405">
        <v>0</v>
      </c>
      <c r="M1405">
        <v>1</v>
      </c>
      <c r="N1405" t="s">
        <v>137</v>
      </c>
      <c r="O1405" t="s">
        <v>6837</v>
      </c>
      <c r="P1405" t="s">
        <v>39</v>
      </c>
      <c r="Q1405">
        <v>1</v>
      </c>
      <c r="R1405">
        <f t="shared" si="84"/>
        <v>2018</v>
      </c>
      <c r="S1405" t="str">
        <f t="shared" si="85"/>
        <v>August</v>
      </c>
      <c r="T1405" t="str">
        <f t="shared" si="86"/>
        <v>Modern</v>
      </c>
      <c r="U1405" t="str">
        <f t="shared" si="87"/>
        <v>Not Applicable</v>
      </c>
    </row>
    <row r="1406" spans="1:21" x14ac:dyDescent="0.25">
      <c r="A1406" t="s">
        <v>6838</v>
      </c>
      <c r="B1406" t="s">
        <v>18</v>
      </c>
      <c r="C1406" t="s">
        <v>6839</v>
      </c>
      <c r="D1406" t="s">
        <v>6840</v>
      </c>
      <c r="E1406" t="s">
        <v>6841</v>
      </c>
      <c r="F1406" t="s">
        <v>22</v>
      </c>
      <c r="G1406" s="2">
        <v>43266</v>
      </c>
      <c r="H1406" t="s">
        <v>34</v>
      </c>
      <c r="I1406">
        <v>2018</v>
      </c>
      <c r="J1406" t="s">
        <v>70</v>
      </c>
      <c r="K1406" t="s">
        <v>199</v>
      </c>
      <c r="L1406">
        <v>48</v>
      </c>
      <c r="M1406">
        <v>0</v>
      </c>
      <c r="N1406" t="s">
        <v>45</v>
      </c>
      <c r="O1406" t="s">
        <v>6842</v>
      </c>
      <c r="P1406" t="s">
        <v>39</v>
      </c>
      <c r="Q1406">
        <v>1</v>
      </c>
      <c r="R1406">
        <f t="shared" si="84"/>
        <v>2018</v>
      </c>
      <c r="S1406" t="str">
        <f t="shared" si="85"/>
        <v>June</v>
      </c>
      <c r="T1406" t="str">
        <f t="shared" si="86"/>
        <v>Modern</v>
      </c>
      <c r="U1406" t="str">
        <f t="shared" si="87"/>
        <v>Short</v>
      </c>
    </row>
    <row r="1407" spans="1:21" x14ac:dyDescent="0.25">
      <c r="A1407" t="s">
        <v>6843</v>
      </c>
      <c r="B1407" t="s">
        <v>18</v>
      </c>
      <c r="C1407" t="s">
        <v>6844</v>
      </c>
      <c r="D1407" t="s">
        <v>6845</v>
      </c>
      <c r="E1407" t="s">
        <v>6846</v>
      </c>
      <c r="F1407" t="s">
        <v>175</v>
      </c>
      <c r="G1407" s="2">
        <v>43678</v>
      </c>
      <c r="H1407" t="s">
        <v>34</v>
      </c>
      <c r="I1407">
        <v>1997</v>
      </c>
      <c r="J1407" t="s">
        <v>92</v>
      </c>
      <c r="K1407" t="s">
        <v>1917</v>
      </c>
      <c r="L1407">
        <v>154</v>
      </c>
      <c r="M1407">
        <v>0</v>
      </c>
      <c r="N1407" t="s">
        <v>119</v>
      </c>
      <c r="O1407" t="s">
        <v>6847</v>
      </c>
      <c r="P1407" t="s">
        <v>39</v>
      </c>
      <c r="Q1407">
        <v>1</v>
      </c>
      <c r="R1407">
        <f t="shared" si="84"/>
        <v>2019</v>
      </c>
      <c r="S1407" t="str">
        <f t="shared" si="85"/>
        <v>August</v>
      </c>
      <c r="T1407" t="str">
        <f t="shared" si="86"/>
        <v>Older</v>
      </c>
      <c r="U1407" t="str">
        <f t="shared" si="87"/>
        <v>Long</v>
      </c>
    </row>
    <row r="1408" spans="1:21" x14ac:dyDescent="0.25">
      <c r="A1408" t="s">
        <v>6848</v>
      </c>
      <c r="B1408" t="s">
        <v>29</v>
      </c>
      <c r="C1408" t="s">
        <v>6849</v>
      </c>
      <c r="D1408" t="s">
        <v>22</v>
      </c>
      <c r="E1408" t="s">
        <v>6850</v>
      </c>
      <c r="F1408" t="s">
        <v>175</v>
      </c>
      <c r="G1408" s="2">
        <v>42678</v>
      </c>
      <c r="H1408" t="s">
        <v>34</v>
      </c>
      <c r="I1408">
        <v>2015</v>
      </c>
      <c r="J1408" t="s">
        <v>35</v>
      </c>
      <c r="K1408" t="s">
        <v>71</v>
      </c>
      <c r="L1408">
        <v>0</v>
      </c>
      <c r="M1408">
        <v>1</v>
      </c>
      <c r="N1408" t="s">
        <v>137</v>
      </c>
      <c r="O1408" t="s">
        <v>6851</v>
      </c>
      <c r="P1408" t="s">
        <v>39</v>
      </c>
      <c r="Q1408">
        <v>1</v>
      </c>
      <c r="R1408">
        <f t="shared" si="84"/>
        <v>2016</v>
      </c>
      <c r="S1408" t="str">
        <f t="shared" si="85"/>
        <v>November</v>
      </c>
      <c r="T1408" t="str">
        <f t="shared" si="86"/>
        <v>Modern</v>
      </c>
      <c r="U1408" t="str">
        <f t="shared" si="87"/>
        <v>Not Applicable</v>
      </c>
    </row>
    <row r="1409" spans="1:21" x14ac:dyDescent="0.25">
      <c r="A1409" t="s">
        <v>6852</v>
      </c>
      <c r="B1409" t="s">
        <v>29</v>
      </c>
      <c r="C1409" t="s">
        <v>6853</v>
      </c>
      <c r="D1409" t="s">
        <v>22</v>
      </c>
      <c r="E1409" t="s">
        <v>22</v>
      </c>
      <c r="F1409" t="s">
        <v>22</v>
      </c>
      <c r="G1409" s="2">
        <v>43327</v>
      </c>
      <c r="H1409" t="s">
        <v>34</v>
      </c>
      <c r="I1409">
        <v>2018</v>
      </c>
      <c r="J1409" t="s">
        <v>35</v>
      </c>
      <c r="K1409" t="s">
        <v>71</v>
      </c>
      <c r="L1409">
        <v>0</v>
      </c>
      <c r="M1409">
        <v>1</v>
      </c>
      <c r="N1409" t="s">
        <v>72</v>
      </c>
      <c r="O1409" t="s">
        <v>6854</v>
      </c>
      <c r="P1409" t="s">
        <v>39</v>
      </c>
      <c r="Q1409">
        <v>1</v>
      </c>
      <c r="R1409">
        <f t="shared" si="84"/>
        <v>2018</v>
      </c>
      <c r="S1409" t="str">
        <f t="shared" si="85"/>
        <v>August</v>
      </c>
      <c r="T1409" t="str">
        <f t="shared" si="86"/>
        <v>Modern</v>
      </c>
      <c r="U1409" t="str">
        <f t="shared" si="87"/>
        <v>Not Applicable</v>
      </c>
    </row>
    <row r="1410" spans="1:21" x14ac:dyDescent="0.25">
      <c r="A1410" t="s">
        <v>6855</v>
      </c>
      <c r="B1410" t="s">
        <v>18</v>
      </c>
      <c r="C1410" t="s">
        <v>6856</v>
      </c>
      <c r="D1410" t="s">
        <v>5416</v>
      </c>
      <c r="E1410" t="s">
        <v>6857</v>
      </c>
      <c r="F1410" t="s">
        <v>22</v>
      </c>
      <c r="G1410" s="2"/>
      <c r="H1410" t="s">
        <v>22</v>
      </c>
      <c r="I1410">
        <v>2015</v>
      </c>
      <c r="J1410" t="s">
        <v>300</v>
      </c>
      <c r="K1410" t="s">
        <v>785</v>
      </c>
      <c r="L1410">
        <v>76</v>
      </c>
      <c r="M1410">
        <v>0</v>
      </c>
      <c r="N1410" t="s">
        <v>155</v>
      </c>
      <c r="O1410" t="s">
        <v>6858</v>
      </c>
      <c r="P1410" t="s">
        <v>27</v>
      </c>
      <c r="Q1410">
        <v>2</v>
      </c>
      <c r="R1410" t="str">
        <f t="shared" si="84"/>
        <v/>
      </c>
      <c r="S1410" t="str">
        <f t="shared" si="85"/>
        <v/>
      </c>
      <c r="T1410" t="str">
        <f t="shared" si="86"/>
        <v>Modern</v>
      </c>
      <c r="U1410" t="str">
        <f t="shared" si="87"/>
        <v>Short</v>
      </c>
    </row>
    <row r="1411" spans="1:21" x14ac:dyDescent="0.25">
      <c r="A1411" t="s">
        <v>6859</v>
      </c>
      <c r="B1411" t="s">
        <v>29</v>
      </c>
      <c r="C1411" t="s">
        <v>6860</v>
      </c>
      <c r="D1411" t="s">
        <v>22</v>
      </c>
      <c r="E1411" t="s">
        <v>6861</v>
      </c>
      <c r="F1411" t="s">
        <v>534</v>
      </c>
      <c r="G1411" s="2">
        <v>44127</v>
      </c>
      <c r="H1411" t="s">
        <v>34</v>
      </c>
      <c r="I1411">
        <v>2020</v>
      </c>
      <c r="J1411" t="s">
        <v>35</v>
      </c>
      <c r="K1411" t="s">
        <v>71</v>
      </c>
      <c r="L1411">
        <v>0</v>
      </c>
      <c r="M1411">
        <v>1</v>
      </c>
      <c r="N1411" t="s">
        <v>119</v>
      </c>
      <c r="O1411" t="s">
        <v>6862</v>
      </c>
      <c r="P1411" t="s">
        <v>39</v>
      </c>
      <c r="Q1411">
        <v>1</v>
      </c>
      <c r="R1411">
        <f t="shared" ref="R1411:R1474" si="88">IF(G1411="","",YEAR(G1411))</f>
        <v>2020</v>
      </c>
      <c r="S1411" t="str">
        <f t="shared" ref="S1411:S1474" si="89">IF(G1411="","",TEXT(G1411,"mmmm"))</f>
        <v>October</v>
      </c>
      <c r="T1411" t="str">
        <f t="shared" ref="T1411:T1474" si="90">IF(I1411&gt;=2020,"Recent",IF(I1411&gt;=2010,"Modern","Older"))</f>
        <v>Recent</v>
      </c>
      <c r="U1411" t="str">
        <f t="shared" ref="U1411:U1474" si="91">IF(L1411=0,"Not Applicable",IF(L1411&lt; 90,"Short",IF(L1411&lt;=120,"Medium","Long")))</f>
        <v>Not Applicable</v>
      </c>
    </row>
    <row r="1412" spans="1:21" x14ac:dyDescent="0.25">
      <c r="A1412" t="s">
        <v>6863</v>
      </c>
      <c r="B1412" t="s">
        <v>18</v>
      </c>
      <c r="C1412" t="s">
        <v>6864</v>
      </c>
      <c r="D1412" t="s">
        <v>6865</v>
      </c>
      <c r="E1412" t="s">
        <v>6866</v>
      </c>
      <c r="F1412" t="s">
        <v>22</v>
      </c>
      <c r="G1412" s="2"/>
      <c r="H1412" t="s">
        <v>22</v>
      </c>
      <c r="I1412">
        <v>2011</v>
      </c>
      <c r="J1412" t="s">
        <v>77</v>
      </c>
      <c r="K1412" t="s">
        <v>289</v>
      </c>
      <c r="L1412">
        <v>93</v>
      </c>
      <c r="M1412">
        <v>0</v>
      </c>
      <c r="N1412" t="s">
        <v>743</v>
      </c>
      <c r="O1412" t="s">
        <v>6867</v>
      </c>
      <c r="P1412" t="s">
        <v>27</v>
      </c>
      <c r="Q1412">
        <v>2</v>
      </c>
      <c r="R1412" t="str">
        <f t="shared" si="88"/>
        <v/>
      </c>
      <c r="S1412" t="str">
        <f t="shared" si="89"/>
        <v/>
      </c>
      <c r="T1412" t="str">
        <f t="shared" si="90"/>
        <v>Modern</v>
      </c>
      <c r="U1412" t="str">
        <f t="shared" si="91"/>
        <v>Medium</v>
      </c>
    </row>
    <row r="1413" spans="1:21" x14ac:dyDescent="0.25">
      <c r="A1413" t="s">
        <v>6868</v>
      </c>
      <c r="B1413" t="s">
        <v>18</v>
      </c>
      <c r="C1413" t="s">
        <v>6869</v>
      </c>
      <c r="D1413" t="s">
        <v>6870</v>
      </c>
      <c r="E1413" t="s">
        <v>6871</v>
      </c>
      <c r="F1413" t="s">
        <v>168</v>
      </c>
      <c r="G1413" s="2">
        <v>43596</v>
      </c>
      <c r="H1413" t="s">
        <v>34</v>
      </c>
      <c r="I1413">
        <v>2019</v>
      </c>
      <c r="J1413" t="s">
        <v>35</v>
      </c>
      <c r="K1413" t="s">
        <v>610</v>
      </c>
      <c r="L1413">
        <v>111</v>
      </c>
      <c r="M1413">
        <v>0</v>
      </c>
      <c r="N1413" t="s">
        <v>119</v>
      </c>
      <c r="O1413" t="s">
        <v>6872</v>
      </c>
      <c r="P1413" t="s">
        <v>39</v>
      </c>
      <c r="Q1413">
        <v>1</v>
      </c>
      <c r="R1413">
        <f t="shared" si="88"/>
        <v>2019</v>
      </c>
      <c r="S1413" t="str">
        <f t="shared" si="89"/>
        <v>May</v>
      </c>
      <c r="T1413" t="str">
        <f t="shared" si="90"/>
        <v>Modern</v>
      </c>
      <c r="U1413" t="str">
        <f t="shared" si="91"/>
        <v>Medium</v>
      </c>
    </row>
    <row r="1414" spans="1:21" x14ac:dyDescent="0.25">
      <c r="A1414" t="s">
        <v>6873</v>
      </c>
      <c r="B1414" t="s">
        <v>18</v>
      </c>
      <c r="C1414" t="s">
        <v>6874</v>
      </c>
      <c r="D1414" t="s">
        <v>6875</v>
      </c>
      <c r="E1414" t="s">
        <v>6876</v>
      </c>
      <c r="F1414" t="s">
        <v>721</v>
      </c>
      <c r="G1414" s="2">
        <v>43580</v>
      </c>
      <c r="H1414" t="s">
        <v>34</v>
      </c>
      <c r="I1414">
        <v>2018</v>
      </c>
      <c r="J1414" t="s">
        <v>153</v>
      </c>
      <c r="K1414" t="s">
        <v>967</v>
      </c>
      <c r="L1414">
        <v>90</v>
      </c>
      <c r="M1414">
        <v>0</v>
      </c>
      <c r="N1414" t="s">
        <v>162</v>
      </c>
      <c r="O1414" t="s">
        <v>6877</v>
      </c>
      <c r="P1414" t="s">
        <v>39</v>
      </c>
      <c r="Q1414">
        <v>1</v>
      </c>
      <c r="R1414">
        <f t="shared" si="88"/>
        <v>2019</v>
      </c>
      <c r="S1414" t="str">
        <f t="shared" si="89"/>
        <v>April</v>
      </c>
      <c r="T1414" t="str">
        <f t="shared" si="90"/>
        <v>Modern</v>
      </c>
      <c r="U1414" t="str">
        <f t="shared" si="91"/>
        <v>Medium</v>
      </c>
    </row>
    <row r="1415" spans="1:21" x14ac:dyDescent="0.25">
      <c r="A1415" t="s">
        <v>6878</v>
      </c>
      <c r="B1415" t="s">
        <v>29</v>
      </c>
      <c r="C1415" t="s">
        <v>6879</v>
      </c>
      <c r="D1415" t="s">
        <v>6880</v>
      </c>
      <c r="E1415" t="s">
        <v>6881</v>
      </c>
      <c r="F1415" t="s">
        <v>175</v>
      </c>
      <c r="G1415" s="2">
        <v>44362</v>
      </c>
      <c r="H1415" t="s">
        <v>34</v>
      </c>
      <c r="I1415">
        <v>2014</v>
      </c>
      <c r="J1415" t="s">
        <v>70</v>
      </c>
      <c r="K1415" t="s">
        <v>71</v>
      </c>
      <c r="L1415">
        <v>0</v>
      </c>
      <c r="M1415">
        <v>1</v>
      </c>
      <c r="N1415" t="s">
        <v>6882</v>
      </c>
      <c r="O1415" t="s">
        <v>6883</v>
      </c>
      <c r="P1415" t="s">
        <v>39</v>
      </c>
      <c r="Q1415">
        <v>1</v>
      </c>
      <c r="R1415">
        <f t="shared" si="88"/>
        <v>2021</v>
      </c>
      <c r="S1415" t="str">
        <f t="shared" si="89"/>
        <v>June</v>
      </c>
      <c r="T1415" t="str">
        <f t="shared" si="90"/>
        <v>Modern</v>
      </c>
      <c r="U1415" t="str">
        <f t="shared" si="91"/>
        <v>Not Applicable</v>
      </c>
    </row>
    <row r="1416" spans="1:21" x14ac:dyDescent="0.25">
      <c r="A1416" t="s">
        <v>6884</v>
      </c>
      <c r="B1416" t="s">
        <v>18</v>
      </c>
      <c r="C1416" t="s">
        <v>6885</v>
      </c>
      <c r="D1416" t="s">
        <v>6886</v>
      </c>
      <c r="E1416" t="s">
        <v>6887</v>
      </c>
      <c r="F1416" t="s">
        <v>33</v>
      </c>
      <c r="G1416" s="2"/>
      <c r="H1416" t="s">
        <v>22</v>
      </c>
      <c r="I1416">
        <v>2010</v>
      </c>
      <c r="J1416" t="s">
        <v>153</v>
      </c>
      <c r="K1416" t="s">
        <v>570</v>
      </c>
      <c r="L1416">
        <v>94</v>
      </c>
      <c r="M1416">
        <v>0</v>
      </c>
      <c r="N1416" t="s">
        <v>61</v>
      </c>
      <c r="O1416" t="s">
        <v>6888</v>
      </c>
      <c r="P1416" t="s">
        <v>27</v>
      </c>
      <c r="Q1416">
        <v>2</v>
      </c>
      <c r="R1416" t="str">
        <f t="shared" si="88"/>
        <v/>
      </c>
      <c r="S1416" t="str">
        <f t="shared" si="89"/>
        <v/>
      </c>
      <c r="T1416" t="str">
        <f t="shared" si="90"/>
        <v>Modern</v>
      </c>
      <c r="U1416" t="str">
        <f t="shared" si="91"/>
        <v>Medium</v>
      </c>
    </row>
    <row r="1417" spans="1:21" x14ac:dyDescent="0.25">
      <c r="A1417" t="s">
        <v>6889</v>
      </c>
      <c r="B1417" t="s">
        <v>18</v>
      </c>
      <c r="C1417" t="s">
        <v>6890</v>
      </c>
      <c r="D1417" t="s">
        <v>6891</v>
      </c>
      <c r="E1417" t="s">
        <v>6892</v>
      </c>
      <c r="F1417" t="s">
        <v>22</v>
      </c>
      <c r="G1417" s="2"/>
      <c r="H1417" t="s">
        <v>22</v>
      </c>
      <c r="I1417">
        <v>2015</v>
      </c>
      <c r="J1417" t="s">
        <v>300</v>
      </c>
      <c r="K1417" t="s">
        <v>256</v>
      </c>
      <c r="L1417">
        <v>92</v>
      </c>
      <c r="M1417">
        <v>0</v>
      </c>
      <c r="N1417" t="s">
        <v>61</v>
      </c>
      <c r="O1417" t="s">
        <v>6893</v>
      </c>
      <c r="P1417" t="s">
        <v>27</v>
      </c>
      <c r="Q1417">
        <v>2</v>
      </c>
      <c r="R1417" t="str">
        <f t="shared" si="88"/>
        <v/>
      </c>
      <c r="S1417" t="str">
        <f t="shared" si="89"/>
        <v/>
      </c>
      <c r="T1417" t="str">
        <f t="shared" si="90"/>
        <v>Modern</v>
      </c>
      <c r="U1417" t="str">
        <f t="shared" si="91"/>
        <v>Medium</v>
      </c>
    </row>
    <row r="1418" spans="1:21" x14ac:dyDescent="0.25">
      <c r="A1418" t="s">
        <v>6894</v>
      </c>
      <c r="B1418" t="s">
        <v>29</v>
      </c>
      <c r="C1418" t="s">
        <v>6895</v>
      </c>
      <c r="D1418" t="s">
        <v>22</v>
      </c>
      <c r="E1418" t="s">
        <v>22</v>
      </c>
      <c r="F1418" t="s">
        <v>312</v>
      </c>
      <c r="G1418" s="2">
        <v>43497</v>
      </c>
      <c r="H1418" t="s">
        <v>34</v>
      </c>
      <c r="I1418">
        <v>2014</v>
      </c>
      <c r="J1418" t="s">
        <v>35</v>
      </c>
      <c r="K1418" t="s">
        <v>71</v>
      </c>
      <c r="L1418">
        <v>0</v>
      </c>
      <c r="M1418">
        <v>1</v>
      </c>
      <c r="N1418" t="s">
        <v>72</v>
      </c>
      <c r="O1418" t="s">
        <v>6896</v>
      </c>
      <c r="P1418" t="s">
        <v>39</v>
      </c>
      <c r="Q1418">
        <v>1</v>
      </c>
      <c r="R1418">
        <f t="shared" si="88"/>
        <v>2019</v>
      </c>
      <c r="S1418" t="str">
        <f t="shared" si="89"/>
        <v>February</v>
      </c>
      <c r="T1418" t="str">
        <f t="shared" si="90"/>
        <v>Modern</v>
      </c>
      <c r="U1418" t="str">
        <f t="shared" si="91"/>
        <v>Not Applicable</v>
      </c>
    </row>
    <row r="1419" spans="1:21" x14ac:dyDescent="0.25">
      <c r="A1419" t="s">
        <v>6897</v>
      </c>
      <c r="B1419" t="s">
        <v>18</v>
      </c>
      <c r="C1419" t="s">
        <v>6898</v>
      </c>
      <c r="D1419" t="s">
        <v>6899</v>
      </c>
      <c r="E1419" t="s">
        <v>22</v>
      </c>
      <c r="F1419" t="s">
        <v>312</v>
      </c>
      <c r="G1419" s="2">
        <v>43631</v>
      </c>
      <c r="H1419" t="s">
        <v>34</v>
      </c>
      <c r="I1419">
        <v>2018</v>
      </c>
      <c r="J1419" t="s">
        <v>51</v>
      </c>
      <c r="K1419" t="s">
        <v>154</v>
      </c>
      <c r="L1419">
        <v>53</v>
      </c>
      <c r="M1419">
        <v>0</v>
      </c>
      <c r="N1419" t="s">
        <v>45</v>
      </c>
      <c r="O1419" t="s">
        <v>6900</v>
      </c>
      <c r="P1419" t="s">
        <v>39</v>
      </c>
      <c r="Q1419">
        <v>1</v>
      </c>
      <c r="R1419">
        <f t="shared" si="88"/>
        <v>2019</v>
      </c>
      <c r="S1419" t="str">
        <f t="shared" si="89"/>
        <v>June</v>
      </c>
      <c r="T1419" t="str">
        <f t="shared" si="90"/>
        <v>Modern</v>
      </c>
      <c r="U1419" t="str">
        <f t="shared" si="91"/>
        <v>Short</v>
      </c>
    </row>
    <row r="1420" spans="1:21" x14ac:dyDescent="0.25">
      <c r="A1420" t="s">
        <v>6901</v>
      </c>
      <c r="B1420" t="s">
        <v>18</v>
      </c>
      <c r="C1420" t="s">
        <v>6902</v>
      </c>
      <c r="D1420" t="s">
        <v>736</v>
      </c>
      <c r="E1420" t="s">
        <v>6903</v>
      </c>
      <c r="F1420" t="s">
        <v>22</v>
      </c>
      <c r="G1420" s="2"/>
      <c r="H1420" t="s">
        <v>22</v>
      </c>
      <c r="I1420">
        <v>2019</v>
      </c>
      <c r="J1420" t="s">
        <v>77</v>
      </c>
      <c r="K1420" t="s">
        <v>6904</v>
      </c>
      <c r="L1420">
        <v>35</v>
      </c>
      <c r="M1420">
        <v>0</v>
      </c>
      <c r="N1420" t="s">
        <v>79</v>
      </c>
      <c r="O1420" t="s">
        <v>6905</v>
      </c>
      <c r="P1420" t="s">
        <v>27</v>
      </c>
      <c r="Q1420">
        <v>2</v>
      </c>
      <c r="R1420" t="str">
        <f t="shared" si="88"/>
        <v/>
      </c>
      <c r="S1420" t="str">
        <f t="shared" si="89"/>
        <v/>
      </c>
      <c r="T1420" t="str">
        <f t="shared" si="90"/>
        <v>Modern</v>
      </c>
      <c r="U1420" t="str">
        <f t="shared" si="91"/>
        <v>Short</v>
      </c>
    </row>
    <row r="1421" spans="1:21" x14ac:dyDescent="0.25">
      <c r="A1421" t="s">
        <v>6906</v>
      </c>
      <c r="B1421" t="s">
        <v>18</v>
      </c>
      <c r="C1421" t="s">
        <v>6907</v>
      </c>
      <c r="D1421" t="s">
        <v>3835</v>
      </c>
      <c r="E1421" t="s">
        <v>6908</v>
      </c>
      <c r="F1421" t="s">
        <v>4026</v>
      </c>
      <c r="G1421" s="2"/>
      <c r="H1421" t="s">
        <v>22</v>
      </c>
      <c r="I1421">
        <v>2010</v>
      </c>
      <c r="J1421" t="s">
        <v>300</v>
      </c>
      <c r="K1421" t="s">
        <v>6909</v>
      </c>
      <c r="L1421">
        <v>5</v>
      </c>
      <c r="M1421">
        <v>0</v>
      </c>
      <c r="N1421" t="s">
        <v>61</v>
      </c>
      <c r="O1421" t="s">
        <v>6907</v>
      </c>
      <c r="P1421" t="s">
        <v>27</v>
      </c>
      <c r="Q1421">
        <v>2</v>
      </c>
      <c r="R1421" t="str">
        <f t="shared" si="88"/>
        <v/>
      </c>
      <c r="S1421" t="str">
        <f t="shared" si="89"/>
        <v/>
      </c>
      <c r="T1421" t="str">
        <f t="shared" si="90"/>
        <v>Modern</v>
      </c>
      <c r="U1421" t="str">
        <f t="shared" si="91"/>
        <v>Short</v>
      </c>
    </row>
    <row r="1422" spans="1:21" x14ac:dyDescent="0.25">
      <c r="A1422" t="s">
        <v>6910</v>
      </c>
      <c r="B1422" t="s">
        <v>18</v>
      </c>
      <c r="C1422" t="s">
        <v>6911</v>
      </c>
      <c r="D1422" t="s">
        <v>6912</v>
      </c>
      <c r="E1422" t="s">
        <v>6913</v>
      </c>
      <c r="F1422" t="s">
        <v>129</v>
      </c>
      <c r="G1422" s="2">
        <v>44197</v>
      </c>
      <c r="H1422" t="s">
        <v>34</v>
      </c>
      <c r="I1422">
        <v>1999</v>
      </c>
      <c r="J1422" t="s">
        <v>244</v>
      </c>
      <c r="K1422" t="s">
        <v>570</v>
      </c>
      <c r="L1422">
        <v>94</v>
      </c>
      <c r="M1422">
        <v>0</v>
      </c>
      <c r="N1422" t="s">
        <v>112</v>
      </c>
      <c r="O1422" t="s">
        <v>6914</v>
      </c>
      <c r="P1422" t="s">
        <v>39</v>
      </c>
      <c r="Q1422">
        <v>1</v>
      </c>
      <c r="R1422">
        <f t="shared" si="88"/>
        <v>2021</v>
      </c>
      <c r="S1422" t="str">
        <f t="shared" si="89"/>
        <v>January</v>
      </c>
      <c r="T1422" t="str">
        <f t="shared" si="90"/>
        <v>Older</v>
      </c>
      <c r="U1422" t="str">
        <f t="shared" si="91"/>
        <v>Medium</v>
      </c>
    </row>
    <row r="1423" spans="1:21" x14ac:dyDescent="0.25">
      <c r="A1423" t="s">
        <v>6915</v>
      </c>
      <c r="B1423" t="s">
        <v>18</v>
      </c>
      <c r="C1423" t="s">
        <v>6916</v>
      </c>
      <c r="D1423" t="s">
        <v>6917</v>
      </c>
      <c r="E1423" t="s">
        <v>6918</v>
      </c>
      <c r="F1423" t="s">
        <v>22</v>
      </c>
      <c r="G1423" s="2"/>
      <c r="H1423" t="s">
        <v>22</v>
      </c>
      <c r="I1423">
        <v>2020</v>
      </c>
      <c r="J1423" t="s">
        <v>153</v>
      </c>
      <c r="K1423" t="s">
        <v>176</v>
      </c>
      <c r="L1423">
        <v>102</v>
      </c>
      <c r="M1423">
        <v>0</v>
      </c>
      <c r="N1423" t="s">
        <v>61</v>
      </c>
      <c r="O1423" t="s">
        <v>6919</v>
      </c>
      <c r="P1423" t="s">
        <v>27</v>
      </c>
      <c r="Q1423">
        <v>2</v>
      </c>
      <c r="R1423" t="str">
        <f t="shared" si="88"/>
        <v/>
      </c>
      <c r="S1423" t="str">
        <f t="shared" si="89"/>
        <v/>
      </c>
      <c r="T1423" t="str">
        <f t="shared" si="90"/>
        <v>Recent</v>
      </c>
      <c r="U1423" t="str">
        <f t="shared" si="91"/>
        <v>Medium</v>
      </c>
    </row>
    <row r="1424" spans="1:21" x14ac:dyDescent="0.25">
      <c r="A1424" t="s">
        <v>6920</v>
      </c>
      <c r="B1424" t="s">
        <v>18</v>
      </c>
      <c r="C1424" t="s">
        <v>6921</v>
      </c>
      <c r="D1424" t="s">
        <v>6922</v>
      </c>
      <c r="E1424" t="s">
        <v>6923</v>
      </c>
      <c r="F1424" t="s">
        <v>33</v>
      </c>
      <c r="G1424" s="2"/>
      <c r="H1424" t="s">
        <v>22</v>
      </c>
      <c r="I1424">
        <v>1990</v>
      </c>
      <c r="J1424" t="s">
        <v>92</v>
      </c>
      <c r="K1424" t="s">
        <v>551</v>
      </c>
      <c r="L1424">
        <v>97</v>
      </c>
      <c r="M1424">
        <v>0</v>
      </c>
      <c r="N1424" t="s">
        <v>25</v>
      </c>
      <c r="O1424" t="s">
        <v>6924</v>
      </c>
      <c r="P1424" t="s">
        <v>27</v>
      </c>
      <c r="Q1424">
        <v>2</v>
      </c>
      <c r="R1424" t="str">
        <f t="shared" si="88"/>
        <v/>
      </c>
      <c r="S1424" t="str">
        <f t="shared" si="89"/>
        <v/>
      </c>
      <c r="T1424" t="str">
        <f t="shared" si="90"/>
        <v>Older</v>
      </c>
      <c r="U1424" t="str">
        <f t="shared" si="91"/>
        <v>Medium</v>
      </c>
    </row>
    <row r="1425" spans="1:21" x14ac:dyDescent="0.25">
      <c r="A1425" t="s">
        <v>6925</v>
      </c>
      <c r="B1425" t="s">
        <v>29</v>
      </c>
      <c r="C1425" t="s">
        <v>6926</v>
      </c>
      <c r="D1425" t="s">
        <v>22</v>
      </c>
      <c r="E1425" t="s">
        <v>22</v>
      </c>
      <c r="F1425" t="s">
        <v>22</v>
      </c>
      <c r="G1425" s="2"/>
      <c r="H1425" t="s">
        <v>22</v>
      </c>
      <c r="I1425">
        <v>1954</v>
      </c>
      <c r="J1425" t="s">
        <v>51</v>
      </c>
      <c r="K1425" t="s">
        <v>36</v>
      </c>
      <c r="L1425">
        <v>0</v>
      </c>
      <c r="M1425">
        <v>2</v>
      </c>
      <c r="N1425" t="s">
        <v>61</v>
      </c>
      <c r="O1425" t="s">
        <v>6927</v>
      </c>
      <c r="P1425" t="s">
        <v>27</v>
      </c>
      <c r="Q1425">
        <v>2</v>
      </c>
      <c r="R1425" t="str">
        <f t="shared" si="88"/>
        <v/>
      </c>
      <c r="S1425" t="str">
        <f t="shared" si="89"/>
        <v/>
      </c>
      <c r="T1425" t="str">
        <f t="shared" si="90"/>
        <v>Older</v>
      </c>
      <c r="U1425" t="str">
        <f t="shared" si="91"/>
        <v>Not Applicable</v>
      </c>
    </row>
    <row r="1426" spans="1:21" x14ac:dyDescent="0.25">
      <c r="A1426" t="s">
        <v>6928</v>
      </c>
      <c r="B1426" t="s">
        <v>29</v>
      </c>
      <c r="C1426" t="s">
        <v>6929</v>
      </c>
      <c r="D1426" t="s">
        <v>22</v>
      </c>
      <c r="E1426" t="s">
        <v>6930</v>
      </c>
      <c r="F1426" t="s">
        <v>2357</v>
      </c>
      <c r="G1426" s="2">
        <v>43770</v>
      </c>
      <c r="H1426" t="s">
        <v>34</v>
      </c>
      <c r="I1426">
        <v>2019</v>
      </c>
      <c r="J1426" t="s">
        <v>136</v>
      </c>
      <c r="K1426" t="s">
        <v>71</v>
      </c>
      <c r="L1426">
        <v>0</v>
      </c>
      <c r="M1426">
        <v>1</v>
      </c>
      <c r="N1426" t="s">
        <v>137</v>
      </c>
      <c r="O1426" t="s">
        <v>6931</v>
      </c>
      <c r="P1426" t="s">
        <v>39</v>
      </c>
      <c r="Q1426">
        <v>1</v>
      </c>
      <c r="R1426">
        <f t="shared" si="88"/>
        <v>2019</v>
      </c>
      <c r="S1426" t="str">
        <f t="shared" si="89"/>
        <v>November</v>
      </c>
      <c r="T1426" t="str">
        <f t="shared" si="90"/>
        <v>Modern</v>
      </c>
      <c r="U1426" t="str">
        <f t="shared" si="91"/>
        <v>Not Applicable</v>
      </c>
    </row>
    <row r="1427" spans="1:21" x14ac:dyDescent="0.25">
      <c r="A1427" t="s">
        <v>6932</v>
      </c>
      <c r="B1427" t="s">
        <v>18</v>
      </c>
      <c r="C1427" t="s">
        <v>6933</v>
      </c>
      <c r="D1427" t="s">
        <v>6934</v>
      </c>
      <c r="E1427" t="s">
        <v>6935</v>
      </c>
      <c r="F1427" t="s">
        <v>135</v>
      </c>
      <c r="G1427" s="2">
        <v>44123</v>
      </c>
      <c r="H1427" t="s">
        <v>34</v>
      </c>
      <c r="I1427">
        <v>2017</v>
      </c>
      <c r="J1427" t="s">
        <v>35</v>
      </c>
      <c r="K1427" t="s">
        <v>169</v>
      </c>
      <c r="L1427">
        <v>103</v>
      </c>
      <c r="M1427">
        <v>0</v>
      </c>
      <c r="N1427" t="s">
        <v>119</v>
      </c>
      <c r="O1427" t="s">
        <v>6936</v>
      </c>
      <c r="P1427" t="s">
        <v>39</v>
      </c>
      <c r="Q1427">
        <v>1</v>
      </c>
      <c r="R1427">
        <f t="shared" si="88"/>
        <v>2020</v>
      </c>
      <c r="S1427" t="str">
        <f t="shared" si="89"/>
        <v>October</v>
      </c>
      <c r="T1427" t="str">
        <f t="shared" si="90"/>
        <v>Modern</v>
      </c>
      <c r="U1427" t="str">
        <f t="shared" si="91"/>
        <v>Medium</v>
      </c>
    </row>
    <row r="1428" spans="1:21" x14ac:dyDescent="0.25">
      <c r="A1428" t="s">
        <v>6937</v>
      </c>
      <c r="B1428" t="s">
        <v>18</v>
      </c>
      <c r="C1428" t="s">
        <v>6938</v>
      </c>
      <c r="D1428" t="s">
        <v>6939</v>
      </c>
      <c r="E1428" t="s">
        <v>6940</v>
      </c>
      <c r="F1428" t="s">
        <v>110</v>
      </c>
      <c r="G1428" s="2"/>
      <c r="H1428" t="s">
        <v>22</v>
      </c>
      <c r="I1428">
        <v>2021</v>
      </c>
      <c r="J1428" t="s">
        <v>300</v>
      </c>
      <c r="K1428" t="s">
        <v>810</v>
      </c>
      <c r="L1428">
        <v>74</v>
      </c>
      <c r="M1428">
        <v>0</v>
      </c>
      <c r="N1428" t="s">
        <v>61</v>
      </c>
      <c r="O1428" t="s">
        <v>6941</v>
      </c>
      <c r="P1428" t="s">
        <v>27</v>
      </c>
      <c r="Q1428">
        <v>2</v>
      </c>
      <c r="R1428" t="str">
        <f t="shared" si="88"/>
        <v/>
      </c>
      <c r="S1428" t="str">
        <f t="shared" si="89"/>
        <v/>
      </c>
      <c r="T1428" t="str">
        <f t="shared" si="90"/>
        <v>Recent</v>
      </c>
      <c r="U1428" t="str">
        <f t="shared" si="91"/>
        <v>Short</v>
      </c>
    </row>
    <row r="1429" spans="1:21" x14ac:dyDescent="0.25">
      <c r="A1429" t="s">
        <v>6942</v>
      </c>
      <c r="B1429" t="s">
        <v>18</v>
      </c>
      <c r="C1429" t="s">
        <v>6943</v>
      </c>
      <c r="D1429" t="s">
        <v>6944</v>
      </c>
      <c r="E1429" t="s">
        <v>22</v>
      </c>
      <c r="F1429" t="s">
        <v>22</v>
      </c>
      <c r="G1429" s="2"/>
      <c r="H1429" t="s">
        <v>22</v>
      </c>
      <c r="I1429">
        <v>2019</v>
      </c>
      <c r="J1429" t="s">
        <v>238</v>
      </c>
      <c r="K1429" t="s">
        <v>44</v>
      </c>
      <c r="L1429">
        <v>60</v>
      </c>
      <c r="M1429">
        <v>0</v>
      </c>
      <c r="N1429" t="s">
        <v>357</v>
      </c>
      <c r="O1429" t="s">
        <v>6945</v>
      </c>
      <c r="P1429" t="s">
        <v>27</v>
      </c>
      <c r="Q1429">
        <v>2</v>
      </c>
      <c r="R1429" t="str">
        <f t="shared" si="88"/>
        <v/>
      </c>
      <c r="S1429" t="str">
        <f t="shared" si="89"/>
        <v/>
      </c>
      <c r="T1429" t="str">
        <f t="shared" si="90"/>
        <v>Modern</v>
      </c>
      <c r="U1429" t="str">
        <f t="shared" si="91"/>
        <v>Short</v>
      </c>
    </row>
    <row r="1430" spans="1:21" x14ac:dyDescent="0.25">
      <c r="A1430" t="s">
        <v>6946</v>
      </c>
      <c r="B1430" t="s">
        <v>18</v>
      </c>
      <c r="C1430" t="s">
        <v>6947</v>
      </c>
      <c r="D1430" t="s">
        <v>6948</v>
      </c>
      <c r="E1430" t="s">
        <v>6949</v>
      </c>
      <c r="F1430" t="s">
        <v>22</v>
      </c>
      <c r="G1430" s="2"/>
      <c r="H1430" t="s">
        <v>22</v>
      </c>
      <c r="I1430">
        <v>2020</v>
      </c>
      <c r="J1430" t="s">
        <v>244</v>
      </c>
      <c r="K1430" t="s">
        <v>967</v>
      </c>
      <c r="L1430">
        <v>90</v>
      </c>
      <c r="M1430">
        <v>0</v>
      </c>
      <c r="N1430" t="s">
        <v>61</v>
      </c>
      <c r="O1430" t="s">
        <v>6950</v>
      </c>
      <c r="P1430" t="s">
        <v>27</v>
      </c>
      <c r="Q1430">
        <v>2</v>
      </c>
      <c r="R1430" t="str">
        <f t="shared" si="88"/>
        <v/>
      </c>
      <c r="S1430" t="str">
        <f t="shared" si="89"/>
        <v/>
      </c>
      <c r="T1430" t="str">
        <f t="shared" si="90"/>
        <v>Recent</v>
      </c>
      <c r="U1430" t="str">
        <f t="shared" si="91"/>
        <v>Medium</v>
      </c>
    </row>
    <row r="1431" spans="1:21" x14ac:dyDescent="0.25">
      <c r="A1431" t="s">
        <v>6951</v>
      </c>
      <c r="B1431" t="s">
        <v>18</v>
      </c>
      <c r="C1431" t="s">
        <v>6952</v>
      </c>
      <c r="D1431" t="s">
        <v>6953</v>
      </c>
      <c r="E1431" t="s">
        <v>6954</v>
      </c>
      <c r="F1431" t="s">
        <v>6955</v>
      </c>
      <c r="G1431" s="2">
        <v>43983</v>
      </c>
      <c r="H1431" t="s">
        <v>34</v>
      </c>
      <c r="I1431">
        <v>2016</v>
      </c>
      <c r="J1431" t="s">
        <v>244</v>
      </c>
      <c r="K1431" t="s">
        <v>551</v>
      </c>
      <c r="L1431">
        <v>97</v>
      </c>
      <c r="M1431">
        <v>0</v>
      </c>
      <c r="N1431" t="s">
        <v>264</v>
      </c>
      <c r="O1431" t="s">
        <v>6956</v>
      </c>
      <c r="P1431" t="s">
        <v>39</v>
      </c>
      <c r="Q1431">
        <v>1</v>
      </c>
      <c r="R1431">
        <f t="shared" si="88"/>
        <v>2020</v>
      </c>
      <c r="S1431" t="str">
        <f t="shared" si="89"/>
        <v>June</v>
      </c>
      <c r="T1431" t="str">
        <f t="shared" si="90"/>
        <v>Modern</v>
      </c>
      <c r="U1431" t="str">
        <f t="shared" si="91"/>
        <v>Medium</v>
      </c>
    </row>
    <row r="1432" spans="1:21" x14ac:dyDescent="0.25">
      <c r="A1432" t="s">
        <v>6957</v>
      </c>
      <c r="B1432" t="s">
        <v>18</v>
      </c>
      <c r="C1432" t="s">
        <v>6958</v>
      </c>
      <c r="D1432" t="s">
        <v>6959</v>
      </c>
      <c r="E1432" t="s">
        <v>6960</v>
      </c>
      <c r="F1432" t="s">
        <v>175</v>
      </c>
      <c r="G1432" s="2">
        <v>43525</v>
      </c>
      <c r="H1432" t="s">
        <v>34</v>
      </c>
      <c r="I1432">
        <v>2015</v>
      </c>
      <c r="J1432" t="s">
        <v>70</v>
      </c>
      <c r="K1432" t="s">
        <v>263</v>
      </c>
      <c r="L1432">
        <v>88</v>
      </c>
      <c r="M1432">
        <v>0</v>
      </c>
      <c r="N1432" t="s">
        <v>162</v>
      </c>
      <c r="O1432" t="s">
        <v>6961</v>
      </c>
      <c r="P1432" t="s">
        <v>39</v>
      </c>
      <c r="Q1432">
        <v>1</v>
      </c>
      <c r="R1432">
        <f t="shared" si="88"/>
        <v>2019</v>
      </c>
      <c r="S1432" t="str">
        <f t="shared" si="89"/>
        <v>March</v>
      </c>
      <c r="T1432" t="str">
        <f t="shared" si="90"/>
        <v>Modern</v>
      </c>
      <c r="U1432" t="str">
        <f t="shared" si="91"/>
        <v>Short</v>
      </c>
    </row>
    <row r="1433" spans="1:21" x14ac:dyDescent="0.25">
      <c r="A1433" t="s">
        <v>6962</v>
      </c>
      <c r="B1433" t="s">
        <v>18</v>
      </c>
      <c r="C1433" t="s">
        <v>6963</v>
      </c>
      <c r="D1433" t="s">
        <v>5063</v>
      </c>
      <c r="E1433" t="s">
        <v>6964</v>
      </c>
      <c r="F1433" t="s">
        <v>175</v>
      </c>
      <c r="G1433" s="2">
        <v>44356</v>
      </c>
      <c r="H1433" t="s">
        <v>34</v>
      </c>
      <c r="I1433">
        <v>2021</v>
      </c>
      <c r="J1433" t="s">
        <v>35</v>
      </c>
      <c r="K1433" t="s">
        <v>551</v>
      </c>
      <c r="L1433">
        <v>97</v>
      </c>
      <c r="M1433">
        <v>0</v>
      </c>
      <c r="N1433" t="s">
        <v>119</v>
      </c>
      <c r="O1433" t="s">
        <v>6965</v>
      </c>
      <c r="P1433" t="s">
        <v>39</v>
      </c>
      <c r="Q1433">
        <v>1</v>
      </c>
      <c r="R1433">
        <f t="shared" si="88"/>
        <v>2021</v>
      </c>
      <c r="S1433" t="str">
        <f t="shared" si="89"/>
        <v>June</v>
      </c>
      <c r="T1433" t="str">
        <f t="shared" si="90"/>
        <v>Recent</v>
      </c>
      <c r="U1433" t="str">
        <f t="shared" si="91"/>
        <v>Medium</v>
      </c>
    </row>
    <row r="1434" spans="1:21" x14ac:dyDescent="0.25">
      <c r="A1434" t="s">
        <v>6966</v>
      </c>
      <c r="B1434" t="s">
        <v>18</v>
      </c>
      <c r="C1434" t="s">
        <v>6967</v>
      </c>
      <c r="D1434" t="s">
        <v>6968</v>
      </c>
      <c r="E1434" t="s">
        <v>6969</v>
      </c>
      <c r="F1434" t="s">
        <v>22</v>
      </c>
      <c r="G1434" s="2"/>
      <c r="H1434" t="s">
        <v>22</v>
      </c>
      <c r="I1434">
        <v>1992</v>
      </c>
      <c r="J1434" t="s">
        <v>23</v>
      </c>
      <c r="K1434" t="s">
        <v>93</v>
      </c>
      <c r="L1434">
        <v>99</v>
      </c>
      <c r="M1434">
        <v>0</v>
      </c>
      <c r="N1434" t="s">
        <v>61</v>
      </c>
      <c r="O1434" t="s">
        <v>6970</v>
      </c>
      <c r="P1434" t="s">
        <v>27</v>
      </c>
      <c r="Q1434">
        <v>2</v>
      </c>
      <c r="R1434" t="str">
        <f t="shared" si="88"/>
        <v/>
      </c>
      <c r="S1434" t="str">
        <f t="shared" si="89"/>
        <v/>
      </c>
      <c r="T1434" t="str">
        <f t="shared" si="90"/>
        <v>Older</v>
      </c>
      <c r="U1434" t="str">
        <f t="shared" si="91"/>
        <v>Medium</v>
      </c>
    </row>
    <row r="1435" spans="1:21" x14ac:dyDescent="0.25">
      <c r="A1435" t="s">
        <v>6971</v>
      </c>
      <c r="B1435" t="s">
        <v>18</v>
      </c>
      <c r="C1435" t="s">
        <v>6972</v>
      </c>
      <c r="D1435" t="s">
        <v>6973</v>
      </c>
      <c r="E1435" t="s">
        <v>6974</v>
      </c>
      <c r="F1435" t="s">
        <v>22</v>
      </c>
      <c r="G1435" s="2"/>
      <c r="H1435" t="s">
        <v>22</v>
      </c>
      <c r="I1435">
        <v>1985</v>
      </c>
      <c r="J1435" t="s">
        <v>23</v>
      </c>
      <c r="K1435" t="s">
        <v>6975</v>
      </c>
      <c r="L1435">
        <v>193</v>
      </c>
      <c r="M1435">
        <v>0</v>
      </c>
      <c r="N1435" t="s">
        <v>25</v>
      </c>
      <c r="O1435" t="s">
        <v>6976</v>
      </c>
      <c r="P1435" t="s">
        <v>27</v>
      </c>
      <c r="Q1435">
        <v>2</v>
      </c>
      <c r="R1435" t="str">
        <f t="shared" si="88"/>
        <v/>
      </c>
      <c r="S1435" t="str">
        <f t="shared" si="89"/>
        <v/>
      </c>
      <c r="T1435" t="str">
        <f t="shared" si="90"/>
        <v>Older</v>
      </c>
      <c r="U1435" t="str">
        <f t="shared" si="91"/>
        <v>Long</v>
      </c>
    </row>
    <row r="1436" spans="1:21" x14ac:dyDescent="0.25">
      <c r="A1436" t="s">
        <v>6977</v>
      </c>
      <c r="B1436" t="s">
        <v>29</v>
      </c>
      <c r="C1436" t="s">
        <v>6978</v>
      </c>
      <c r="D1436" t="s">
        <v>22</v>
      </c>
      <c r="E1436" t="s">
        <v>6979</v>
      </c>
      <c r="F1436" t="s">
        <v>110</v>
      </c>
      <c r="G1436" s="2">
        <v>43556</v>
      </c>
      <c r="H1436" t="s">
        <v>34</v>
      </c>
      <c r="I1436">
        <v>2013</v>
      </c>
      <c r="J1436" t="s">
        <v>136</v>
      </c>
      <c r="K1436" t="s">
        <v>71</v>
      </c>
      <c r="L1436">
        <v>0</v>
      </c>
      <c r="M1436">
        <v>1</v>
      </c>
      <c r="N1436" t="s">
        <v>389</v>
      </c>
      <c r="O1436" t="s">
        <v>6980</v>
      </c>
      <c r="P1436" t="s">
        <v>39</v>
      </c>
      <c r="Q1436">
        <v>1</v>
      </c>
      <c r="R1436">
        <f t="shared" si="88"/>
        <v>2019</v>
      </c>
      <c r="S1436" t="str">
        <f t="shared" si="89"/>
        <v>April</v>
      </c>
      <c r="T1436" t="str">
        <f t="shared" si="90"/>
        <v>Modern</v>
      </c>
      <c r="U1436" t="str">
        <f t="shared" si="91"/>
        <v>Not Applicable</v>
      </c>
    </row>
    <row r="1437" spans="1:21" x14ac:dyDescent="0.25">
      <c r="A1437" t="s">
        <v>6981</v>
      </c>
      <c r="B1437" t="s">
        <v>18</v>
      </c>
      <c r="C1437" t="s">
        <v>6982</v>
      </c>
      <c r="D1437" t="s">
        <v>6983</v>
      </c>
      <c r="E1437" t="s">
        <v>6984</v>
      </c>
      <c r="F1437" t="s">
        <v>22</v>
      </c>
      <c r="G1437" s="2"/>
      <c r="H1437" t="s">
        <v>22</v>
      </c>
      <c r="I1437">
        <v>2014</v>
      </c>
      <c r="J1437" t="s">
        <v>92</v>
      </c>
      <c r="K1437" t="s">
        <v>93</v>
      </c>
      <c r="L1437">
        <v>99</v>
      </c>
      <c r="M1437">
        <v>0</v>
      </c>
      <c r="N1437" t="s">
        <v>264</v>
      </c>
      <c r="O1437" t="s">
        <v>6985</v>
      </c>
      <c r="P1437" t="s">
        <v>27</v>
      </c>
      <c r="Q1437">
        <v>2</v>
      </c>
      <c r="R1437" t="str">
        <f t="shared" si="88"/>
        <v/>
      </c>
      <c r="S1437" t="str">
        <f t="shared" si="89"/>
        <v/>
      </c>
      <c r="T1437" t="str">
        <f t="shared" si="90"/>
        <v>Modern</v>
      </c>
      <c r="U1437" t="str">
        <f t="shared" si="91"/>
        <v>Medium</v>
      </c>
    </row>
    <row r="1438" spans="1:21" x14ac:dyDescent="0.25">
      <c r="A1438" t="s">
        <v>6986</v>
      </c>
      <c r="B1438" t="s">
        <v>29</v>
      </c>
      <c r="C1438" t="s">
        <v>6987</v>
      </c>
      <c r="D1438" t="s">
        <v>22</v>
      </c>
      <c r="E1438" t="s">
        <v>6988</v>
      </c>
      <c r="F1438" t="s">
        <v>33</v>
      </c>
      <c r="G1438" s="2">
        <v>43895</v>
      </c>
      <c r="H1438" t="s">
        <v>34</v>
      </c>
      <c r="I1438">
        <v>2018</v>
      </c>
      <c r="J1438" t="s">
        <v>35</v>
      </c>
      <c r="K1438" t="s">
        <v>36</v>
      </c>
      <c r="L1438">
        <v>0</v>
      </c>
      <c r="M1438">
        <v>2</v>
      </c>
      <c r="N1438" t="s">
        <v>37</v>
      </c>
      <c r="O1438" t="s">
        <v>6989</v>
      </c>
      <c r="P1438" t="s">
        <v>39</v>
      </c>
      <c r="Q1438">
        <v>1</v>
      </c>
      <c r="R1438">
        <f t="shared" si="88"/>
        <v>2020</v>
      </c>
      <c r="S1438" t="str">
        <f t="shared" si="89"/>
        <v>March</v>
      </c>
      <c r="T1438" t="str">
        <f t="shared" si="90"/>
        <v>Modern</v>
      </c>
      <c r="U1438" t="str">
        <f t="shared" si="91"/>
        <v>Not Applicable</v>
      </c>
    </row>
    <row r="1439" spans="1:21" x14ac:dyDescent="0.25">
      <c r="A1439" t="s">
        <v>6990</v>
      </c>
      <c r="B1439" t="s">
        <v>18</v>
      </c>
      <c r="C1439" t="s">
        <v>6991</v>
      </c>
      <c r="D1439" t="s">
        <v>6992</v>
      </c>
      <c r="E1439" t="s">
        <v>6993</v>
      </c>
      <c r="F1439" t="s">
        <v>22</v>
      </c>
      <c r="G1439" s="2"/>
      <c r="H1439" t="s">
        <v>22</v>
      </c>
      <c r="I1439">
        <v>2021</v>
      </c>
      <c r="J1439" t="s">
        <v>23</v>
      </c>
      <c r="K1439" t="s">
        <v>60</v>
      </c>
      <c r="L1439">
        <v>89</v>
      </c>
      <c r="M1439">
        <v>0</v>
      </c>
      <c r="N1439" t="s">
        <v>25</v>
      </c>
      <c r="O1439" t="s">
        <v>6994</v>
      </c>
      <c r="P1439" t="s">
        <v>27</v>
      </c>
      <c r="Q1439">
        <v>2</v>
      </c>
      <c r="R1439" t="str">
        <f t="shared" si="88"/>
        <v/>
      </c>
      <c r="S1439" t="str">
        <f t="shared" si="89"/>
        <v/>
      </c>
      <c r="T1439" t="str">
        <f t="shared" si="90"/>
        <v>Recent</v>
      </c>
      <c r="U1439" t="str">
        <f t="shared" si="91"/>
        <v>Short</v>
      </c>
    </row>
    <row r="1440" spans="1:21" x14ac:dyDescent="0.25">
      <c r="A1440" t="s">
        <v>6995</v>
      </c>
      <c r="B1440" t="s">
        <v>18</v>
      </c>
      <c r="C1440" t="s">
        <v>6996</v>
      </c>
      <c r="D1440" t="s">
        <v>6997</v>
      </c>
      <c r="E1440" t="s">
        <v>6998</v>
      </c>
      <c r="F1440" t="s">
        <v>22</v>
      </c>
      <c r="G1440" s="2"/>
      <c r="H1440" t="s">
        <v>22</v>
      </c>
      <c r="I1440">
        <v>2010</v>
      </c>
      <c r="J1440" t="s">
        <v>198</v>
      </c>
      <c r="K1440" t="s">
        <v>104</v>
      </c>
      <c r="L1440">
        <v>73</v>
      </c>
      <c r="M1440">
        <v>0</v>
      </c>
      <c r="N1440" t="s">
        <v>155</v>
      </c>
      <c r="O1440" t="s">
        <v>6999</v>
      </c>
      <c r="P1440" t="s">
        <v>27</v>
      </c>
      <c r="Q1440">
        <v>2</v>
      </c>
      <c r="R1440" t="str">
        <f t="shared" si="88"/>
        <v/>
      </c>
      <c r="S1440" t="str">
        <f t="shared" si="89"/>
        <v/>
      </c>
      <c r="T1440" t="str">
        <f t="shared" si="90"/>
        <v>Modern</v>
      </c>
      <c r="U1440" t="str">
        <f t="shared" si="91"/>
        <v>Short</v>
      </c>
    </row>
    <row r="1441" spans="1:21" x14ac:dyDescent="0.25">
      <c r="A1441" t="s">
        <v>7000</v>
      </c>
      <c r="B1441" t="s">
        <v>18</v>
      </c>
      <c r="C1441" t="s">
        <v>7001</v>
      </c>
      <c r="D1441" t="s">
        <v>7002</v>
      </c>
      <c r="E1441" t="s">
        <v>7003</v>
      </c>
      <c r="F1441" t="s">
        <v>22</v>
      </c>
      <c r="G1441" s="2"/>
      <c r="H1441" t="s">
        <v>22</v>
      </c>
      <c r="I1441">
        <v>2017</v>
      </c>
      <c r="J1441" t="s">
        <v>59</v>
      </c>
      <c r="K1441" t="s">
        <v>4125</v>
      </c>
      <c r="L1441">
        <v>119</v>
      </c>
      <c r="M1441">
        <v>0</v>
      </c>
      <c r="N1441" t="s">
        <v>25</v>
      </c>
      <c r="O1441" t="s">
        <v>7004</v>
      </c>
      <c r="P1441" t="s">
        <v>27</v>
      </c>
      <c r="Q1441">
        <v>2</v>
      </c>
      <c r="R1441" t="str">
        <f t="shared" si="88"/>
        <v/>
      </c>
      <c r="S1441" t="str">
        <f t="shared" si="89"/>
        <v/>
      </c>
      <c r="T1441" t="str">
        <f t="shared" si="90"/>
        <v>Modern</v>
      </c>
      <c r="U1441" t="str">
        <f t="shared" si="91"/>
        <v>Medium</v>
      </c>
    </row>
    <row r="1442" spans="1:21" x14ac:dyDescent="0.25">
      <c r="A1442" t="s">
        <v>7005</v>
      </c>
      <c r="B1442" t="s">
        <v>18</v>
      </c>
      <c r="C1442" t="s">
        <v>7006</v>
      </c>
      <c r="D1442" t="s">
        <v>2327</v>
      </c>
      <c r="E1442" t="s">
        <v>7007</v>
      </c>
      <c r="F1442" t="s">
        <v>22</v>
      </c>
      <c r="G1442" s="2"/>
      <c r="H1442" t="s">
        <v>22</v>
      </c>
      <c r="I1442">
        <v>2021</v>
      </c>
      <c r="J1442" t="s">
        <v>198</v>
      </c>
      <c r="K1442" t="s">
        <v>2936</v>
      </c>
      <c r="L1442">
        <v>54</v>
      </c>
      <c r="M1442">
        <v>0</v>
      </c>
      <c r="N1442" t="s">
        <v>155</v>
      </c>
      <c r="O1442" t="s">
        <v>7008</v>
      </c>
      <c r="P1442" t="s">
        <v>27</v>
      </c>
      <c r="Q1442">
        <v>2</v>
      </c>
      <c r="R1442" t="str">
        <f t="shared" si="88"/>
        <v/>
      </c>
      <c r="S1442" t="str">
        <f t="shared" si="89"/>
        <v/>
      </c>
      <c r="T1442" t="str">
        <f t="shared" si="90"/>
        <v>Recent</v>
      </c>
      <c r="U1442" t="str">
        <f t="shared" si="91"/>
        <v>Short</v>
      </c>
    </row>
    <row r="1443" spans="1:21" x14ac:dyDescent="0.25">
      <c r="A1443" t="s">
        <v>7009</v>
      </c>
      <c r="B1443" t="s">
        <v>18</v>
      </c>
      <c r="C1443" t="s">
        <v>7010</v>
      </c>
      <c r="D1443" t="s">
        <v>7011</v>
      </c>
      <c r="E1443" t="s">
        <v>7012</v>
      </c>
      <c r="F1443" t="s">
        <v>1758</v>
      </c>
      <c r="G1443" s="2">
        <v>43413</v>
      </c>
      <c r="H1443" t="s">
        <v>34</v>
      </c>
      <c r="I1443">
        <v>2017</v>
      </c>
      <c r="J1443" t="s">
        <v>35</v>
      </c>
      <c r="K1443" t="s">
        <v>940</v>
      </c>
      <c r="L1443">
        <v>106</v>
      </c>
      <c r="M1443">
        <v>0</v>
      </c>
      <c r="N1443" t="s">
        <v>61</v>
      </c>
      <c r="O1443" t="s">
        <v>7013</v>
      </c>
      <c r="P1443" t="s">
        <v>39</v>
      </c>
      <c r="Q1443">
        <v>1</v>
      </c>
      <c r="R1443">
        <f t="shared" si="88"/>
        <v>2018</v>
      </c>
      <c r="S1443" t="str">
        <f t="shared" si="89"/>
        <v>November</v>
      </c>
      <c r="T1443" t="str">
        <f t="shared" si="90"/>
        <v>Modern</v>
      </c>
      <c r="U1443" t="str">
        <f t="shared" si="91"/>
        <v>Medium</v>
      </c>
    </row>
    <row r="1444" spans="1:21" x14ac:dyDescent="0.25">
      <c r="A1444" t="s">
        <v>7014</v>
      </c>
      <c r="B1444" t="s">
        <v>18</v>
      </c>
      <c r="C1444" t="s">
        <v>7015</v>
      </c>
      <c r="D1444" t="s">
        <v>7016</v>
      </c>
      <c r="E1444" t="s">
        <v>7017</v>
      </c>
      <c r="F1444" t="s">
        <v>33</v>
      </c>
      <c r="G1444" s="2"/>
      <c r="H1444" t="s">
        <v>22</v>
      </c>
      <c r="I1444">
        <v>2012</v>
      </c>
      <c r="J1444" t="s">
        <v>92</v>
      </c>
      <c r="K1444" t="s">
        <v>329</v>
      </c>
      <c r="L1444">
        <v>113</v>
      </c>
      <c r="M1444">
        <v>0</v>
      </c>
      <c r="N1444" t="s">
        <v>119</v>
      </c>
      <c r="O1444" t="s">
        <v>7018</v>
      </c>
      <c r="P1444" t="s">
        <v>27</v>
      </c>
      <c r="Q1444">
        <v>2</v>
      </c>
      <c r="R1444" t="str">
        <f t="shared" si="88"/>
        <v/>
      </c>
      <c r="S1444" t="str">
        <f t="shared" si="89"/>
        <v/>
      </c>
      <c r="T1444" t="str">
        <f t="shared" si="90"/>
        <v>Modern</v>
      </c>
      <c r="U1444" t="str">
        <f t="shared" si="91"/>
        <v>Medium</v>
      </c>
    </row>
    <row r="1445" spans="1:21" x14ac:dyDescent="0.25">
      <c r="A1445" t="s">
        <v>7019</v>
      </c>
      <c r="B1445" t="s">
        <v>18</v>
      </c>
      <c r="C1445" t="s">
        <v>7020</v>
      </c>
      <c r="D1445" t="s">
        <v>7021</v>
      </c>
      <c r="E1445" t="s">
        <v>7022</v>
      </c>
      <c r="F1445" t="s">
        <v>85</v>
      </c>
      <c r="G1445" s="2">
        <v>43160</v>
      </c>
      <c r="H1445" t="s">
        <v>34</v>
      </c>
      <c r="I1445">
        <v>2002</v>
      </c>
      <c r="J1445" t="s">
        <v>35</v>
      </c>
      <c r="K1445" t="s">
        <v>1140</v>
      </c>
      <c r="L1445">
        <v>137</v>
      </c>
      <c r="M1445">
        <v>0</v>
      </c>
      <c r="N1445" t="s">
        <v>112</v>
      </c>
      <c r="O1445" t="s">
        <v>7023</v>
      </c>
      <c r="P1445" t="s">
        <v>39</v>
      </c>
      <c r="Q1445">
        <v>1</v>
      </c>
      <c r="R1445">
        <f t="shared" si="88"/>
        <v>2018</v>
      </c>
      <c r="S1445" t="str">
        <f t="shared" si="89"/>
        <v>March</v>
      </c>
      <c r="T1445" t="str">
        <f t="shared" si="90"/>
        <v>Older</v>
      </c>
      <c r="U1445" t="str">
        <f t="shared" si="91"/>
        <v>Long</v>
      </c>
    </row>
    <row r="1446" spans="1:21" x14ac:dyDescent="0.25">
      <c r="A1446" t="s">
        <v>7024</v>
      </c>
      <c r="B1446" t="s">
        <v>18</v>
      </c>
      <c r="C1446" t="s">
        <v>7025</v>
      </c>
      <c r="D1446" t="s">
        <v>7026</v>
      </c>
      <c r="E1446" t="s">
        <v>7027</v>
      </c>
      <c r="F1446" t="s">
        <v>22</v>
      </c>
      <c r="G1446" s="2"/>
      <c r="H1446" t="s">
        <v>22</v>
      </c>
      <c r="I1446">
        <v>1971</v>
      </c>
      <c r="J1446" t="s">
        <v>300</v>
      </c>
      <c r="K1446" t="s">
        <v>24</v>
      </c>
      <c r="L1446">
        <v>79</v>
      </c>
      <c r="M1446">
        <v>0</v>
      </c>
      <c r="N1446" t="s">
        <v>61</v>
      </c>
      <c r="O1446" t="s">
        <v>7028</v>
      </c>
      <c r="P1446" t="s">
        <v>27</v>
      </c>
      <c r="Q1446">
        <v>2</v>
      </c>
      <c r="R1446" t="str">
        <f t="shared" si="88"/>
        <v/>
      </c>
      <c r="S1446" t="str">
        <f t="shared" si="89"/>
        <v/>
      </c>
      <c r="T1446" t="str">
        <f t="shared" si="90"/>
        <v>Older</v>
      </c>
      <c r="U1446" t="str">
        <f t="shared" si="91"/>
        <v>Short</v>
      </c>
    </row>
    <row r="1447" spans="1:21" x14ac:dyDescent="0.25">
      <c r="A1447" t="s">
        <v>7029</v>
      </c>
      <c r="B1447" t="s">
        <v>18</v>
      </c>
      <c r="C1447" t="s">
        <v>7030</v>
      </c>
      <c r="D1447" t="s">
        <v>7031</v>
      </c>
      <c r="E1447" t="s">
        <v>7032</v>
      </c>
      <c r="F1447" t="s">
        <v>22</v>
      </c>
      <c r="G1447" s="2"/>
      <c r="H1447" t="s">
        <v>22</v>
      </c>
      <c r="I1447">
        <v>2009</v>
      </c>
      <c r="J1447" t="s">
        <v>23</v>
      </c>
      <c r="K1447" t="s">
        <v>1202</v>
      </c>
      <c r="L1447">
        <v>52</v>
      </c>
      <c r="M1447">
        <v>0</v>
      </c>
      <c r="N1447" t="s">
        <v>119</v>
      </c>
      <c r="O1447" t="s">
        <v>7033</v>
      </c>
      <c r="P1447" t="s">
        <v>27</v>
      </c>
      <c r="Q1447">
        <v>2</v>
      </c>
      <c r="R1447" t="str">
        <f t="shared" si="88"/>
        <v/>
      </c>
      <c r="S1447" t="str">
        <f t="shared" si="89"/>
        <v/>
      </c>
      <c r="T1447" t="str">
        <f t="shared" si="90"/>
        <v>Older</v>
      </c>
      <c r="U1447" t="str">
        <f t="shared" si="91"/>
        <v>Short</v>
      </c>
    </row>
    <row r="1448" spans="1:21" x14ac:dyDescent="0.25">
      <c r="A1448" t="s">
        <v>7034</v>
      </c>
      <c r="B1448" t="s">
        <v>18</v>
      </c>
      <c r="C1448" t="s">
        <v>7035</v>
      </c>
      <c r="D1448" t="s">
        <v>7036</v>
      </c>
      <c r="E1448" t="s">
        <v>7037</v>
      </c>
      <c r="F1448" t="s">
        <v>22</v>
      </c>
      <c r="G1448" s="2"/>
      <c r="H1448" t="s">
        <v>22</v>
      </c>
      <c r="I1448">
        <v>2019</v>
      </c>
      <c r="J1448" t="s">
        <v>59</v>
      </c>
      <c r="K1448" t="s">
        <v>570</v>
      </c>
      <c r="L1448">
        <v>94</v>
      </c>
      <c r="M1448">
        <v>0</v>
      </c>
      <c r="N1448" t="s">
        <v>25</v>
      </c>
      <c r="O1448" t="s">
        <v>7038</v>
      </c>
      <c r="P1448" t="s">
        <v>27</v>
      </c>
      <c r="Q1448">
        <v>2</v>
      </c>
      <c r="R1448" t="str">
        <f t="shared" si="88"/>
        <v/>
      </c>
      <c r="S1448" t="str">
        <f t="shared" si="89"/>
        <v/>
      </c>
      <c r="T1448" t="str">
        <f t="shared" si="90"/>
        <v>Modern</v>
      </c>
      <c r="U1448" t="str">
        <f t="shared" si="91"/>
        <v>Medium</v>
      </c>
    </row>
    <row r="1449" spans="1:21" x14ac:dyDescent="0.25">
      <c r="A1449" t="s">
        <v>7039</v>
      </c>
      <c r="B1449" t="s">
        <v>18</v>
      </c>
      <c r="C1449" t="s">
        <v>7040</v>
      </c>
      <c r="D1449" t="s">
        <v>7041</v>
      </c>
      <c r="E1449" t="s">
        <v>7042</v>
      </c>
      <c r="F1449" t="s">
        <v>1197</v>
      </c>
      <c r="G1449" s="2"/>
      <c r="H1449" t="s">
        <v>22</v>
      </c>
      <c r="I1449">
        <v>2009</v>
      </c>
      <c r="J1449" t="s">
        <v>244</v>
      </c>
      <c r="K1449" t="s">
        <v>1087</v>
      </c>
      <c r="L1449">
        <v>125</v>
      </c>
      <c r="M1449">
        <v>0</v>
      </c>
      <c r="N1449" t="s">
        <v>119</v>
      </c>
      <c r="O1449" t="s">
        <v>7043</v>
      </c>
      <c r="P1449" t="s">
        <v>27</v>
      </c>
      <c r="Q1449">
        <v>2</v>
      </c>
      <c r="R1449" t="str">
        <f t="shared" si="88"/>
        <v/>
      </c>
      <c r="S1449" t="str">
        <f t="shared" si="89"/>
        <v/>
      </c>
      <c r="T1449" t="str">
        <f t="shared" si="90"/>
        <v>Older</v>
      </c>
      <c r="U1449" t="str">
        <f t="shared" si="91"/>
        <v>Long</v>
      </c>
    </row>
    <row r="1450" spans="1:21" x14ac:dyDescent="0.25">
      <c r="A1450" t="s">
        <v>7044</v>
      </c>
      <c r="B1450" t="s">
        <v>29</v>
      </c>
      <c r="C1450" t="s">
        <v>7045</v>
      </c>
      <c r="D1450" t="s">
        <v>22</v>
      </c>
      <c r="E1450" t="s">
        <v>7046</v>
      </c>
      <c r="F1450" t="s">
        <v>175</v>
      </c>
      <c r="G1450" s="2">
        <v>42675</v>
      </c>
      <c r="H1450" t="s">
        <v>34</v>
      </c>
      <c r="I1450">
        <v>1988</v>
      </c>
      <c r="J1450" t="s">
        <v>51</v>
      </c>
      <c r="K1450" t="s">
        <v>732</v>
      </c>
      <c r="L1450">
        <v>0</v>
      </c>
      <c r="M1450">
        <v>5</v>
      </c>
      <c r="N1450" t="s">
        <v>119</v>
      </c>
      <c r="O1450" t="s">
        <v>7047</v>
      </c>
      <c r="P1450" t="s">
        <v>39</v>
      </c>
      <c r="Q1450">
        <v>1</v>
      </c>
      <c r="R1450">
        <f t="shared" si="88"/>
        <v>2016</v>
      </c>
      <c r="S1450" t="str">
        <f t="shared" si="89"/>
        <v>November</v>
      </c>
      <c r="T1450" t="str">
        <f t="shared" si="90"/>
        <v>Older</v>
      </c>
      <c r="U1450" t="str">
        <f t="shared" si="91"/>
        <v>Not Applicable</v>
      </c>
    </row>
    <row r="1451" spans="1:21" x14ac:dyDescent="0.25">
      <c r="A1451" t="s">
        <v>7048</v>
      </c>
      <c r="B1451" t="s">
        <v>18</v>
      </c>
      <c r="C1451" t="s">
        <v>7049</v>
      </c>
      <c r="D1451" t="s">
        <v>7050</v>
      </c>
      <c r="E1451" t="s">
        <v>7051</v>
      </c>
      <c r="F1451" t="s">
        <v>22</v>
      </c>
      <c r="G1451" s="2"/>
      <c r="H1451" t="s">
        <v>22</v>
      </c>
      <c r="I1451">
        <v>2008</v>
      </c>
      <c r="J1451" t="s">
        <v>244</v>
      </c>
      <c r="K1451" t="s">
        <v>363</v>
      </c>
      <c r="L1451">
        <v>91</v>
      </c>
      <c r="M1451">
        <v>0</v>
      </c>
      <c r="N1451" t="s">
        <v>61</v>
      </c>
      <c r="O1451" t="s">
        <v>7052</v>
      </c>
      <c r="P1451" t="s">
        <v>27</v>
      </c>
      <c r="Q1451">
        <v>2</v>
      </c>
      <c r="R1451" t="str">
        <f t="shared" si="88"/>
        <v/>
      </c>
      <c r="S1451" t="str">
        <f t="shared" si="89"/>
        <v/>
      </c>
      <c r="T1451" t="str">
        <f t="shared" si="90"/>
        <v>Older</v>
      </c>
      <c r="U1451" t="str">
        <f t="shared" si="91"/>
        <v>Medium</v>
      </c>
    </row>
    <row r="1452" spans="1:21" x14ac:dyDescent="0.25">
      <c r="A1452" t="s">
        <v>7053</v>
      </c>
      <c r="B1452" t="s">
        <v>18</v>
      </c>
      <c r="C1452" t="s">
        <v>7054</v>
      </c>
      <c r="D1452" t="s">
        <v>7055</v>
      </c>
      <c r="E1452" t="s">
        <v>7056</v>
      </c>
      <c r="F1452" t="s">
        <v>22</v>
      </c>
      <c r="G1452" s="2"/>
      <c r="H1452" t="s">
        <v>22</v>
      </c>
      <c r="I1452">
        <v>1992</v>
      </c>
      <c r="J1452" t="s">
        <v>23</v>
      </c>
      <c r="K1452" t="s">
        <v>176</v>
      </c>
      <c r="L1452">
        <v>102</v>
      </c>
      <c r="M1452">
        <v>0</v>
      </c>
      <c r="N1452" t="s">
        <v>155</v>
      </c>
      <c r="O1452" t="s">
        <v>7057</v>
      </c>
      <c r="P1452" t="s">
        <v>27</v>
      </c>
      <c r="Q1452">
        <v>2</v>
      </c>
      <c r="R1452" t="str">
        <f t="shared" si="88"/>
        <v/>
      </c>
      <c r="S1452" t="str">
        <f t="shared" si="89"/>
        <v/>
      </c>
      <c r="T1452" t="str">
        <f t="shared" si="90"/>
        <v>Older</v>
      </c>
      <c r="U1452" t="str">
        <f t="shared" si="91"/>
        <v>Medium</v>
      </c>
    </row>
    <row r="1453" spans="1:21" x14ac:dyDescent="0.25">
      <c r="A1453" t="s">
        <v>7058</v>
      </c>
      <c r="B1453" t="s">
        <v>29</v>
      </c>
      <c r="C1453" t="s">
        <v>7059</v>
      </c>
      <c r="D1453" t="s">
        <v>22</v>
      </c>
      <c r="E1453" t="s">
        <v>7060</v>
      </c>
      <c r="F1453" t="s">
        <v>22</v>
      </c>
      <c r="G1453" s="2"/>
      <c r="H1453" t="s">
        <v>22</v>
      </c>
      <c r="I1453">
        <v>2021</v>
      </c>
      <c r="J1453" t="s">
        <v>23</v>
      </c>
      <c r="K1453" t="s">
        <v>71</v>
      </c>
      <c r="L1453">
        <v>0</v>
      </c>
      <c r="M1453">
        <v>1</v>
      </c>
      <c r="N1453" t="s">
        <v>61</v>
      </c>
      <c r="O1453" t="s">
        <v>7061</v>
      </c>
      <c r="P1453" t="s">
        <v>27</v>
      </c>
      <c r="Q1453">
        <v>2</v>
      </c>
      <c r="R1453" t="str">
        <f t="shared" si="88"/>
        <v/>
      </c>
      <c r="S1453" t="str">
        <f t="shared" si="89"/>
        <v/>
      </c>
      <c r="T1453" t="str">
        <f t="shared" si="90"/>
        <v>Recent</v>
      </c>
      <c r="U1453" t="str">
        <f t="shared" si="91"/>
        <v>Not Applicable</v>
      </c>
    </row>
    <row r="1454" spans="1:21" x14ac:dyDescent="0.25">
      <c r="A1454" t="s">
        <v>7062</v>
      </c>
      <c r="B1454" t="s">
        <v>29</v>
      </c>
      <c r="C1454" t="s">
        <v>7063</v>
      </c>
      <c r="D1454" t="s">
        <v>22</v>
      </c>
      <c r="E1454" t="s">
        <v>7064</v>
      </c>
      <c r="F1454" t="s">
        <v>22</v>
      </c>
      <c r="G1454" s="2">
        <v>44358</v>
      </c>
      <c r="H1454" t="s">
        <v>34</v>
      </c>
      <c r="I1454">
        <v>2009</v>
      </c>
      <c r="J1454" t="s">
        <v>136</v>
      </c>
      <c r="K1454" t="s">
        <v>71</v>
      </c>
      <c r="L1454">
        <v>0</v>
      </c>
      <c r="M1454">
        <v>1</v>
      </c>
      <c r="N1454" t="s">
        <v>119</v>
      </c>
      <c r="O1454" t="s">
        <v>7065</v>
      </c>
      <c r="P1454" t="s">
        <v>27</v>
      </c>
      <c r="Q1454">
        <v>2</v>
      </c>
      <c r="R1454">
        <f t="shared" si="88"/>
        <v>2021</v>
      </c>
      <c r="S1454" t="str">
        <f t="shared" si="89"/>
        <v>June</v>
      </c>
      <c r="T1454" t="str">
        <f t="shared" si="90"/>
        <v>Older</v>
      </c>
      <c r="U1454" t="str">
        <f t="shared" si="91"/>
        <v>Not Applicable</v>
      </c>
    </row>
    <row r="1455" spans="1:21" x14ac:dyDescent="0.25">
      <c r="A1455" t="s">
        <v>7066</v>
      </c>
      <c r="B1455" t="s">
        <v>29</v>
      </c>
      <c r="C1455" t="s">
        <v>7067</v>
      </c>
      <c r="D1455" t="s">
        <v>22</v>
      </c>
      <c r="E1455" t="s">
        <v>7068</v>
      </c>
      <c r="F1455" t="s">
        <v>175</v>
      </c>
      <c r="G1455" s="2">
        <v>42635</v>
      </c>
      <c r="H1455" t="s">
        <v>34</v>
      </c>
      <c r="I1455">
        <v>2016</v>
      </c>
      <c r="J1455" t="s">
        <v>136</v>
      </c>
      <c r="K1455" t="s">
        <v>732</v>
      </c>
      <c r="L1455">
        <v>0</v>
      </c>
      <c r="M1455">
        <v>5</v>
      </c>
      <c r="N1455" t="s">
        <v>220</v>
      </c>
      <c r="O1455" t="s">
        <v>7069</v>
      </c>
      <c r="P1455" t="s">
        <v>39</v>
      </c>
      <c r="Q1455">
        <v>1</v>
      </c>
      <c r="R1455">
        <f t="shared" si="88"/>
        <v>2016</v>
      </c>
      <c r="S1455" t="str">
        <f t="shared" si="89"/>
        <v>September</v>
      </c>
      <c r="T1455" t="str">
        <f t="shared" si="90"/>
        <v>Modern</v>
      </c>
      <c r="U1455" t="str">
        <f t="shared" si="91"/>
        <v>Not Applicable</v>
      </c>
    </row>
    <row r="1456" spans="1:21" x14ac:dyDescent="0.25">
      <c r="A1456" t="s">
        <v>7070</v>
      </c>
      <c r="B1456" t="s">
        <v>18</v>
      </c>
      <c r="C1456" t="s">
        <v>7071</v>
      </c>
      <c r="D1456" t="s">
        <v>7072</v>
      </c>
      <c r="E1456" t="s">
        <v>7073</v>
      </c>
      <c r="F1456" t="s">
        <v>175</v>
      </c>
      <c r="G1456" s="2"/>
      <c r="H1456" t="s">
        <v>22</v>
      </c>
      <c r="I1456">
        <v>2018</v>
      </c>
      <c r="J1456" t="s">
        <v>198</v>
      </c>
      <c r="K1456" t="s">
        <v>654</v>
      </c>
      <c r="L1456">
        <v>82</v>
      </c>
      <c r="M1456">
        <v>0</v>
      </c>
      <c r="N1456" t="s">
        <v>998</v>
      </c>
      <c r="O1456" t="s">
        <v>7074</v>
      </c>
      <c r="P1456" t="s">
        <v>27</v>
      </c>
      <c r="Q1456">
        <v>2</v>
      </c>
      <c r="R1456" t="str">
        <f t="shared" si="88"/>
        <v/>
      </c>
      <c r="S1456" t="str">
        <f t="shared" si="89"/>
        <v/>
      </c>
      <c r="T1456" t="str">
        <f t="shared" si="90"/>
        <v>Modern</v>
      </c>
      <c r="U1456" t="str">
        <f t="shared" si="91"/>
        <v>Short</v>
      </c>
    </row>
    <row r="1457" spans="1:21" x14ac:dyDescent="0.25">
      <c r="A1457" t="s">
        <v>7075</v>
      </c>
      <c r="B1457" t="s">
        <v>18</v>
      </c>
      <c r="C1457" t="s">
        <v>7076</v>
      </c>
      <c r="D1457" t="s">
        <v>7077</v>
      </c>
      <c r="E1457" t="s">
        <v>7078</v>
      </c>
      <c r="F1457" t="s">
        <v>1380</v>
      </c>
      <c r="G1457" s="2">
        <v>43348</v>
      </c>
      <c r="H1457" t="s">
        <v>34</v>
      </c>
      <c r="I1457">
        <v>2014</v>
      </c>
      <c r="J1457" t="s">
        <v>136</v>
      </c>
      <c r="K1457" t="s">
        <v>130</v>
      </c>
      <c r="L1457">
        <v>116</v>
      </c>
      <c r="M1457">
        <v>0</v>
      </c>
      <c r="N1457" t="s">
        <v>61</v>
      </c>
      <c r="O1457" t="s">
        <v>7079</v>
      </c>
      <c r="P1457" t="s">
        <v>39</v>
      </c>
      <c r="Q1457">
        <v>1</v>
      </c>
      <c r="R1457">
        <f t="shared" si="88"/>
        <v>2018</v>
      </c>
      <c r="S1457" t="str">
        <f t="shared" si="89"/>
        <v>September</v>
      </c>
      <c r="T1457" t="str">
        <f t="shared" si="90"/>
        <v>Modern</v>
      </c>
      <c r="U1457" t="str">
        <f t="shared" si="91"/>
        <v>Medium</v>
      </c>
    </row>
    <row r="1458" spans="1:21" x14ac:dyDescent="0.25">
      <c r="A1458" t="s">
        <v>7080</v>
      </c>
      <c r="B1458" t="s">
        <v>18</v>
      </c>
      <c r="C1458" t="s">
        <v>7081</v>
      </c>
      <c r="D1458" t="s">
        <v>7082</v>
      </c>
      <c r="E1458" t="s">
        <v>22</v>
      </c>
      <c r="F1458" t="s">
        <v>7083</v>
      </c>
      <c r="G1458" s="2">
        <v>42884</v>
      </c>
      <c r="H1458" t="s">
        <v>34</v>
      </c>
      <c r="I1458">
        <v>2016</v>
      </c>
      <c r="J1458" t="s">
        <v>35</v>
      </c>
      <c r="K1458" t="s">
        <v>271</v>
      </c>
      <c r="L1458">
        <v>87</v>
      </c>
      <c r="M1458">
        <v>0</v>
      </c>
      <c r="N1458" t="s">
        <v>45</v>
      </c>
      <c r="O1458" t="s">
        <v>7084</v>
      </c>
      <c r="P1458" t="s">
        <v>39</v>
      </c>
      <c r="Q1458">
        <v>1</v>
      </c>
      <c r="R1458">
        <f t="shared" si="88"/>
        <v>2017</v>
      </c>
      <c r="S1458" t="str">
        <f t="shared" si="89"/>
        <v>May</v>
      </c>
      <c r="T1458" t="str">
        <f t="shared" si="90"/>
        <v>Modern</v>
      </c>
      <c r="U1458" t="str">
        <f t="shared" si="91"/>
        <v>Short</v>
      </c>
    </row>
    <row r="1459" spans="1:21" x14ac:dyDescent="0.25">
      <c r="A1459" t="s">
        <v>7085</v>
      </c>
      <c r="B1459" t="s">
        <v>29</v>
      </c>
      <c r="C1459" t="s">
        <v>7086</v>
      </c>
      <c r="D1459" t="s">
        <v>22</v>
      </c>
      <c r="E1459" t="s">
        <v>7087</v>
      </c>
      <c r="F1459" t="s">
        <v>680</v>
      </c>
      <c r="G1459" s="2">
        <v>43503</v>
      </c>
      <c r="H1459" t="s">
        <v>34</v>
      </c>
      <c r="I1459">
        <v>2017</v>
      </c>
      <c r="J1459" t="s">
        <v>35</v>
      </c>
      <c r="K1459" t="s">
        <v>71</v>
      </c>
      <c r="L1459">
        <v>0</v>
      </c>
      <c r="M1459">
        <v>1</v>
      </c>
      <c r="N1459" t="s">
        <v>137</v>
      </c>
      <c r="O1459" t="s">
        <v>7088</v>
      </c>
      <c r="P1459" t="s">
        <v>39</v>
      </c>
      <c r="Q1459">
        <v>1</v>
      </c>
      <c r="R1459">
        <f t="shared" si="88"/>
        <v>2019</v>
      </c>
      <c r="S1459" t="str">
        <f t="shared" si="89"/>
        <v>February</v>
      </c>
      <c r="T1459" t="str">
        <f t="shared" si="90"/>
        <v>Modern</v>
      </c>
      <c r="U1459" t="str">
        <f t="shared" si="91"/>
        <v>Not Applicable</v>
      </c>
    </row>
    <row r="1460" spans="1:21" x14ac:dyDescent="0.25">
      <c r="A1460" t="s">
        <v>7089</v>
      </c>
      <c r="B1460" t="s">
        <v>29</v>
      </c>
      <c r="C1460" t="s">
        <v>7090</v>
      </c>
      <c r="D1460" t="s">
        <v>22</v>
      </c>
      <c r="E1460" t="s">
        <v>7091</v>
      </c>
      <c r="F1460" t="s">
        <v>175</v>
      </c>
      <c r="G1460" s="2">
        <v>43878</v>
      </c>
      <c r="H1460" t="s">
        <v>34</v>
      </c>
      <c r="I1460">
        <v>2008</v>
      </c>
      <c r="J1460" t="s">
        <v>51</v>
      </c>
      <c r="K1460" t="s">
        <v>71</v>
      </c>
      <c r="L1460">
        <v>0</v>
      </c>
      <c r="M1460">
        <v>1</v>
      </c>
      <c r="N1460" t="s">
        <v>716</v>
      </c>
      <c r="O1460" t="s">
        <v>7092</v>
      </c>
      <c r="P1460" t="s">
        <v>39</v>
      </c>
      <c r="Q1460">
        <v>1</v>
      </c>
      <c r="R1460">
        <f t="shared" si="88"/>
        <v>2020</v>
      </c>
      <c r="S1460" t="str">
        <f t="shared" si="89"/>
        <v>February</v>
      </c>
      <c r="T1460" t="str">
        <f t="shared" si="90"/>
        <v>Older</v>
      </c>
      <c r="U1460" t="str">
        <f t="shared" si="91"/>
        <v>Not Applicable</v>
      </c>
    </row>
    <row r="1461" spans="1:21" x14ac:dyDescent="0.25">
      <c r="A1461" t="s">
        <v>7093</v>
      </c>
      <c r="B1461" t="s">
        <v>18</v>
      </c>
      <c r="C1461" t="s">
        <v>7094</v>
      </c>
      <c r="D1461" t="s">
        <v>7095</v>
      </c>
      <c r="E1461" t="s">
        <v>7096</v>
      </c>
      <c r="F1461" t="s">
        <v>22</v>
      </c>
      <c r="G1461" s="2"/>
      <c r="H1461" t="s">
        <v>22</v>
      </c>
      <c r="I1461">
        <v>1980</v>
      </c>
      <c r="J1461" t="s">
        <v>77</v>
      </c>
      <c r="K1461" t="s">
        <v>52</v>
      </c>
      <c r="L1461">
        <v>139</v>
      </c>
      <c r="M1461">
        <v>0</v>
      </c>
      <c r="N1461" t="s">
        <v>119</v>
      </c>
      <c r="O1461" t="s">
        <v>7097</v>
      </c>
      <c r="P1461" t="s">
        <v>27</v>
      </c>
      <c r="Q1461">
        <v>2</v>
      </c>
      <c r="R1461" t="str">
        <f t="shared" si="88"/>
        <v/>
      </c>
      <c r="S1461" t="str">
        <f t="shared" si="89"/>
        <v/>
      </c>
      <c r="T1461" t="str">
        <f t="shared" si="90"/>
        <v>Older</v>
      </c>
      <c r="U1461" t="str">
        <f t="shared" si="91"/>
        <v>Long</v>
      </c>
    </row>
    <row r="1462" spans="1:21" x14ac:dyDescent="0.25">
      <c r="A1462" t="s">
        <v>7098</v>
      </c>
      <c r="B1462" t="s">
        <v>18</v>
      </c>
      <c r="C1462" t="s">
        <v>7099</v>
      </c>
      <c r="D1462" t="s">
        <v>7100</v>
      </c>
      <c r="E1462" t="s">
        <v>7101</v>
      </c>
      <c r="F1462" t="s">
        <v>22</v>
      </c>
      <c r="G1462" s="2">
        <v>43588</v>
      </c>
      <c r="H1462" t="s">
        <v>34</v>
      </c>
      <c r="I1462">
        <v>2012</v>
      </c>
      <c r="J1462" t="s">
        <v>136</v>
      </c>
      <c r="K1462" t="s">
        <v>161</v>
      </c>
      <c r="L1462">
        <v>101</v>
      </c>
      <c r="M1462">
        <v>0</v>
      </c>
      <c r="N1462" t="s">
        <v>61</v>
      </c>
      <c r="O1462" t="s">
        <v>7102</v>
      </c>
      <c r="P1462" t="s">
        <v>39</v>
      </c>
      <c r="Q1462">
        <v>1</v>
      </c>
      <c r="R1462">
        <f t="shared" si="88"/>
        <v>2019</v>
      </c>
      <c r="S1462" t="str">
        <f t="shared" si="89"/>
        <v>May</v>
      </c>
      <c r="T1462" t="str">
        <f t="shared" si="90"/>
        <v>Modern</v>
      </c>
      <c r="U1462" t="str">
        <f t="shared" si="91"/>
        <v>Medium</v>
      </c>
    </row>
    <row r="1463" spans="1:21" x14ac:dyDescent="0.25">
      <c r="A1463" t="s">
        <v>7103</v>
      </c>
      <c r="B1463" t="s">
        <v>18</v>
      </c>
      <c r="C1463" t="s">
        <v>7104</v>
      </c>
      <c r="D1463" t="s">
        <v>7105</v>
      </c>
      <c r="E1463" t="s">
        <v>7106</v>
      </c>
      <c r="F1463" t="s">
        <v>135</v>
      </c>
      <c r="G1463" s="2">
        <v>43966</v>
      </c>
      <c r="H1463" t="s">
        <v>34</v>
      </c>
      <c r="I1463">
        <v>2017</v>
      </c>
      <c r="J1463" t="s">
        <v>35</v>
      </c>
      <c r="K1463" t="s">
        <v>363</v>
      </c>
      <c r="L1463">
        <v>91</v>
      </c>
      <c r="M1463">
        <v>0</v>
      </c>
      <c r="N1463" t="s">
        <v>119</v>
      </c>
      <c r="O1463" t="s">
        <v>7107</v>
      </c>
      <c r="P1463" t="s">
        <v>39</v>
      </c>
      <c r="Q1463">
        <v>1</v>
      </c>
      <c r="R1463">
        <f t="shared" si="88"/>
        <v>2020</v>
      </c>
      <c r="S1463" t="str">
        <f t="shared" si="89"/>
        <v>May</v>
      </c>
      <c r="T1463" t="str">
        <f t="shared" si="90"/>
        <v>Modern</v>
      </c>
      <c r="U1463" t="str">
        <f t="shared" si="91"/>
        <v>Medium</v>
      </c>
    </row>
    <row r="1464" spans="1:21" x14ac:dyDescent="0.25">
      <c r="A1464" t="s">
        <v>7108</v>
      </c>
      <c r="B1464" t="s">
        <v>29</v>
      </c>
      <c r="C1464" t="s">
        <v>7109</v>
      </c>
      <c r="D1464" t="s">
        <v>22</v>
      </c>
      <c r="E1464" t="s">
        <v>22</v>
      </c>
      <c r="F1464" t="s">
        <v>22</v>
      </c>
      <c r="G1464" s="2"/>
      <c r="H1464" t="s">
        <v>22</v>
      </c>
      <c r="I1464">
        <v>2019</v>
      </c>
      <c r="J1464" t="s">
        <v>238</v>
      </c>
      <c r="K1464" t="s">
        <v>1440</v>
      </c>
      <c r="L1464">
        <v>0</v>
      </c>
      <c r="M1464">
        <v>3</v>
      </c>
      <c r="N1464" t="s">
        <v>25</v>
      </c>
      <c r="O1464" t="s">
        <v>7110</v>
      </c>
      <c r="P1464" t="s">
        <v>27</v>
      </c>
      <c r="Q1464">
        <v>2</v>
      </c>
      <c r="R1464" t="str">
        <f t="shared" si="88"/>
        <v/>
      </c>
      <c r="S1464" t="str">
        <f t="shared" si="89"/>
        <v/>
      </c>
      <c r="T1464" t="str">
        <f t="shared" si="90"/>
        <v>Modern</v>
      </c>
      <c r="U1464" t="str">
        <f t="shared" si="91"/>
        <v>Not Applicable</v>
      </c>
    </row>
    <row r="1465" spans="1:21" x14ac:dyDescent="0.25">
      <c r="A1465" t="s">
        <v>7111</v>
      </c>
      <c r="B1465" t="s">
        <v>18</v>
      </c>
      <c r="C1465" t="s">
        <v>7112</v>
      </c>
      <c r="D1465" t="s">
        <v>7113</v>
      </c>
      <c r="E1465" t="s">
        <v>7114</v>
      </c>
      <c r="F1465" t="s">
        <v>312</v>
      </c>
      <c r="G1465" s="2">
        <v>43676</v>
      </c>
      <c r="H1465" t="s">
        <v>34</v>
      </c>
      <c r="I1465">
        <v>2019</v>
      </c>
      <c r="J1465" t="s">
        <v>35</v>
      </c>
      <c r="K1465" t="s">
        <v>93</v>
      </c>
      <c r="L1465">
        <v>99</v>
      </c>
      <c r="M1465">
        <v>0</v>
      </c>
      <c r="N1465" t="s">
        <v>2791</v>
      </c>
      <c r="O1465" t="s">
        <v>7115</v>
      </c>
      <c r="P1465" t="s">
        <v>39</v>
      </c>
      <c r="Q1465">
        <v>1</v>
      </c>
      <c r="R1465">
        <f t="shared" si="88"/>
        <v>2019</v>
      </c>
      <c r="S1465" t="str">
        <f t="shared" si="89"/>
        <v>July</v>
      </c>
      <c r="T1465" t="str">
        <f t="shared" si="90"/>
        <v>Modern</v>
      </c>
      <c r="U1465" t="str">
        <f t="shared" si="91"/>
        <v>Medium</v>
      </c>
    </row>
    <row r="1466" spans="1:21" x14ac:dyDescent="0.25">
      <c r="A1466" t="s">
        <v>7116</v>
      </c>
      <c r="B1466" t="s">
        <v>18</v>
      </c>
      <c r="C1466" t="s">
        <v>7117</v>
      </c>
      <c r="D1466" t="s">
        <v>7118</v>
      </c>
      <c r="E1466" t="s">
        <v>7119</v>
      </c>
      <c r="F1466" t="s">
        <v>22</v>
      </c>
      <c r="G1466" s="2"/>
      <c r="H1466" t="s">
        <v>22</v>
      </c>
      <c r="I1466">
        <v>2021</v>
      </c>
      <c r="J1466" t="s">
        <v>23</v>
      </c>
      <c r="K1466" t="s">
        <v>1051</v>
      </c>
      <c r="L1466">
        <v>122</v>
      </c>
      <c r="M1466">
        <v>0</v>
      </c>
      <c r="N1466" t="s">
        <v>540</v>
      </c>
      <c r="O1466" t="s">
        <v>7120</v>
      </c>
      <c r="P1466" t="s">
        <v>27</v>
      </c>
      <c r="Q1466">
        <v>2</v>
      </c>
      <c r="R1466" t="str">
        <f t="shared" si="88"/>
        <v/>
      </c>
      <c r="S1466" t="str">
        <f t="shared" si="89"/>
        <v/>
      </c>
      <c r="T1466" t="str">
        <f t="shared" si="90"/>
        <v>Recent</v>
      </c>
      <c r="U1466" t="str">
        <f t="shared" si="91"/>
        <v>Long</v>
      </c>
    </row>
    <row r="1467" spans="1:21" x14ac:dyDescent="0.25">
      <c r="A1467" t="s">
        <v>7121</v>
      </c>
      <c r="B1467" t="s">
        <v>18</v>
      </c>
      <c r="C1467" t="s">
        <v>7122</v>
      </c>
      <c r="D1467" t="s">
        <v>7123</v>
      </c>
      <c r="E1467" t="s">
        <v>22</v>
      </c>
      <c r="F1467" t="s">
        <v>22</v>
      </c>
      <c r="G1467" s="2"/>
      <c r="H1467" t="s">
        <v>22</v>
      </c>
      <c r="I1467">
        <v>2016</v>
      </c>
      <c r="J1467" t="s">
        <v>59</v>
      </c>
      <c r="K1467" t="s">
        <v>810</v>
      </c>
      <c r="L1467">
        <v>74</v>
      </c>
      <c r="M1467">
        <v>0</v>
      </c>
      <c r="N1467" t="s">
        <v>45</v>
      </c>
      <c r="O1467" t="s">
        <v>7124</v>
      </c>
      <c r="P1467" t="s">
        <v>27</v>
      </c>
      <c r="Q1467">
        <v>2</v>
      </c>
      <c r="R1467" t="str">
        <f t="shared" si="88"/>
        <v/>
      </c>
      <c r="S1467" t="str">
        <f t="shared" si="89"/>
        <v/>
      </c>
      <c r="T1467" t="str">
        <f t="shared" si="90"/>
        <v>Modern</v>
      </c>
      <c r="U1467" t="str">
        <f t="shared" si="91"/>
        <v>Short</v>
      </c>
    </row>
    <row r="1468" spans="1:21" x14ac:dyDescent="0.25">
      <c r="A1468" t="s">
        <v>7125</v>
      </c>
      <c r="B1468" t="s">
        <v>29</v>
      </c>
      <c r="C1468" t="s">
        <v>7126</v>
      </c>
      <c r="D1468" t="s">
        <v>22</v>
      </c>
      <c r="E1468" t="s">
        <v>7127</v>
      </c>
      <c r="F1468" t="s">
        <v>175</v>
      </c>
      <c r="G1468" s="2">
        <v>44050</v>
      </c>
      <c r="H1468" t="s">
        <v>34</v>
      </c>
      <c r="I1468">
        <v>2020</v>
      </c>
      <c r="J1468" t="s">
        <v>631</v>
      </c>
      <c r="K1468" t="s">
        <v>71</v>
      </c>
      <c r="L1468">
        <v>0</v>
      </c>
      <c r="M1468">
        <v>1</v>
      </c>
      <c r="N1468" t="s">
        <v>79</v>
      </c>
      <c r="O1468" t="s">
        <v>7128</v>
      </c>
      <c r="P1468" t="s">
        <v>39</v>
      </c>
      <c r="Q1468">
        <v>1</v>
      </c>
      <c r="R1468">
        <f t="shared" si="88"/>
        <v>2020</v>
      </c>
      <c r="S1468" t="str">
        <f t="shared" si="89"/>
        <v>August</v>
      </c>
      <c r="T1468" t="str">
        <f t="shared" si="90"/>
        <v>Recent</v>
      </c>
      <c r="U1468" t="str">
        <f t="shared" si="91"/>
        <v>Not Applicable</v>
      </c>
    </row>
    <row r="1469" spans="1:21" x14ac:dyDescent="0.25">
      <c r="A1469" t="s">
        <v>7129</v>
      </c>
      <c r="B1469" t="s">
        <v>29</v>
      </c>
      <c r="C1469" t="s">
        <v>7130</v>
      </c>
      <c r="D1469" t="s">
        <v>7131</v>
      </c>
      <c r="E1469" t="s">
        <v>7132</v>
      </c>
      <c r="F1469" t="s">
        <v>1050</v>
      </c>
      <c r="G1469" s="2">
        <v>42917</v>
      </c>
      <c r="H1469" t="s">
        <v>34</v>
      </c>
      <c r="I1469">
        <v>2016</v>
      </c>
      <c r="J1469" t="s">
        <v>35</v>
      </c>
      <c r="K1469" t="s">
        <v>71</v>
      </c>
      <c r="L1469">
        <v>0</v>
      </c>
      <c r="M1469">
        <v>1</v>
      </c>
      <c r="N1469" t="s">
        <v>137</v>
      </c>
      <c r="O1469" t="s">
        <v>7133</v>
      </c>
      <c r="P1469" t="s">
        <v>39</v>
      </c>
      <c r="Q1469">
        <v>1</v>
      </c>
      <c r="R1469">
        <f t="shared" si="88"/>
        <v>2017</v>
      </c>
      <c r="S1469" t="str">
        <f t="shared" si="89"/>
        <v>July</v>
      </c>
      <c r="T1469" t="str">
        <f t="shared" si="90"/>
        <v>Modern</v>
      </c>
      <c r="U1469" t="str">
        <f t="shared" si="91"/>
        <v>Not Applicable</v>
      </c>
    </row>
    <row r="1470" spans="1:21" x14ac:dyDescent="0.25">
      <c r="A1470" t="s">
        <v>7134</v>
      </c>
      <c r="B1470" t="s">
        <v>18</v>
      </c>
      <c r="C1470" t="s">
        <v>7135</v>
      </c>
      <c r="D1470" t="s">
        <v>1665</v>
      </c>
      <c r="E1470" t="s">
        <v>7136</v>
      </c>
      <c r="F1470" t="s">
        <v>312</v>
      </c>
      <c r="G1470" s="2">
        <v>43693</v>
      </c>
      <c r="H1470" t="s">
        <v>34</v>
      </c>
      <c r="I1470">
        <v>2019</v>
      </c>
      <c r="J1470" t="s">
        <v>349</v>
      </c>
      <c r="K1470" t="s">
        <v>5799</v>
      </c>
      <c r="L1470">
        <v>24</v>
      </c>
      <c r="M1470">
        <v>0</v>
      </c>
      <c r="N1470" t="s">
        <v>162</v>
      </c>
      <c r="O1470" t="s">
        <v>7137</v>
      </c>
      <c r="P1470" t="s">
        <v>39</v>
      </c>
      <c r="Q1470">
        <v>1</v>
      </c>
      <c r="R1470">
        <f t="shared" si="88"/>
        <v>2019</v>
      </c>
      <c r="S1470" t="str">
        <f t="shared" si="89"/>
        <v>August</v>
      </c>
      <c r="T1470" t="str">
        <f t="shared" si="90"/>
        <v>Modern</v>
      </c>
      <c r="U1470" t="str">
        <f t="shared" si="91"/>
        <v>Short</v>
      </c>
    </row>
    <row r="1471" spans="1:21" x14ac:dyDescent="0.25">
      <c r="A1471" t="s">
        <v>7138</v>
      </c>
      <c r="B1471" t="s">
        <v>18</v>
      </c>
      <c r="C1471" t="s">
        <v>7139</v>
      </c>
      <c r="D1471" t="s">
        <v>7140</v>
      </c>
      <c r="E1471" t="s">
        <v>7141</v>
      </c>
      <c r="F1471" t="s">
        <v>33</v>
      </c>
      <c r="G1471" s="2"/>
      <c r="H1471" t="s">
        <v>22</v>
      </c>
      <c r="I1471">
        <v>2008</v>
      </c>
      <c r="J1471" t="s">
        <v>244</v>
      </c>
      <c r="K1471" t="s">
        <v>176</v>
      </c>
      <c r="L1471">
        <v>102</v>
      </c>
      <c r="M1471">
        <v>0</v>
      </c>
      <c r="N1471" t="s">
        <v>155</v>
      </c>
      <c r="O1471" t="s">
        <v>7142</v>
      </c>
      <c r="P1471" t="s">
        <v>27</v>
      </c>
      <c r="Q1471">
        <v>2</v>
      </c>
      <c r="R1471" t="str">
        <f t="shared" si="88"/>
        <v/>
      </c>
      <c r="S1471" t="str">
        <f t="shared" si="89"/>
        <v/>
      </c>
      <c r="T1471" t="str">
        <f t="shared" si="90"/>
        <v>Older</v>
      </c>
      <c r="U1471" t="str">
        <f t="shared" si="91"/>
        <v>Medium</v>
      </c>
    </row>
    <row r="1472" spans="1:21" x14ac:dyDescent="0.25">
      <c r="A1472" t="s">
        <v>7143</v>
      </c>
      <c r="B1472" t="s">
        <v>18</v>
      </c>
      <c r="C1472" t="s">
        <v>7144</v>
      </c>
      <c r="D1472" t="s">
        <v>7145</v>
      </c>
      <c r="E1472" t="s">
        <v>7146</v>
      </c>
      <c r="F1472" t="s">
        <v>85</v>
      </c>
      <c r="G1472" s="2">
        <v>43662</v>
      </c>
      <c r="H1472" t="s">
        <v>34</v>
      </c>
      <c r="I1472">
        <v>2018</v>
      </c>
      <c r="J1472" t="s">
        <v>51</v>
      </c>
      <c r="K1472" t="s">
        <v>576</v>
      </c>
      <c r="L1472">
        <v>161</v>
      </c>
      <c r="M1472">
        <v>0</v>
      </c>
      <c r="N1472" t="s">
        <v>119</v>
      </c>
      <c r="O1472" t="s">
        <v>7147</v>
      </c>
      <c r="P1472" t="s">
        <v>39</v>
      </c>
      <c r="Q1472">
        <v>1</v>
      </c>
      <c r="R1472">
        <f t="shared" si="88"/>
        <v>2019</v>
      </c>
      <c r="S1472" t="str">
        <f t="shared" si="89"/>
        <v>July</v>
      </c>
      <c r="T1472" t="str">
        <f t="shared" si="90"/>
        <v>Modern</v>
      </c>
      <c r="U1472" t="str">
        <f t="shared" si="91"/>
        <v>Long</v>
      </c>
    </row>
    <row r="1473" spans="1:21" x14ac:dyDescent="0.25">
      <c r="A1473" t="s">
        <v>7148</v>
      </c>
      <c r="B1473" t="s">
        <v>29</v>
      </c>
      <c r="C1473" t="s">
        <v>7149</v>
      </c>
      <c r="D1473" t="s">
        <v>7150</v>
      </c>
      <c r="E1473" t="s">
        <v>7151</v>
      </c>
      <c r="F1473" t="s">
        <v>175</v>
      </c>
      <c r="G1473" s="2">
        <v>44421</v>
      </c>
      <c r="H1473" t="s">
        <v>34</v>
      </c>
      <c r="I1473">
        <v>2021</v>
      </c>
      <c r="J1473" t="s">
        <v>35</v>
      </c>
      <c r="K1473" t="s">
        <v>71</v>
      </c>
      <c r="L1473">
        <v>0</v>
      </c>
      <c r="M1473">
        <v>1</v>
      </c>
      <c r="N1473" t="s">
        <v>264</v>
      </c>
      <c r="O1473" t="s">
        <v>7152</v>
      </c>
      <c r="P1473" t="s">
        <v>39</v>
      </c>
      <c r="Q1473">
        <v>1</v>
      </c>
      <c r="R1473">
        <f t="shared" si="88"/>
        <v>2021</v>
      </c>
      <c r="S1473" t="str">
        <f t="shared" si="89"/>
        <v>August</v>
      </c>
      <c r="T1473" t="str">
        <f t="shared" si="90"/>
        <v>Recent</v>
      </c>
      <c r="U1473" t="str">
        <f t="shared" si="91"/>
        <v>Not Applicable</v>
      </c>
    </row>
    <row r="1474" spans="1:21" x14ac:dyDescent="0.25">
      <c r="A1474" t="s">
        <v>7153</v>
      </c>
      <c r="B1474" t="s">
        <v>18</v>
      </c>
      <c r="C1474" t="s">
        <v>7154</v>
      </c>
      <c r="D1474" t="s">
        <v>7155</v>
      </c>
      <c r="E1474" t="s">
        <v>7155</v>
      </c>
      <c r="F1474" t="s">
        <v>175</v>
      </c>
      <c r="G1474" s="2">
        <v>42069</v>
      </c>
      <c r="H1474" t="s">
        <v>34</v>
      </c>
      <c r="I1474">
        <v>2015</v>
      </c>
      <c r="J1474" t="s">
        <v>35</v>
      </c>
      <c r="K1474" t="s">
        <v>779</v>
      </c>
      <c r="L1474">
        <v>58</v>
      </c>
      <c r="M1474">
        <v>0</v>
      </c>
      <c r="N1474" t="s">
        <v>210</v>
      </c>
      <c r="O1474" t="s">
        <v>7156</v>
      </c>
      <c r="P1474" t="s">
        <v>39</v>
      </c>
      <c r="Q1474">
        <v>1</v>
      </c>
      <c r="R1474">
        <f t="shared" si="88"/>
        <v>2015</v>
      </c>
      <c r="S1474" t="str">
        <f t="shared" si="89"/>
        <v>March</v>
      </c>
      <c r="T1474" t="str">
        <f t="shared" si="90"/>
        <v>Modern</v>
      </c>
      <c r="U1474" t="str">
        <f t="shared" si="91"/>
        <v>Short</v>
      </c>
    </row>
    <row r="1475" spans="1:21" x14ac:dyDescent="0.25">
      <c r="A1475" t="s">
        <v>7157</v>
      </c>
      <c r="B1475" t="s">
        <v>18</v>
      </c>
      <c r="C1475" t="s">
        <v>7158</v>
      </c>
      <c r="D1475" t="s">
        <v>7159</v>
      </c>
      <c r="E1475" t="s">
        <v>7160</v>
      </c>
      <c r="F1475" t="s">
        <v>22</v>
      </c>
      <c r="G1475" s="2"/>
      <c r="H1475" t="s">
        <v>22</v>
      </c>
      <c r="I1475">
        <v>2014</v>
      </c>
      <c r="J1475" t="s">
        <v>59</v>
      </c>
      <c r="K1475" t="s">
        <v>60</v>
      </c>
      <c r="L1475">
        <v>89</v>
      </c>
      <c r="M1475">
        <v>0</v>
      </c>
      <c r="N1475" t="s">
        <v>155</v>
      </c>
      <c r="O1475" t="s">
        <v>7161</v>
      </c>
      <c r="P1475" t="s">
        <v>27</v>
      </c>
      <c r="Q1475">
        <v>2</v>
      </c>
      <c r="R1475" t="str">
        <f t="shared" ref="R1475:R1538" si="92">IF(G1475="","",YEAR(G1475))</f>
        <v/>
      </c>
      <c r="S1475" t="str">
        <f t="shared" ref="S1475:S1538" si="93">IF(G1475="","",TEXT(G1475,"mmmm"))</f>
        <v/>
      </c>
      <c r="T1475" t="str">
        <f t="shared" ref="T1475:T1538" si="94">IF(I1475&gt;=2020,"Recent",IF(I1475&gt;=2010,"Modern","Older"))</f>
        <v>Modern</v>
      </c>
      <c r="U1475" t="str">
        <f t="shared" ref="U1475:U1538" si="95">IF(L1475=0,"Not Applicable",IF(L1475&lt; 90,"Short",IF(L1475&lt;=120,"Medium","Long")))</f>
        <v>Short</v>
      </c>
    </row>
    <row r="1476" spans="1:21" x14ac:dyDescent="0.25">
      <c r="A1476" t="s">
        <v>7162</v>
      </c>
      <c r="B1476" t="s">
        <v>29</v>
      </c>
      <c r="C1476" t="s">
        <v>7163</v>
      </c>
      <c r="D1476" t="s">
        <v>22</v>
      </c>
      <c r="E1476" t="s">
        <v>7164</v>
      </c>
      <c r="F1476" t="s">
        <v>3867</v>
      </c>
      <c r="G1476" s="2"/>
      <c r="H1476" t="s">
        <v>22</v>
      </c>
      <c r="I1476">
        <v>2019</v>
      </c>
      <c r="J1476" t="s">
        <v>136</v>
      </c>
      <c r="K1476" t="s">
        <v>71</v>
      </c>
      <c r="L1476">
        <v>0</v>
      </c>
      <c r="M1476">
        <v>1</v>
      </c>
      <c r="N1476" t="s">
        <v>368</v>
      </c>
      <c r="O1476" t="s">
        <v>7165</v>
      </c>
      <c r="P1476" t="s">
        <v>27</v>
      </c>
      <c r="Q1476">
        <v>2</v>
      </c>
      <c r="R1476" t="str">
        <f t="shared" si="92"/>
        <v/>
      </c>
      <c r="S1476" t="str">
        <f t="shared" si="93"/>
        <v/>
      </c>
      <c r="T1476" t="str">
        <f t="shared" si="94"/>
        <v>Modern</v>
      </c>
      <c r="U1476" t="str">
        <f t="shared" si="95"/>
        <v>Not Applicable</v>
      </c>
    </row>
    <row r="1477" spans="1:21" x14ac:dyDescent="0.25">
      <c r="A1477" t="s">
        <v>7166</v>
      </c>
      <c r="B1477" t="s">
        <v>18</v>
      </c>
      <c r="C1477" t="s">
        <v>7167</v>
      </c>
      <c r="D1477" t="s">
        <v>7168</v>
      </c>
      <c r="E1477" t="s">
        <v>7169</v>
      </c>
      <c r="F1477" t="s">
        <v>22</v>
      </c>
      <c r="G1477" s="2"/>
      <c r="H1477" t="s">
        <v>22</v>
      </c>
      <c r="I1477">
        <v>2001</v>
      </c>
      <c r="J1477" t="s">
        <v>198</v>
      </c>
      <c r="K1477" t="s">
        <v>1652</v>
      </c>
      <c r="L1477">
        <v>72</v>
      </c>
      <c r="M1477">
        <v>0</v>
      </c>
      <c r="N1477" t="s">
        <v>119</v>
      </c>
      <c r="O1477" t="s">
        <v>7170</v>
      </c>
      <c r="P1477" t="s">
        <v>27</v>
      </c>
      <c r="Q1477">
        <v>2</v>
      </c>
      <c r="R1477" t="str">
        <f t="shared" si="92"/>
        <v/>
      </c>
      <c r="S1477" t="str">
        <f t="shared" si="93"/>
        <v/>
      </c>
      <c r="T1477" t="str">
        <f t="shared" si="94"/>
        <v>Older</v>
      </c>
      <c r="U1477" t="str">
        <f t="shared" si="95"/>
        <v>Short</v>
      </c>
    </row>
    <row r="1478" spans="1:21" x14ac:dyDescent="0.25">
      <c r="A1478" t="s">
        <v>7171</v>
      </c>
      <c r="B1478" t="s">
        <v>18</v>
      </c>
      <c r="C1478" t="s">
        <v>7172</v>
      </c>
      <c r="D1478" t="s">
        <v>7173</v>
      </c>
      <c r="E1478" t="s">
        <v>7174</v>
      </c>
      <c r="F1478" t="s">
        <v>85</v>
      </c>
      <c r="G1478" s="2">
        <v>42856</v>
      </c>
      <c r="H1478" t="s">
        <v>34</v>
      </c>
      <c r="I1478">
        <v>2016</v>
      </c>
      <c r="J1478" t="s">
        <v>35</v>
      </c>
      <c r="K1478" t="s">
        <v>1191</v>
      </c>
      <c r="L1478">
        <v>109</v>
      </c>
      <c r="M1478">
        <v>0</v>
      </c>
      <c r="N1478" t="s">
        <v>119</v>
      </c>
      <c r="O1478" t="s">
        <v>7175</v>
      </c>
      <c r="P1478" t="s">
        <v>39</v>
      </c>
      <c r="Q1478">
        <v>1</v>
      </c>
      <c r="R1478">
        <f t="shared" si="92"/>
        <v>2017</v>
      </c>
      <c r="S1478" t="str">
        <f t="shared" si="93"/>
        <v>May</v>
      </c>
      <c r="T1478" t="str">
        <f t="shared" si="94"/>
        <v>Modern</v>
      </c>
      <c r="U1478" t="str">
        <f t="shared" si="95"/>
        <v>Medium</v>
      </c>
    </row>
    <row r="1479" spans="1:21" x14ac:dyDescent="0.25">
      <c r="A1479" t="s">
        <v>7176</v>
      </c>
      <c r="B1479" t="s">
        <v>18</v>
      </c>
      <c r="C1479" t="s">
        <v>7177</v>
      </c>
      <c r="D1479" t="s">
        <v>7178</v>
      </c>
      <c r="E1479" t="s">
        <v>7179</v>
      </c>
      <c r="F1479" t="s">
        <v>22</v>
      </c>
      <c r="G1479" s="2"/>
      <c r="H1479" t="s">
        <v>22</v>
      </c>
      <c r="I1479">
        <v>2020</v>
      </c>
      <c r="J1479" t="s">
        <v>23</v>
      </c>
      <c r="K1479" t="s">
        <v>93</v>
      </c>
      <c r="L1479">
        <v>99</v>
      </c>
      <c r="M1479">
        <v>0</v>
      </c>
      <c r="N1479" t="s">
        <v>119</v>
      </c>
      <c r="O1479" t="s">
        <v>7180</v>
      </c>
      <c r="P1479" t="s">
        <v>27</v>
      </c>
      <c r="Q1479">
        <v>2</v>
      </c>
      <c r="R1479" t="str">
        <f t="shared" si="92"/>
        <v/>
      </c>
      <c r="S1479" t="str">
        <f t="shared" si="93"/>
        <v/>
      </c>
      <c r="T1479" t="str">
        <f t="shared" si="94"/>
        <v>Recent</v>
      </c>
      <c r="U1479" t="str">
        <f t="shared" si="95"/>
        <v>Medium</v>
      </c>
    </row>
    <row r="1480" spans="1:21" x14ac:dyDescent="0.25">
      <c r="A1480" t="s">
        <v>7181</v>
      </c>
      <c r="B1480" t="s">
        <v>18</v>
      </c>
      <c r="C1480" t="s">
        <v>7182</v>
      </c>
      <c r="D1480" t="s">
        <v>2201</v>
      </c>
      <c r="E1480" t="s">
        <v>7183</v>
      </c>
      <c r="F1480" t="s">
        <v>22</v>
      </c>
      <c r="G1480" s="2"/>
      <c r="H1480" t="s">
        <v>22</v>
      </c>
      <c r="I1480">
        <v>2017</v>
      </c>
      <c r="J1480" t="s">
        <v>77</v>
      </c>
      <c r="K1480" t="s">
        <v>7184</v>
      </c>
      <c r="L1480">
        <v>550</v>
      </c>
      <c r="M1480">
        <v>0</v>
      </c>
      <c r="N1480" t="s">
        <v>1394</v>
      </c>
      <c r="O1480" t="s">
        <v>7185</v>
      </c>
      <c r="P1480" t="s">
        <v>27</v>
      </c>
      <c r="Q1480">
        <v>2</v>
      </c>
      <c r="R1480" t="str">
        <f t="shared" si="92"/>
        <v/>
      </c>
      <c r="S1480" t="str">
        <f t="shared" si="93"/>
        <v/>
      </c>
      <c r="T1480" t="str">
        <f t="shared" si="94"/>
        <v>Modern</v>
      </c>
      <c r="U1480" t="str">
        <f t="shared" si="95"/>
        <v>Long</v>
      </c>
    </row>
    <row r="1481" spans="1:21" x14ac:dyDescent="0.25">
      <c r="A1481" t="s">
        <v>7186</v>
      </c>
      <c r="B1481" t="s">
        <v>29</v>
      </c>
      <c r="C1481" t="s">
        <v>7187</v>
      </c>
      <c r="D1481" t="s">
        <v>22</v>
      </c>
      <c r="E1481" t="s">
        <v>7188</v>
      </c>
      <c r="F1481" t="s">
        <v>33</v>
      </c>
      <c r="G1481" s="2">
        <v>43539</v>
      </c>
      <c r="H1481" t="s">
        <v>34</v>
      </c>
      <c r="I1481">
        <v>2018</v>
      </c>
      <c r="J1481" t="s">
        <v>631</v>
      </c>
      <c r="K1481" t="s">
        <v>36</v>
      </c>
      <c r="L1481">
        <v>0</v>
      </c>
      <c r="M1481">
        <v>2</v>
      </c>
      <c r="N1481" t="s">
        <v>37</v>
      </c>
      <c r="O1481" t="s">
        <v>7189</v>
      </c>
      <c r="P1481" t="s">
        <v>39</v>
      </c>
      <c r="Q1481">
        <v>1</v>
      </c>
      <c r="R1481">
        <f t="shared" si="92"/>
        <v>2019</v>
      </c>
      <c r="S1481" t="str">
        <f t="shared" si="93"/>
        <v>March</v>
      </c>
      <c r="T1481" t="str">
        <f t="shared" si="94"/>
        <v>Modern</v>
      </c>
      <c r="U1481" t="str">
        <f t="shared" si="95"/>
        <v>Not Applicable</v>
      </c>
    </row>
    <row r="1482" spans="1:21" x14ac:dyDescent="0.25">
      <c r="A1482" t="s">
        <v>7190</v>
      </c>
      <c r="B1482" t="s">
        <v>29</v>
      </c>
      <c r="C1482" t="s">
        <v>7191</v>
      </c>
      <c r="D1482" t="s">
        <v>22</v>
      </c>
      <c r="E1482" t="s">
        <v>7192</v>
      </c>
      <c r="F1482" t="s">
        <v>33</v>
      </c>
      <c r="G1482" s="2">
        <v>43554</v>
      </c>
      <c r="H1482" t="s">
        <v>34</v>
      </c>
      <c r="I1482">
        <v>2017</v>
      </c>
      <c r="J1482" t="s">
        <v>349</v>
      </c>
      <c r="K1482" t="s">
        <v>71</v>
      </c>
      <c r="L1482">
        <v>0</v>
      </c>
      <c r="M1482">
        <v>1</v>
      </c>
      <c r="N1482" t="s">
        <v>37</v>
      </c>
      <c r="O1482" t="s">
        <v>7193</v>
      </c>
      <c r="P1482" t="s">
        <v>39</v>
      </c>
      <c r="Q1482">
        <v>1</v>
      </c>
      <c r="R1482">
        <f t="shared" si="92"/>
        <v>2019</v>
      </c>
      <c r="S1482" t="str">
        <f t="shared" si="93"/>
        <v>March</v>
      </c>
      <c r="T1482" t="str">
        <f t="shared" si="94"/>
        <v>Modern</v>
      </c>
      <c r="U1482" t="str">
        <f t="shared" si="95"/>
        <v>Not Applicable</v>
      </c>
    </row>
    <row r="1483" spans="1:21" x14ac:dyDescent="0.25">
      <c r="A1483" t="s">
        <v>7194</v>
      </c>
      <c r="B1483" t="s">
        <v>18</v>
      </c>
      <c r="C1483" t="s">
        <v>7195</v>
      </c>
      <c r="D1483" t="s">
        <v>7196</v>
      </c>
      <c r="E1483" t="s">
        <v>7197</v>
      </c>
      <c r="F1483" t="s">
        <v>7198</v>
      </c>
      <c r="G1483" s="2">
        <v>43495</v>
      </c>
      <c r="H1483" t="s">
        <v>34</v>
      </c>
      <c r="I1483">
        <v>2010</v>
      </c>
      <c r="J1483" t="s">
        <v>136</v>
      </c>
      <c r="K1483" t="s">
        <v>7199</v>
      </c>
      <c r="L1483">
        <v>127</v>
      </c>
      <c r="M1483">
        <v>0</v>
      </c>
      <c r="N1483" t="s">
        <v>119</v>
      </c>
      <c r="O1483" t="s">
        <v>7200</v>
      </c>
      <c r="P1483" t="s">
        <v>39</v>
      </c>
      <c r="Q1483">
        <v>1</v>
      </c>
      <c r="R1483">
        <f t="shared" si="92"/>
        <v>2019</v>
      </c>
      <c r="S1483" t="str">
        <f t="shared" si="93"/>
        <v>January</v>
      </c>
      <c r="T1483" t="str">
        <f t="shared" si="94"/>
        <v>Modern</v>
      </c>
      <c r="U1483" t="str">
        <f t="shared" si="95"/>
        <v>Long</v>
      </c>
    </row>
    <row r="1484" spans="1:21" x14ac:dyDescent="0.25">
      <c r="A1484" t="s">
        <v>7201</v>
      </c>
      <c r="B1484" t="s">
        <v>18</v>
      </c>
      <c r="C1484" t="s">
        <v>7202</v>
      </c>
      <c r="D1484" t="s">
        <v>7203</v>
      </c>
      <c r="E1484" t="s">
        <v>7204</v>
      </c>
      <c r="F1484" t="s">
        <v>168</v>
      </c>
      <c r="G1484" s="2">
        <v>43800</v>
      </c>
      <c r="H1484" t="s">
        <v>34</v>
      </c>
      <c r="I1484">
        <v>2019</v>
      </c>
      <c r="J1484" t="s">
        <v>35</v>
      </c>
      <c r="K1484" t="s">
        <v>111</v>
      </c>
      <c r="L1484">
        <v>95</v>
      </c>
      <c r="M1484">
        <v>0</v>
      </c>
      <c r="N1484" t="s">
        <v>45</v>
      </c>
      <c r="O1484" t="s">
        <v>7205</v>
      </c>
      <c r="P1484" t="s">
        <v>39</v>
      </c>
      <c r="Q1484">
        <v>1</v>
      </c>
      <c r="R1484">
        <f t="shared" si="92"/>
        <v>2019</v>
      </c>
      <c r="S1484" t="str">
        <f t="shared" si="93"/>
        <v>December</v>
      </c>
      <c r="T1484" t="str">
        <f t="shared" si="94"/>
        <v>Modern</v>
      </c>
      <c r="U1484" t="str">
        <f t="shared" si="95"/>
        <v>Medium</v>
      </c>
    </row>
    <row r="1485" spans="1:21" x14ac:dyDescent="0.25">
      <c r="A1485" t="s">
        <v>7206</v>
      </c>
      <c r="B1485" t="s">
        <v>18</v>
      </c>
      <c r="C1485" t="s">
        <v>7207</v>
      </c>
      <c r="D1485" t="s">
        <v>7208</v>
      </c>
      <c r="E1485" t="s">
        <v>7209</v>
      </c>
      <c r="F1485" t="s">
        <v>22</v>
      </c>
      <c r="G1485" s="2"/>
      <c r="H1485" t="s">
        <v>22</v>
      </c>
      <c r="I1485">
        <v>2014</v>
      </c>
      <c r="J1485" t="s">
        <v>92</v>
      </c>
      <c r="K1485" t="s">
        <v>654</v>
      </c>
      <c r="L1485">
        <v>82</v>
      </c>
      <c r="M1485">
        <v>0</v>
      </c>
      <c r="N1485" t="s">
        <v>883</v>
      </c>
      <c r="O1485" t="s">
        <v>7210</v>
      </c>
      <c r="P1485" t="s">
        <v>27</v>
      </c>
      <c r="Q1485">
        <v>2</v>
      </c>
      <c r="R1485" t="str">
        <f t="shared" si="92"/>
        <v/>
      </c>
      <c r="S1485" t="str">
        <f t="shared" si="93"/>
        <v/>
      </c>
      <c r="T1485" t="str">
        <f t="shared" si="94"/>
        <v>Modern</v>
      </c>
      <c r="U1485" t="str">
        <f t="shared" si="95"/>
        <v>Short</v>
      </c>
    </row>
    <row r="1486" spans="1:21" x14ac:dyDescent="0.25">
      <c r="A1486" t="s">
        <v>7211</v>
      </c>
      <c r="B1486" t="s">
        <v>18</v>
      </c>
      <c r="C1486" t="s">
        <v>7212</v>
      </c>
      <c r="D1486" t="s">
        <v>7213</v>
      </c>
      <c r="E1486" t="s">
        <v>7214</v>
      </c>
      <c r="F1486" t="s">
        <v>175</v>
      </c>
      <c r="G1486" s="2">
        <v>42810</v>
      </c>
      <c r="H1486" t="s">
        <v>34</v>
      </c>
      <c r="I1486">
        <v>2016</v>
      </c>
      <c r="J1486" t="s">
        <v>92</v>
      </c>
      <c r="K1486" t="s">
        <v>551</v>
      </c>
      <c r="L1486">
        <v>97</v>
      </c>
      <c r="M1486">
        <v>0</v>
      </c>
      <c r="N1486" t="s">
        <v>112</v>
      </c>
      <c r="O1486" t="s">
        <v>7215</v>
      </c>
      <c r="P1486" t="s">
        <v>39</v>
      </c>
      <c r="Q1486">
        <v>1</v>
      </c>
      <c r="R1486">
        <f t="shared" si="92"/>
        <v>2017</v>
      </c>
      <c r="S1486" t="str">
        <f t="shared" si="93"/>
        <v>March</v>
      </c>
      <c r="T1486" t="str">
        <f t="shared" si="94"/>
        <v>Modern</v>
      </c>
      <c r="U1486" t="str">
        <f t="shared" si="95"/>
        <v>Medium</v>
      </c>
    </row>
    <row r="1487" spans="1:21" x14ac:dyDescent="0.25">
      <c r="A1487" t="s">
        <v>7216</v>
      </c>
      <c r="B1487" t="s">
        <v>18</v>
      </c>
      <c r="C1487" t="s">
        <v>7217</v>
      </c>
      <c r="D1487" t="s">
        <v>7218</v>
      </c>
      <c r="E1487" t="s">
        <v>7219</v>
      </c>
      <c r="F1487" t="s">
        <v>22</v>
      </c>
      <c r="G1487" s="2"/>
      <c r="H1487" t="s">
        <v>22</v>
      </c>
      <c r="I1487">
        <v>2011</v>
      </c>
      <c r="J1487" t="s">
        <v>92</v>
      </c>
      <c r="K1487" t="s">
        <v>2570</v>
      </c>
      <c r="L1487">
        <v>118</v>
      </c>
      <c r="M1487">
        <v>0</v>
      </c>
      <c r="N1487" t="s">
        <v>119</v>
      </c>
      <c r="O1487" t="s">
        <v>7220</v>
      </c>
      <c r="P1487" t="s">
        <v>27</v>
      </c>
      <c r="Q1487">
        <v>2</v>
      </c>
      <c r="R1487" t="str">
        <f t="shared" si="92"/>
        <v/>
      </c>
      <c r="S1487" t="str">
        <f t="shared" si="93"/>
        <v/>
      </c>
      <c r="T1487" t="str">
        <f t="shared" si="94"/>
        <v>Modern</v>
      </c>
      <c r="U1487" t="str">
        <f t="shared" si="95"/>
        <v>Medium</v>
      </c>
    </row>
    <row r="1488" spans="1:21" x14ac:dyDescent="0.25">
      <c r="A1488" t="s">
        <v>7221</v>
      </c>
      <c r="B1488" t="s">
        <v>18</v>
      </c>
      <c r="C1488" t="s">
        <v>7222</v>
      </c>
      <c r="D1488" t="s">
        <v>7223</v>
      </c>
      <c r="E1488" t="s">
        <v>7224</v>
      </c>
      <c r="F1488" t="s">
        <v>7225</v>
      </c>
      <c r="G1488" s="2">
        <v>43831</v>
      </c>
      <c r="H1488" t="s">
        <v>34</v>
      </c>
      <c r="I1488">
        <v>1992</v>
      </c>
      <c r="J1488" t="s">
        <v>92</v>
      </c>
      <c r="K1488" t="s">
        <v>1434</v>
      </c>
      <c r="L1488">
        <v>112</v>
      </c>
      <c r="M1488">
        <v>0</v>
      </c>
      <c r="N1488" t="s">
        <v>2559</v>
      </c>
      <c r="O1488" t="s">
        <v>7226</v>
      </c>
      <c r="P1488" t="s">
        <v>39</v>
      </c>
      <c r="Q1488">
        <v>1</v>
      </c>
      <c r="R1488">
        <f t="shared" si="92"/>
        <v>2020</v>
      </c>
      <c r="S1488" t="str">
        <f t="shared" si="93"/>
        <v>January</v>
      </c>
      <c r="T1488" t="str">
        <f t="shared" si="94"/>
        <v>Older</v>
      </c>
      <c r="U1488" t="str">
        <f t="shared" si="95"/>
        <v>Medium</v>
      </c>
    </row>
    <row r="1489" spans="1:21" x14ac:dyDescent="0.25">
      <c r="A1489" t="s">
        <v>7227</v>
      </c>
      <c r="B1489" t="s">
        <v>18</v>
      </c>
      <c r="C1489" t="s">
        <v>7228</v>
      </c>
      <c r="D1489" t="s">
        <v>7229</v>
      </c>
      <c r="E1489" t="s">
        <v>7230</v>
      </c>
      <c r="F1489" t="s">
        <v>7231</v>
      </c>
      <c r="G1489" s="2">
        <v>43139</v>
      </c>
      <c r="H1489" t="s">
        <v>34</v>
      </c>
      <c r="I1489">
        <v>2017</v>
      </c>
      <c r="J1489" t="s">
        <v>92</v>
      </c>
      <c r="K1489" t="s">
        <v>570</v>
      </c>
      <c r="L1489">
        <v>94</v>
      </c>
      <c r="M1489">
        <v>0</v>
      </c>
      <c r="N1489" t="s">
        <v>112</v>
      </c>
      <c r="O1489" t="s">
        <v>7232</v>
      </c>
      <c r="P1489" t="s">
        <v>39</v>
      </c>
      <c r="Q1489">
        <v>1</v>
      </c>
      <c r="R1489">
        <f t="shared" si="92"/>
        <v>2018</v>
      </c>
      <c r="S1489" t="str">
        <f t="shared" si="93"/>
        <v>February</v>
      </c>
      <c r="T1489" t="str">
        <f t="shared" si="94"/>
        <v>Modern</v>
      </c>
      <c r="U1489" t="str">
        <f t="shared" si="95"/>
        <v>Medium</v>
      </c>
    </row>
    <row r="1490" spans="1:21" x14ac:dyDescent="0.25">
      <c r="A1490" t="s">
        <v>7233</v>
      </c>
      <c r="B1490" t="s">
        <v>18</v>
      </c>
      <c r="C1490" t="s">
        <v>7234</v>
      </c>
      <c r="D1490" t="s">
        <v>1340</v>
      </c>
      <c r="E1490" t="s">
        <v>7235</v>
      </c>
      <c r="F1490" t="s">
        <v>22</v>
      </c>
      <c r="G1490" s="2"/>
      <c r="H1490" t="s">
        <v>22</v>
      </c>
      <c r="I1490">
        <v>2006</v>
      </c>
      <c r="J1490" t="s">
        <v>244</v>
      </c>
      <c r="K1490" t="s">
        <v>2570</v>
      </c>
      <c r="L1490">
        <v>118</v>
      </c>
      <c r="M1490">
        <v>0</v>
      </c>
      <c r="N1490" t="s">
        <v>61</v>
      </c>
      <c r="O1490" t="s">
        <v>7236</v>
      </c>
      <c r="P1490" t="s">
        <v>27</v>
      </c>
      <c r="Q1490">
        <v>2</v>
      </c>
      <c r="R1490" t="str">
        <f t="shared" si="92"/>
        <v/>
      </c>
      <c r="S1490" t="str">
        <f t="shared" si="93"/>
        <v/>
      </c>
      <c r="T1490" t="str">
        <f t="shared" si="94"/>
        <v>Older</v>
      </c>
      <c r="U1490" t="str">
        <f t="shared" si="95"/>
        <v>Medium</v>
      </c>
    </row>
    <row r="1491" spans="1:21" x14ac:dyDescent="0.25">
      <c r="A1491" t="s">
        <v>7237</v>
      </c>
      <c r="B1491" t="s">
        <v>18</v>
      </c>
      <c r="C1491" t="s">
        <v>7238</v>
      </c>
      <c r="D1491" t="s">
        <v>7239</v>
      </c>
      <c r="E1491" t="s">
        <v>7240</v>
      </c>
      <c r="F1491" t="s">
        <v>22</v>
      </c>
      <c r="G1491" s="2"/>
      <c r="H1491" t="s">
        <v>22</v>
      </c>
      <c r="I1491">
        <v>2016</v>
      </c>
      <c r="J1491" t="s">
        <v>92</v>
      </c>
      <c r="K1491" t="s">
        <v>130</v>
      </c>
      <c r="L1491">
        <v>116</v>
      </c>
      <c r="M1491">
        <v>0</v>
      </c>
      <c r="N1491" t="s">
        <v>119</v>
      </c>
      <c r="O1491" t="s">
        <v>7241</v>
      </c>
      <c r="P1491" t="s">
        <v>27</v>
      </c>
      <c r="Q1491">
        <v>2</v>
      </c>
      <c r="R1491" t="str">
        <f t="shared" si="92"/>
        <v/>
      </c>
      <c r="S1491" t="str">
        <f t="shared" si="93"/>
        <v/>
      </c>
      <c r="T1491" t="str">
        <f t="shared" si="94"/>
        <v>Modern</v>
      </c>
      <c r="U1491" t="str">
        <f t="shared" si="95"/>
        <v>Medium</v>
      </c>
    </row>
    <row r="1492" spans="1:21" x14ac:dyDescent="0.25">
      <c r="A1492" t="s">
        <v>7242</v>
      </c>
      <c r="B1492" t="s">
        <v>29</v>
      </c>
      <c r="C1492" t="s">
        <v>7243</v>
      </c>
      <c r="D1492" t="s">
        <v>22</v>
      </c>
      <c r="E1492" t="s">
        <v>7244</v>
      </c>
      <c r="F1492" t="s">
        <v>22</v>
      </c>
      <c r="G1492" s="2"/>
      <c r="H1492" t="s">
        <v>22</v>
      </c>
      <c r="I1492">
        <v>2020</v>
      </c>
      <c r="J1492" t="s">
        <v>238</v>
      </c>
      <c r="K1492" t="s">
        <v>71</v>
      </c>
      <c r="L1492">
        <v>0</v>
      </c>
      <c r="M1492">
        <v>1</v>
      </c>
      <c r="N1492" t="s">
        <v>357</v>
      </c>
      <c r="O1492" t="s">
        <v>7245</v>
      </c>
      <c r="P1492" t="s">
        <v>27</v>
      </c>
      <c r="Q1492">
        <v>2</v>
      </c>
      <c r="R1492" t="str">
        <f t="shared" si="92"/>
        <v/>
      </c>
      <c r="S1492" t="str">
        <f t="shared" si="93"/>
        <v/>
      </c>
      <c r="T1492" t="str">
        <f t="shared" si="94"/>
        <v>Recent</v>
      </c>
      <c r="U1492" t="str">
        <f t="shared" si="95"/>
        <v>Not Applicable</v>
      </c>
    </row>
    <row r="1493" spans="1:21" x14ac:dyDescent="0.25">
      <c r="A1493" t="s">
        <v>7246</v>
      </c>
      <c r="B1493" t="s">
        <v>18</v>
      </c>
      <c r="C1493" t="s">
        <v>7247</v>
      </c>
      <c r="D1493" t="s">
        <v>7248</v>
      </c>
      <c r="E1493" t="s">
        <v>7249</v>
      </c>
      <c r="F1493" t="s">
        <v>270</v>
      </c>
      <c r="G1493" s="2">
        <v>42896</v>
      </c>
      <c r="H1493" t="s">
        <v>34</v>
      </c>
      <c r="I1493">
        <v>1991</v>
      </c>
      <c r="J1493" t="s">
        <v>300</v>
      </c>
      <c r="K1493" t="s">
        <v>1434</v>
      </c>
      <c r="L1493">
        <v>112</v>
      </c>
      <c r="M1493">
        <v>0</v>
      </c>
      <c r="N1493" t="s">
        <v>2559</v>
      </c>
      <c r="O1493" t="s">
        <v>7250</v>
      </c>
      <c r="P1493" t="s">
        <v>39</v>
      </c>
      <c r="Q1493">
        <v>1</v>
      </c>
      <c r="R1493">
        <f t="shared" si="92"/>
        <v>2017</v>
      </c>
      <c r="S1493" t="str">
        <f t="shared" si="93"/>
        <v>June</v>
      </c>
      <c r="T1493" t="str">
        <f t="shared" si="94"/>
        <v>Older</v>
      </c>
      <c r="U1493" t="str">
        <f t="shared" si="95"/>
        <v>Medium</v>
      </c>
    </row>
    <row r="1494" spans="1:21" x14ac:dyDescent="0.25">
      <c r="A1494" t="s">
        <v>7251</v>
      </c>
      <c r="B1494" t="s">
        <v>18</v>
      </c>
      <c r="C1494" t="s">
        <v>7252</v>
      </c>
      <c r="D1494" t="s">
        <v>7253</v>
      </c>
      <c r="E1494" t="s">
        <v>7254</v>
      </c>
      <c r="F1494" t="s">
        <v>7255</v>
      </c>
      <c r="G1494" s="2">
        <v>43296</v>
      </c>
      <c r="H1494" t="s">
        <v>34</v>
      </c>
      <c r="I1494">
        <v>2012</v>
      </c>
      <c r="J1494" t="s">
        <v>244</v>
      </c>
      <c r="K1494" t="s">
        <v>967</v>
      </c>
      <c r="L1494">
        <v>90</v>
      </c>
      <c r="M1494">
        <v>0</v>
      </c>
      <c r="N1494" t="s">
        <v>119</v>
      </c>
      <c r="O1494" t="s">
        <v>7256</v>
      </c>
      <c r="P1494" t="s">
        <v>39</v>
      </c>
      <c r="Q1494">
        <v>1</v>
      </c>
      <c r="R1494">
        <f t="shared" si="92"/>
        <v>2018</v>
      </c>
      <c r="S1494" t="str">
        <f t="shared" si="93"/>
        <v>July</v>
      </c>
      <c r="T1494" t="str">
        <f t="shared" si="94"/>
        <v>Modern</v>
      </c>
      <c r="U1494" t="str">
        <f t="shared" si="95"/>
        <v>Medium</v>
      </c>
    </row>
    <row r="1495" spans="1:21" x14ac:dyDescent="0.25">
      <c r="A1495" t="s">
        <v>7257</v>
      </c>
      <c r="B1495" t="s">
        <v>18</v>
      </c>
      <c r="C1495" t="s">
        <v>7258</v>
      </c>
      <c r="D1495" t="s">
        <v>7259</v>
      </c>
      <c r="E1495" t="s">
        <v>7260</v>
      </c>
      <c r="F1495" t="s">
        <v>22</v>
      </c>
      <c r="G1495" s="2"/>
      <c r="H1495" t="s">
        <v>22</v>
      </c>
      <c r="I1495">
        <v>2021</v>
      </c>
      <c r="J1495" t="s">
        <v>198</v>
      </c>
      <c r="K1495" t="s">
        <v>24</v>
      </c>
      <c r="L1495">
        <v>79</v>
      </c>
      <c r="M1495">
        <v>0</v>
      </c>
      <c r="N1495" t="s">
        <v>264</v>
      </c>
      <c r="O1495" t="s">
        <v>7261</v>
      </c>
      <c r="P1495" t="s">
        <v>27</v>
      </c>
      <c r="Q1495">
        <v>2</v>
      </c>
      <c r="R1495" t="str">
        <f t="shared" si="92"/>
        <v/>
      </c>
      <c r="S1495" t="str">
        <f t="shared" si="93"/>
        <v/>
      </c>
      <c r="T1495" t="str">
        <f t="shared" si="94"/>
        <v>Recent</v>
      </c>
      <c r="U1495" t="str">
        <f t="shared" si="95"/>
        <v>Short</v>
      </c>
    </row>
    <row r="1496" spans="1:21" x14ac:dyDescent="0.25">
      <c r="A1496" t="s">
        <v>7262</v>
      </c>
      <c r="B1496" t="s">
        <v>29</v>
      </c>
      <c r="C1496" t="s">
        <v>7263</v>
      </c>
      <c r="D1496" t="s">
        <v>22</v>
      </c>
      <c r="E1496" t="s">
        <v>7264</v>
      </c>
      <c r="F1496" t="s">
        <v>22</v>
      </c>
      <c r="G1496" s="2"/>
      <c r="H1496" t="s">
        <v>22</v>
      </c>
      <c r="I1496">
        <v>2011</v>
      </c>
      <c r="J1496" t="s">
        <v>136</v>
      </c>
      <c r="K1496" t="s">
        <v>71</v>
      </c>
      <c r="L1496">
        <v>0</v>
      </c>
      <c r="M1496">
        <v>1</v>
      </c>
      <c r="N1496" t="s">
        <v>119</v>
      </c>
      <c r="O1496" t="s">
        <v>7265</v>
      </c>
      <c r="P1496" t="s">
        <v>27</v>
      </c>
      <c r="Q1496">
        <v>2</v>
      </c>
      <c r="R1496" t="str">
        <f t="shared" si="92"/>
        <v/>
      </c>
      <c r="S1496" t="str">
        <f t="shared" si="93"/>
        <v/>
      </c>
      <c r="T1496" t="str">
        <f t="shared" si="94"/>
        <v>Modern</v>
      </c>
      <c r="U1496" t="str">
        <f t="shared" si="95"/>
        <v>Not Applicable</v>
      </c>
    </row>
    <row r="1497" spans="1:21" x14ac:dyDescent="0.25">
      <c r="A1497" t="s">
        <v>7266</v>
      </c>
      <c r="B1497" t="s">
        <v>29</v>
      </c>
      <c r="C1497" t="s">
        <v>7267</v>
      </c>
      <c r="D1497" t="s">
        <v>22</v>
      </c>
      <c r="E1497" t="s">
        <v>7268</v>
      </c>
      <c r="F1497" t="s">
        <v>22</v>
      </c>
      <c r="G1497" s="2">
        <v>43384</v>
      </c>
      <c r="H1497" t="s">
        <v>34</v>
      </c>
      <c r="I1497">
        <v>2018</v>
      </c>
      <c r="J1497" t="s">
        <v>51</v>
      </c>
      <c r="K1497" t="s">
        <v>71</v>
      </c>
      <c r="L1497">
        <v>0</v>
      </c>
      <c r="M1497">
        <v>1</v>
      </c>
      <c r="N1497" t="s">
        <v>72</v>
      </c>
      <c r="O1497" t="s">
        <v>7269</v>
      </c>
      <c r="P1497" t="s">
        <v>39</v>
      </c>
      <c r="Q1497">
        <v>1</v>
      </c>
      <c r="R1497">
        <f t="shared" si="92"/>
        <v>2018</v>
      </c>
      <c r="S1497" t="str">
        <f t="shared" si="93"/>
        <v>October</v>
      </c>
      <c r="T1497" t="str">
        <f t="shared" si="94"/>
        <v>Modern</v>
      </c>
      <c r="U1497" t="str">
        <f t="shared" si="95"/>
        <v>Not Applicable</v>
      </c>
    </row>
    <row r="1498" spans="1:21" x14ac:dyDescent="0.25">
      <c r="A1498" t="s">
        <v>7270</v>
      </c>
      <c r="B1498" t="s">
        <v>18</v>
      </c>
      <c r="C1498" t="s">
        <v>7271</v>
      </c>
      <c r="D1498" t="s">
        <v>6291</v>
      </c>
      <c r="E1498" t="s">
        <v>7272</v>
      </c>
      <c r="F1498" t="s">
        <v>22</v>
      </c>
      <c r="G1498" s="2"/>
      <c r="H1498" t="s">
        <v>22</v>
      </c>
      <c r="I1498">
        <v>1994</v>
      </c>
      <c r="J1498" t="s">
        <v>300</v>
      </c>
      <c r="K1498" t="s">
        <v>263</v>
      </c>
      <c r="L1498">
        <v>88</v>
      </c>
      <c r="M1498">
        <v>0</v>
      </c>
      <c r="N1498" t="s">
        <v>119</v>
      </c>
      <c r="O1498" t="s">
        <v>7273</v>
      </c>
      <c r="P1498" t="s">
        <v>27</v>
      </c>
      <c r="Q1498">
        <v>2</v>
      </c>
      <c r="R1498" t="str">
        <f t="shared" si="92"/>
        <v/>
      </c>
      <c r="S1498" t="str">
        <f t="shared" si="93"/>
        <v/>
      </c>
      <c r="T1498" t="str">
        <f t="shared" si="94"/>
        <v>Older</v>
      </c>
      <c r="U1498" t="str">
        <f t="shared" si="95"/>
        <v>Short</v>
      </c>
    </row>
    <row r="1499" spans="1:21" x14ac:dyDescent="0.25">
      <c r="A1499" t="s">
        <v>7274</v>
      </c>
      <c r="B1499" t="s">
        <v>18</v>
      </c>
      <c r="C1499" t="s">
        <v>7275</v>
      </c>
      <c r="D1499" t="s">
        <v>2486</v>
      </c>
      <c r="E1499" t="s">
        <v>7276</v>
      </c>
      <c r="F1499" t="s">
        <v>22</v>
      </c>
      <c r="G1499" s="2"/>
      <c r="H1499" t="s">
        <v>22</v>
      </c>
      <c r="I1499">
        <v>2015</v>
      </c>
      <c r="J1499" t="s">
        <v>23</v>
      </c>
      <c r="K1499" t="s">
        <v>86</v>
      </c>
      <c r="L1499">
        <v>138</v>
      </c>
      <c r="M1499">
        <v>0</v>
      </c>
      <c r="N1499" t="s">
        <v>540</v>
      </c>
      <c r="O1499" t="s">
        <v>7277</v>
      </c>
      <c r="P1499" t="s">
        <v>27</v>
      </c>
      <c r="Q1499">
        <v>2</v>
      </c>
      <c r="R1499" t="str">
        <f t="shared" si="92"/>
        <v/>
      </c>
      <c r="S1499" t="str">
        <f t="shared" si="93"/>
        <v/>
      </c>
      <c r="T1499" t="str">
        <f t="shared" si="94"/>
        <v>Modern</v>
      </c>
      <c r="U1499" t="str">
        <f t="shared" si="95"/>
        <v>Long</v>
      </c>
    </row>
    <row r="1500" spans="1:21" x14ac:dyDescent="0.25">
      <c r="A1500" t="s">
        <v>7278</v>
      </c>
      <c r="B1500" t="s">
        <v>18</v>
      </c>
      <c r="C1500" t="s">
        <v>7279</v>
      </c>
      <c r="D1500" t="s">
        <v>4599</v>
      </c>
      <c r="E1500" t="s">
        <v>7280</v>
      </c>
      <c r="F1500" t="s">
        <v>22</v>
      </c>
      <c r="G1500" s="2"/>
      <c r="H1500" t="s">
        <v>22</v>
      </c>
      <c r="I1500">
        <v>1993</v>
      </c>
      <c r="J1500" t="s">
        <v>59</v>
      </c>
      <c r="K1500" t="s">
        <v>7281</v>
      </c>
      <c r="L1500">
        <v>181</v>
      </c>
      <c r="M1500">
        <v>0</v>
      </c>
      <c r="N1500" t="s">
        <v>119</v>
      </c>
      <c r="O1500" t="s">
        <v>7282</v>
      </c>
      <c r="P1500" t="s">
        <v>27</v>
      </c>
      <c r="Q1500">
        <v>2</v>
      </c>
      <c r="R1500" t="str">
        <f t="shared" si="92"/>
        <v/>
      </c>
      <c r="S1500" t="str">
        <f t="shared" si="93"/>
        <v/>
      </c>
      <c r="T1500" t="str">
        <f t="shared" si="94"/>
        <v>Older</v>
      </c>
      <c r="U1500" t="str">
        <f t="shared" si="95"/>
        <v>Long</v>
      </c>
    </row>
    <row r="1501" spans="1:21" x14ac:dyDescent="0.25">
      <c r="A1501" t="s">
        <v>7283</v>
      </c>
      <c r="B1501" t="s">
        <v>29</v>
      </c>
      <c r="C1501" t="s">
        <v>7284</v>
      </c>
      <c r="D1501" t="s">
        <v>22</v>
      </c>
      <c r="E1501" t="s">
        <v>7285</v>
      </c>
      <c r="F1501" t="s">
        <v>33</v>
      </c>
      <c r="G1501" s="2">
        <v>42888</v>
      </c>
      <c r="H1501" t="s">
        <v>34</v>
      </c>
      <c r="I1501">
        <v>2016</v>
      </c>
      <c r="J1501" t="s">
        <v>35</v>
      </c>
      <c r="K1501" t="s">
        <v>71</v>
      </c>
      <c r="L1501">
        <v>0</v>
      </c>
      <c r="M1501">
        <v>1</v>
      </c>
      <c r="N1501" t="s">
        <v>37</v>
      </c>
      <c r="O1501" t="s">
        <v>7286</v>
      </c>
      <c r="P1501" t="s">
        <v>39</v>
      </c>
      <c r="Q1501">
        <v>1</v>
      </c>
      <c r="R1501">
        <f t="shared" si="92"/>
        <v>2017</v>
      </c>
      <c r="S1501" t="str">
        <f t="shared" si="93"/>
        <v>June</v>
      </c>
      <c r="T1501" t="str">
        <f t="shared" si="94"/>
        <v>Modern</v>
      </c>
      <c r="U1501" t="str">
        <f t="shared" si="95"/>
        <v>Not Applicable</v>
      </c>
    </row>
    <row r="1502" spans="1:21" x14ac:dyDescent="0.25">
      <c r="A1502" t="s">
        <v>7287</v>
      </c>
      <c r="B1502" t="s">
        <v>18</v>
      </c>
      <c r="C1502" t="s">
        <v>7288</v>
      </c>
      <c r="D1502" t="s">
        <v>1048</v>
      </c>
      <c r="E1502" t="s">
        <v>7289</v>
      </c>
      <c r="F1502" t="s">
        <v>1050</v>
      </c>
      <c r="G1502" s="2">
        <v>42804</v>
      </c>
      <c r="H1502" t="s">
        <v>34</v>
      </c>
      <c r="I1502">
        <v>2004</v>
      </c>
      <c r="J1502" t="s">
        <v>300</v>
      </c>
      <c r="K1502" t="s">
        <v>940</v>
      </c>
      <c r="L1502">
        <v>106</v>
      </c>
      <c r="M1502">
        <v>0</v>
      </c>
      <c r="N1502" t="s">
        <v>61</v>
      </c>
      <c r="O1502" t="s">
        <v>7290</v>
      </c>
      <c r="P1502" t="s">
        <v>39</v>
      </c>
      <c r="Q1502">
        <v>1</v>
      </c>
      <c r="R1502">
        <f t="shared" si="92"/>
        <v>2017</v>
      </c>
      <c r="S1502" t="str">
        <f t="shared" si="93"/>
        <v>March</v>
      </c>
      <c r="T1502" t="str">
        <f t="shared" si="94"/>
        <v>Older</v>
      </c>
      <c r="U1502" t="str">
        <f t="shared" si="95"/>
        <v>Medium</v>
      </c>
    </row>
    <row r="1503" spans="1:21" x14ac:dyDescent="0.25">
      <c r="A1503" t="s">
        <v>7291</v>
      </c>
      <c r="B1503" t="s">
        <v>18</v>
      </c>
      <c r="C1503" t="s">
        <v>7292</v>
      </c>
      <c r="D1503" t="s">
        <v>7293</v>
      </c>
      <c r="E1503" t="s">
        <v>7294</v>
      </c>
      <c r="F1503" t="s">
        <v>643</v>
      </c>
      <c r="G1503" s="2">
        <v>42675</v>
      </c>
      <c r="H1503" t="s">
        <v>34</v>
      </c>
      <c r="I1503">
        <v>1973</v>
      </c>
      <c r="J1503" t="s">
        <v>300</v>
      </c>
      <c r="K1503" t="s">
        <v>384</v>
      </c>
      <c r="L1503">
        <v>81</v>
      </c>
      <c r="M1503">
        <v>0</v>
      </c>
      <c r="N1503" t="s">
        <v>112</v>
      </c>
      <c r="O1503" t="s">
        <v>7295</v>
      </c>
      <c r="P1503" t="s">
        <v>39</v>
      </c>
      <c r="Q1503">
        <v>1</v>
      </c>
      <c r="R1503">
        <f t="shared" si="92"/>
        <v>2016</v>
      </c>
      <c r="S1503" t="str">
        <f t="shared" si="93"/>
        <v>November</v>
      </c>
      <c r="T1503" t="str">
        <f t="shared" si="94"/>
        <v>Older</v>
      </c>
      <c r="U1503" t="str">
        <f t="shared" si="95"/>
        <v>Short</v>
      </c>
    </row>
    <row r="1504" spans="1:21" x14ac:dyDescent="0.25">
      <c r="A1504" t="s">
        <v>7296</v>
      </c>
      <c r="B1504" t="s">
        <v>18</v>
      </c>
      <c r="C1504" t="s">
        <v>7297</v>
      </c>
      <c r="D1504" t="s">
        <v>7298</v>
      </c>
      <c r="E1504" t="s">
        <v>7299</v>
      </c>
      <c r="F1504" t="s">
        <v>175</v>
      </c>
      <c r="G1504" s="2">
        <v>43891</v>
      </c>
      <c r="H1504" t="s">
        <v>34</v>
      </c>
      <c r="I1504">
        <v>2016</v>
      </c>
      <c r="J1504" t="s">
        <v>136</v>
      </c>
      <c r="K1504" t="s">
        <v>271</v>
      </c>
      <c r="L1504">
        <v>87</v>
      </c>
      <c r="M1504">
        <v>0</v>
      </c>
      <c r="N1504" t="s">
        <v>61</v>
      </c>
      <c r="O1504" t="s">
        <v>7300</v>
      </c>
      <c r="P1504" t="s">
        <v>39</v>
      </c>
      <c r="Q1504">
        <v>1</v>
      </c>
      <c r="R1504">
        <f t="shared" si="92"/>
        <v>2020</v>
      </c>
      <c r="S1504" t="str">
        <f t="shared" si="93"/>
        <v>March</v>
      </c>
      <c r="T1504" t="str">
        <f t="shared" si="94"/>
        <v>Modern</v>
      </c>
      <c r="U1504" t="str">
        <f t="shared" si="95"/>
        <v>Short</v>
      </c>
    </row>
    <row r="1505" spans="1:21" x14ac:dyDescent="0.25">
      <c r="A1505" t="s">
        <v>7301</v>
      </c>
      <c r="B1505" t="s">
        <v>18</v>
      </c>
      <c r="C1505" t="s">
        <v>7302</v>
      </c>
      <c r="D1505" t="s">
        <v>7303</v>
      </c>
      <c r="E1505" t="s">
        <v>7304</v>
      </c>
      <c r="F1505" t="s">
        <v>7305</v>
      </c>
      <c r="G1505" s="2">
        <v>43296</v>
      </c>
      <c r="H1505" t="s">
        <v>34</v>
      </c>
      <c r="I1505">
        <v>2017</v>
      </c>
      <c r="J1505" t="s">
        <v>35</v>
      </c>
      <c r="K1505" t="s">
        <v>665</v>
      </c>
      <c r="L1505">
        <v>108</v>
      </c>
      <c r="M1505">
        <v>0</v>
      </c>
      <c r="N1505" t="s">
        <v>119</v>
      </c>
      <c r="O1505" t="s">
        <v>7306</v>
      </c>
      <c r="P1505" t="s">
        <v>39</v>
      </c>
      <c r="Q1505">
        <v>1</v>
      </c>
      <c r="R1505">
        <f t="shared" si="92"/>
        <v>2018</v>
      </c>
      <c r="S1505" t="str">
        <f t="shared" si="93"/>
        <v>July</v>
      </c>
      <c r="T1505" t="str">
        <f t="shared" si="94"/>
        <v>Modern</v>
      </c>
      <c r="U1505" t="str">
        <f t="shared" si="95"/>
        <v>Medium</v>
      </c>
    </row>
    <row r="1506" spans="1:21" x14ac:dyDescent="0.25">
      <c r="A1506" t="s">
        <v>7307</v>
      </c>
      <c r="B1506" t="s">
        <v>18</v>
      </c>
      <c r="C1506" t="s">
        <v>7308</v>
      </c>
      <c r="D1506" t="s">
        <v>76</v>
      </c>
      <c r="E1506" t="s">
        <v>684</v>
      </c>
      <c r="F1506" t="s">
        <v>22</v>
      </c>
      <c r="G1506" s="2"/>
      <c r="H1506" t="s">
        <v>22</v>
      </c>
      <c r="I1506">
        <v>2017</v>
      </c>
      <c r="J1506" t="s">
        <v>77</v>
      </c>
      <c r="K1506" t="s">
        <v>5573</v>
      </c>
      <c r="L1506">
        <v>21</v>
      </c>
      <c r="M1506">
        <v>0</v>
      </c>
      <c r="N1506" t="s">
        <v>686</v>
      </c>
      <c r="O1506" t="s">
        <v>7309</v>
      </c>
      <c r="P1506" t="s">
        <v>27</v>
      </c>
      <c r="Q1506">
        <v>2</v>
      </c>
      <c r="R1506" t="str">
        <f t="shared" si="92"/>
        <v/>
      </c>
      <c r="S1506" t="str">
        <f t="shared" si="93"/>
        <v/>
      </c>
      <c r="T1506" t="str">
        <f t="shared" si="94"/>
        <v>Modern</v>
      </c>
      <c r="U1506" t="str">
        <f t="shared" si="95"/>
        <v>Short</v>
      </c>
    </row>
    <row r="1507" spans="1:21" x14ac:dyDescent="0.25">
      <c r="A1507" t="s">
        <v>7310</v>
      </c>
      <c r="B1507" t="s">
        <v>29</v>
      </c>
      <c r="C1507" t="s">
        <v>7311</v>
      </c>
      <c r="D1507" t="s">
        <v>22</v>
      </c>
      <c r="E1507" t="s">
        <v>7312</v>
      </c>
      <c r="F1507" t="s">
        <v>22</v>
      </c>
      <c r="G1507" s="2"/>
      <c r="H1507" t="s">
        <v>22</v>
      </c>
      <c r="I1507">
        <v>2019</v>
      </c>
      <c r="J1507" t="s">
        <v>77</v>
      </c>
      <c r="K1507" t="s">
        <v>71</v>
      </c>
      <c r="L1507">
        <v>0</v>
      </c>
      <c r="M1507">
        <v>1</v>
      </c>
      <c r="N1507" t="s">
        <v>1394</v>
      </c>
      <c r="O1507" t="s">
        <v>7313</v>
      </c>
      <c r="P1507" t="s">
        <v>27</v>
      </c>
      <c r="Q1507">
        <v>2</v>
      </c>
      <c r="R1507" t="str">
        <f t="shared" si="92"/>
        <v/>
      </c>
      <c r="S1507" t="str">
        <f t="shared" si="93"/>
        <v/>
      </c>
      <c r="T1507" t="str">
        <f t="shared" si="94"/>
        <v>Modern</v>
      </c>
      <c r="U1507" t="str">
        <f t="shared" si="95"/>
        <v>Not Applicable</v>
      </c>
    </row>
    <row r="1508" spans="1:21" x14ac:dyDescent="0.25">
      <c r="A1508" t="s">
        <v>7314</v>
      </c>
      <c r="B1508" t="s">
        <v>18</v>
      </c>
      <c r="C1508" t="s">
        <v>7315</v>
      </c>
      <c r="D1508" t="s">
        <v>7316</v>
      </c>
      <c r="E1508" t="s">
        <v>7317</v>
      </c>
      <c r="F1508" t="s">
        <v>22</v>
      </c>
      <c r="G1508" s="2"/>
      <c r="H1508" t="s">
        <v>22</v>
      </c>
      <c r="I1508">
        <v>2014</v>
      </c>
      <c r="J1508" t="s">
        <v>59</v>
      </c>
      <c r="K1508" t="s">
        <v>773</v>
      </c>
      <c r="L1508">
        <v>96</v>
      </c>
      <c r="M1508">
        <v>0</v>
      </c>
      <c r="N1508" t="s">
        <v>25</v>
      </c>
      <c r="O1508" t="s">
        <v>7318</v>
      </c>
      <c r="P1508" t="s">
        <v>27</v>
      </c>
      <c r="Q1508">
        <v>2</v>
      </c>
      <c r="R1508" t="str">
        <f t="shared" si="92"/>
        <v/>
      </c>
      <c r="S1508" t="str">
        <f t="shared" si="93"/>
        <v/>
      </c>
      <c r="T1508" t="str">
        <f t="shared" si="94"/>
        <v>Modern</v>
      </c>
      <c r="U1508" t="str">
        <f t="shared" si="95"/>
        <v>Medium</v>
      </c>
    </row>
    <row r="1509" spans="1:21" x14ac:dyDescent="0.25">
      <c r="A1509" t="s">
        <v>7319</v>
      </c>
      <c r="B1509" t="s">
        <v>18</v>
      </c>
      <c r="C1509" t="s">
        <v>7320</v>
      </c>
      <c r="D1509" t="s">
        <v>7321</v>
      </c>
      <c r="E1509" t="s">
        <v>7322</v>
      </c>
      <c r="F1509" t="s">
        <v>22</v>
      </c>
      <c r="G1509" s="2"/>
      <c r="H1509" t="s">
        <v>22</v>
      </c>
      <c r="I1509">
        <v>2021</v>
      </c>
      <c r="J1509" t="s">
        <v>23</v>
      </c>
      <c r="K1509" t="s">
        <v>1024</v>
      </c>
      <c r="L1509">
        <v>136</v>
      </c>
      <c r="M1509">
        <v>0</v>
      </c>
      <c r="N1509" t="s">
        <v>119</v>
      </c>
      <c r="O1509" t="s">
        <v>7323</v>
      </c>
      <c r="P1509" t="s">
        <v>27</v>
      </c>
      <c r="Q1509">
        <v>2</v>
      </c>
      <c r="R1509" t="str">
        <f t="shared" si="92"/>
        <v/>
      </c>
      <c r="S1509" t="str">
        <f t="shared" si="93"/>
        <v/>
      </c>
      <c r="T1509" t="str">
        <f t="shared" si="94"/>
        <v>Recent</v>
      </c>
      <c r="U1509" t="str">
        <f t="shared" si="95"/>
        <v>Long</v>
      </c>
    </row>
    <row r="1510" spans="1:21" x14ac:dyDescent="0.25">
      <c r="A1510" t="s">
        <v>7324</v>
      </c>
      <c r="B1510" t="s">
        <v>29</v>
      </c>
      <c r="C1510" t="s">
        <v>7325</v>
      </c>
      <c r="D1510" t="s">
        <v>22</v>
      </c>
      <c r="E1510" t="s">
        <v>22</v>
      </c>
      <c r="F1510" t="s">
        <v>22</v>
      </c>
      <c r="G1510" s="2"/>
      <c r="H1510" t="s">
        <v>22</v>
      </c>
      <c r="I1510">
        <v>2013</v>
      </c>
      <c r="J1510" t="s">
        <v>77</v>
      </c>
      <c r="K1510" t="s">
        <v>71</v>
      </c>
      <c r="L1510">
        <v>0</v>
      </c>
      <c r="M1510">
        <v>1</v>
      </c>
      <c r="N1510" t="s">
        <v>1394</v>
      </c>
      <c r="O1510" t="s">
        <v>7326</v>
      </c>
      <c r="P1510" t="s">
        <v>27</v>
      </c>
      <c r="Q1510">
        <v>2</v>
      </c>
      <c r="R1510" t="str">
        <f t="shared" si="92"/>
        <v/>
      </c>
      <c r="S1510" t="str">
        <f t="shared" si="93"/>
        <v/>
      </c>
      <c r="T1510" t="str">
        <f t="shared" si="94"/>
        <v>Modern</v>
      </c>
      <c r="U1510" t="str">
        <f t="shared" si="95"/>
        <v>Not Applicable</v>
      </c>
    </row>
    <row r="1511" spans="1:21" x14ac:dyDescent="0.25">
      <c r="A1511" t="s">
        <v>7327</v>
      </c>
      <c r="B1511" t="s">
        <v>18</v>
      </c>
      <c r="C1511" t="s">
        <v>7328</v>
      </c>
      <c r="D1511" t="s">
        <v>7329</v>
      </c>
      <c r="E1511" t="s">
        <v>7330</v>
      </c>
      <c r="F1511" t="s">
        <v>4026</v>
      </c>
      <c r="G1511" s="2"/>
      <c r="H1511" t="s">
        <v>22</v>
      </c>
      <c r="I1511">
        <v>2021</v>
      </c>
      <c r="J1511" t="s">
        <v>198</v>
      </c>
      <c r="K1511" t="s">
        <v>226</v>
      </c>
      <c r="L1511">
        <v>86</v>
      </c>
      <c r="M1511">
        <v>0</v>
      </c>
      <c r="N1511" t="s">
        <v>264</v>
      </c>
      <c r="O1511" t="s">
        <v>7331</v>
      </c>
      <c r="P1511" t="s">
        <v>27</v>
      </c>
      <c r="Q1511">
        <v>2</v>
      </c>
      <c r="R1511" t="str">
        <f t="shared" si="92"/>
        <v/>
      </c>
      <c r="S1511" t="str">
        <f t="shared" si="93"/>
        <v/>
      </c>
      <c r="T1511" t="str">
        <f t="shared" si="94"/>
        <v>Recent</v>
      </c>
      <c r="U1511" t="str">
        <f t="shared" si="95"/>
        <v>Short</v>
      </c>
    </row>
    <row r="1512" spans="1:21" x14ac:dyDescent="0.25">
      <c r="A1512" t="s">
        <v>7332</v>
      </c>
      <c r="B1512" t="s">
        <v>29</v>
      </c>
      <c r="C1512" t="s">
        <v>7333</v>
      </c>
      <c r="D1512" t="s">
        <v>22</v>
      </c>
      <c r="E1512" t="s">
        <v>7334</v>
      </c>
      <c r="F1512" t="s">
        <v>175</v>
      </c>
      <c r="G1512" s="2">
        <v>43282</v>
      </c>
      <c r="H1512" t="s">
        <v>34</v>
      </c>
      <c r="I1512">
        <v>2017</v>
      </c>
      <c r="J1512" t="s">
        <v>136</v>
      </c>
      <c r="K1512" t="s">
        <v>7335</v>
      </c>
      <c r="L1512">
        <v>0</v>
      </c>
      <c r="M1512">
        <v>15</v>
      </c>
      <c r="N1512" t="s">
        <v>220</v>
      </c>
      <c r="O1512" t="s">
        <v>7336</v>
      </c>
      <c r="P1512" t="s">
        <v>39</v>
      </c>
      <c r="Q1512">
        <v>1</v>
      </c>
      <c r="R1512">
        <f t="shared" si="92"/>
        <v>2018</v>
      </c>
      <c r="S1512" t="str">
        <f t="shared" si="93"/>
        <v>July</v>
      </c>
      <c r="T1512" t="str">
        <f t="shared" si="94"/>
        <v>Modern</v>
      </c>
      <c r="U1512" t="str">
        <f t="shared" si="95"/>
        <v>Not Applicable</v>
      </c>
    </row>
    <row r="1513" spans="1:21" x14ac:dyDescent="0.25">
      <c r="A1513" t="s">
        <v>7337</v>
      </c>
      <c r="B1513" t="s">
        <v>29</v>
      </c>
      <c r="C1513" t="s">
        <v>7338</v>
      </c>
      <c r="D1513" t="s">
        <v>22</v>
      </c>
      <c r="E1513" t="s">
        <v>7339</v>
      </c>
      <c r="F1513" t="s">
        <v>175</v>
      </c>
      <c r="G1513" s="2">
        <v>43805</v>
      </c>
      <c r="H1513" t="s">
        <v>34</v>
      </c>
      <c r="I1513">
        <v>2019</v>
      </c>
      <c r="J1513" t="s">
        <v>35</v>
      </c>
      <c r="K1513" t="s">
        <v>71</v>
      </c>
      <c r="L1513">
        <v>0</v>
      </c>
      <c r="M1513">
        <v>1</v>
      </c>
      <c r="N1513" t="s">
        <v>61</v>
      </c>
      <c r="O1513" t="s">
        <v>7340</v>
      </c>
      <c r="P1513" t="s">
        <v>39</v>
      </c>
      <c r="Q1513">
        <v>1</v>
      </c>
      <c r="R1513">
        <f t="shared" si="92"/>
        <v>2019</v>
      </c>
      <c r="S1513" t="str">
        <f t="shared" si="93"/>
        <v>December</v>
      </c>
      <c r="T1513" t="str">
        <f t="shared" si="94"/>
        <v>Modern</v>
      </c>
      <c r="U1513" t="str">
        <f t="shared" si="95"/>
        <v>Not Applicable</v>
      </c>
    </row>
    <row r="1514" spans="1:21" x14ac:dyDescent="0.25">
      <c r="A1514" t="s">
        <v>7341</v>
      </c>
      <c r="B1514" t="s">
        <v>18</v>
      </c>
      <c r="C1514" t="s">
        <v>7342</v>
      </c>
      <c r="D1514" t="s">
        <v>4312</v>
      </c>
      <c r="E1514" t="s">
        <v>7343</v>
      </c>
      <c r="F1514" t="s">
        <v>22</v>
      </c>
      <c r="G1514" s="2"/>
      <c r="H1514" t="s">
        <v>22</v>
      </c>
      <c r="I1514">
        <v>1999</v>
      </c>
      <c r="J1514" t="s">
        <v>59</v>
      </c>
      <c r="K1514" t="s">
        <v>773</v>
      </c>
      <c r="L1514">
        <v>96</v>
      </c>
      <c r="M1514">
        <v>0</v>
      </c>
      <c r="N1514" t="s">
        <v>119</v>
      </c>
      <c r="O1514" t="s">
        <v>7344</v>
      </c>
      <c r="P1514" t="s">
        <v>27</v>
      </c>
      <c r="Q1514">
        <v>2</v>
      </c>
      <c r="R1514" t="str">
        <f t="shared" si="92"/>
        <v/>
      </c>
      <c r="S1514" t="str">
        <f t="shared" si="93"/>
        <v/>
      </c>
      <c r="T1514" t="str">
        <f t="shared" si="94"/>
        <v>Older</v>
      </c>
      <c r="U1514" t="str">
        <f t="shared" si="95"/>
        <v>Medium</v>
      </c>
    </row>
    <row r="1515" spans="1:21" x14ac:dyDescent="0.25">
      <c r="A1515" t="s">
        <v>7345</v>
      </c>
      <c r="B1515" t="s">
        <v>18</v>
      </c>
      <c r="C1515" t="s">
        <v>7346</v>
      </c>
      <c r="D1515" t="s">
        <v>7347</v>
      </c>
      <c r="E1515" t="s">
        <v>7348</v>
      </c>
      <c r="F1515" t="s">
        <v>22</v>
      </c>
      <c r="G1515" s="2"/>
      <c r="H1515" t="s">
        <v>22</v>
      </c>
      <c r="I1515">
        <v>2005</v>
      </c>
      <c r="J1515" t="s">
        <v>244</v>
      </c>
      <c r="K1515" t="s">
        <v>1140</v>
      </c>
      <c r="L1515">
        <v>137</v>
      </c>
      <c r="M1515">
        <v>0</v>
      </c>
      <c r="N1515" t="s">
        <v>45</v>
      </c>
      <c r="O1515" t="s">
        <v>7349</v>
      </c>
      <c r="P1515" t="s">
        <v>27</v>
      </c>
      <c r="Q1515">
        <v>2</v>
      </c>
      <c r="R1515" t="str">
        <f t="shared" si="92"/>
        <v/>
      </c>
      <c r="S1515" t="str">
        <f t="shared" si="93"/>
        <v/>
      </c>
      <c r="T1515" t="str">
        <f t="shared" si="94"/>
        <v>Older</v>
      </c>
      <c r="U1515" t="str">
        <f t="shared" si="95"/>
        <v>Long</v>
      </c>
    </row>
    <row r="1516" spans="1:21" x14ac:dyDescent="0.25">
      <c r="A1516" t="s">
        <v>7350</v>
      </c>
      <c r="B1516" t="s">
        <v>18</v>
      </c>
      <c r="C1516" t="s">
        <v>7351</v>
      </c>
      <c r="D1516" t="s">
        <v>7352</v>
      </c>
      <c r="E1516" t="s">
        <v>7353</v>
      </c>
      <c r="F1516" t="s">
        <v>85</v>
      </c>
      <c r="G1516" s="2">
        <v>43174</v>
      </c>
      <c r="H1516" t="s">
        <v>34</v>
      </c>
      <c r="I1516">
        <v>2010</v>
      </c>
      <c r="J1516" t="s">
        <v>35</v>
      </c>
      <c r="K1516" t="s">
        <v>497</v>
      </c>
      <c r="L1516">
        <v>145</v>
      </c>
      <c r="M1516">
        <v>0</v>
      </c>
      <c r="N1516" t="s">
        <v>119</v>
      </c>
      <c r="O1516" t="s">
        <v>7354</v>
      </c>
      <c r="P1516" t="s">
        <v>39</v>
      </c>
      <c r="Q1516">
        <v>1</v>
      </c>
      <c r="R1516">
        <f t="shared" si="92"/>
        <v>2018</v>
      </c>
      <c r="S1516" t="str">
        <f t="shared" si="93"/>
        <v>March</v>
      </c>
      <c r="T1516" t="str">
        <f t="shared" si="94"/>
        <v>Modern</v>
      </c>
      <c r="U1516" t="str">
        <f t="shared" si="95"/>
        <v>Long</v>
      </c>
    </row>
    <row r="1517" spans="1:21" x14ac:dyDescent="0.25">
      <c r="A1517" t="s">
        <v>7355</v>
      </c>
      <c r="B1517" t="s">
        <v>29</v>
      </c>
      <c r="C1517" t="s">
        <v>7356</v>
      </c>
      <c r="D1517" t="s">
        <v>22</v>
      </c>
      <c r="E1517" t="s">
        <v>22</v>
      </c>
      <c r="F1517" t="s">
        <v>22</v>
      </c>
      <c r="G1517" s="2"/>
      <c r="H1517" t="s">
        <v>22</v>
      </c>
      <c r="I1517">
        <v>2016</v>
      </c>
      <c r="J1517" t="s">
        <v>77</v>
      </c>
      <c r="K1517" t="s">
        <v>71</v>
      </c>
      <c r="L1517">
        <v>0</v>
      </c>
      <c r="M1517">
        <v>1</v>
      </c>
      <c r="N1517" t="s">
        <v>805</v>
      </c>
      <c r="O1517" t="s">
        <v>7357</v>
      </c>
      <c r="P1517" t="s">
        <v>27</v>
      </c>
      <c r="Q1517">
        <v>2</v>
      </c>
      <c r="R1517" t="str">
        <f t="shared" si="92"/>
        <v/>
      </c>
      <c r="S1517" t="str">
        <f t="shared" si="93"/>
        <v/>
      </c>
      <c r="T1517" t="str">
        <f t="shared" si="94"/>
        <v>Modern</v>
      </c>
      <c r="U1517" t="str">
        <f t="shared" si="95"/>
        <v>Not Applicable</v>
      </c>
    </row>
    <row r="1518" spans="1:21" x14ac:dyDescent="0.25">
      <c r="A1518" t="s">
        <v>7358</v>
      </c>
      <c r="B1518" t="s">
        <v>18</v>
      </c>
      <c r="C1518" t="s">
        <v>7359</v>
      </c>
      <c r="D1518" t="s">
        <v>7360</v>
      </c>
      <c r="E1518" t="s">
        <v>7361</v>
      </c>
      <c r="F1518" t="s">
        <v>22</v>
      </c>
      <c r="G1518" s="2"/>
      <c r="H1518" t="s">
        <v>22</v>
      </c>
      <c r="I1518">
        <v>1990</v>
      </c>
      <c r="J1518" t="s">
        <v>92</v>
      </c>
      <c r="K1518" t="s">
        <v>363</v>
      </c>
      <c r="L1518">
        <v>91</v>
      </c>
      <c r="M1518">
        <v>0</v>
      </c>
      <c r="N1518" t="s">
        <v>25</v>
      </c>
      <c r="O1518" t="s">
        <v>7362</v>
      </c>
      <c r="P1518" t="s">
        <v>27</v>
      </c>
      <c r="Q1518">
        <v>2</v>
      </c>
      <c r="R1518" t="str">
        <f t="shared" si="92"/>
        <v/>
      </c>
      <c r="S1518" t="str">
        <f t="shared" si="93"/>
        <v/>
      </c>
      <c r="T1518" t="str">
        <f t="shared" si="94"/>
        <v>Older</v>
      </c>
      <c r="U1518" t="str">
        <f t="shared" si="95"/>
        <v>Medium</v>
      </c>
    </row>
    <row r="1519" spans="1:21" x14ac:dyDescent="0.25">
      <c r="A1519" t="s">
        <v>7363</v>
      </c>
      <c r="B1519" t="s">
        <v>18</v>
      </c>
      <c r="C1519" t="s">
        <v>7364</v>
      </c>
      <c r="D1519" t="s">
        <v>7365</v>
      </c>
      <c r="E1519" t="s">
        <v>22</v>
      </c>
      <c r="F1519" t="s">
        <v>175</v>
      </c>
      <c r="G1519" s="2"/>
      <c r="H1519" t="s">
        <v>22</v>
      </c>
      <c r="I1519">
        <v>2003</v>
      </c>
      <c r="J1519" t="s">
        <v>59</v>
      </c>
      <c r="K1519" t="s">
        <v>7366</v>
      </c>
      <c r="L1519">
        <v>49</v>
      </c>
      <c r="M1519">
        <v>0</v>
      </c>
      <c r="N1519" t="s">
        <v>45</v>
      </c>
      <c r="O1519" t="s">
        <v>7367</v>
      </c>
      <c r="P1519" t="s">
        <v>27</v>
      </c>
      <c r="Q1519">
        <v>2</v>
      </c>
      <c r="R1519" t="str">
        <f t="shared" si="92"/>
        <v/>
      </c>
      <c r="S1519" t="str">
        <f t="shared" si="93"/>
        <v/>
      </c>
      <c r="T1519" t="str">
        <f t="shared" si="94"/>
        <v>Older</v>
      </c>
      <c r="U1519" t="str">
        <f t="shared" si="95"/>
        <v>Short</v>
      </c>
    </row>
    <row r="1520" spans="1:21" x14ac:dyDescent="0.25">
      <c r="A1520" t="s">
        <v>7368</v>
      </c>
      <c r="B1520" t="s">
        <v>29</v>
      </c>
      <c r="C1520" t="s">
        <v>7369</v>
      </c>
      <c r="D1520" t="s">
        <v>22</v>
      </c>
      <c r="E1520" t="s">
        <v>7370</v>
      </c>
      <c r="F1520" t="s">
        <v>85</v>
      </c>
      <c r="G1520" s="2">
        <v>43252</v>
      </c>
      <c r="H1520" t="s">
        <v>34</v>
      </c>
      <c r="I1520">
        <v>2018</v>
      </c>
      <c r="J1520" t="s">
        <v>136</v>
      </c>
      <c r="K1520" t="s">
        <v>71</v>
      </c>
      <c r="L1520">
        <v>0</v>
      </c>
      <c r="M1520">
        <v>1</v>
      </c>
      <c r="N1520" t="s">
        <v>137</v>
      </c>
      <c r="O1520" t="s">
        <v>7371</v>
      </c>
      <c r="P1520" t="s">
        <v>39</v>
      </c>
      <c r="Q1520">
        <v>1</v>
      </c>
      <c r="R1520">
        <f t="shared" si="92"/>
        <v>2018</v>
      </c>
      <c r="S1520" t="str">
        <f t="shared" si="93"/>
        <v>June</v>
      </c>
      <c r="T1520" t="str">
        <f t="shared" si="94"/>
        <v>Modern</v>
      </c>
      <c r="U1520" t="str">
        <f t="shared" si="95"/>
        <v>Not Applicable</v>
      </c>
    </row>
    <row r="1521" spans="1:21" x14ac:dyDescent="0.25">
      <c r="A1521" t="s">
        <v>7372</v>
      </c>
      <c r="B1521" t="s">
        <v>18</v>
      </c>
      <c r="C1521" t="s">
        <v>7373</v>
      </c>
      <c r="D1521" t="s">
        <v>7374</v>
      </c>
      <c r="E1521" t="s">
        <v>7375</v>
      </c>
      <c r="F1521" t="s">
        <v>22</v>
      </c>
      <c r="G1521" s="2"/>
      <c r="H1521" t="s">
        <v>22</v>
      </c>
      <c r="I1521">
        <v>2014</v>
      </c>
      <c r="J1521" t="s">
        <v>59</v>
      </c>
      <c r="K1521" t="s">
        <v>1456</v>
      </c>
      <c r="L1521">
        <v>83</v>
      </c>
      <c r="M1521">
        <v>0</v>
      </c>
      <c r="N1521" t="s">
        <v>1342</v>
      </c>
      <c r="O1521" t="s">
        <v>7376</v>
      </c>
      <c r="P1521" t="s">
        <v>27</v>
      </c>
      <c r="Q1521">
        <v>2</v>
      </c>
      <c r="R1521" t="str">
        <f t="shared" si="92"/>
        <v/>
      </c>
      <c r="S1521" t="str">
        <f t="shared" si="93"/>
        <v/>
      </c>
      <c r="T1521" t="str">
        <f t="shared" si="94"/>
        <v>Modern</v>
      </c>
      <c r="U1521" t="str">
        <f t="shared" si="95"/>
        <v>Short</v>
      </c>
    </row>
    <row r="1522" spans="1:21" x14ac:dyDescent="0.25">
      <c r="A1522" t="s">
        <v>7377</v>
      </c>
      <c r="B1522" t="s">
        <v>18</v>
      </c>
      <c r="C1522" t="s">
        <v>7378</v>
      </c>
      <c r="D1522" t="s">
        <v>7379</v>
      </c>
      <c r="E1522" t="s">
        <v>7380</v>
      </c>
      <c r="F1522" t="s">
        <v>22</v>
      </c>
      <c r="G1522" s="2"/>
      <c r="H1522" t="s">
        <v>22</v>
      </c>
      <c r="I1522">
        <v>2020</v>
      </c>
      <c r="J1522" t="s">
        <v>59</v>
      </c>
      <c r="K1522" t="s">
        <v>967</v>
      </c>
      <c r="L1522">
        <v>90</v>
      </c>
      <c r="M1522">
        <v>0</v>
      </c>
      <c r="N1522" t="s">
        <v>25</v>
      </c>
      <c r="O1522" t="s">
        <v>7381</v>
      </c>
      <c r="P1522" t="s">
        <v>27</v>
      </c>
      <c r="Q1522">
        <v>2</v>
      </c>
      <c r="R1522" t="str">
        <f t="shared" si="92"/>
        <v/>
      </c>
      <c r="S1522" t="str">
        <f t="shared" si="93"/>
        <v/>
      </c>
      <c r="T1522" t="str">
        <f t="shared" si="94"/>
        <v>Recent</v>
      </c>
      <c r="U1522" t="str">
        <f t="shared" si="95"/>
        <v>Medium</v>
      </c>
    </row>
    <row r="1523" spans="1:21" x14ac:dyDescent="0.25">
      <c r="A1523" t="s">
        <v>7382</v>
      </c>
      <c r="B1523" t="s">
        <v>29</v>
      </c>
      <c r="C1523" t="s">
        <v>7383</v>
      </c>
      <c r="D1523" t="s">
        <v>22</v>
      </c>
      <c r="E1523" t="s">
        <v>7384</v>
      </c>
      <c r="F1523" t="s">
        <v>175</v>
      </c>
      <c r="G1523" s="2">
        <v>44251</v>
      </c>
      <c r="H1523" t="s">
        <v>34</v>
      </c>
      <c r="I1523">
        <v>2021</v>
      </c>
      <c r="J1523" t="s">
        <v>51</v>
      </c>
      <c r="K1523" t="s">
        <v>71</v>
      </c>
      <c r="L1523">
        <v>0</v>
      </c>
      <c r="M1523">
        <v>1</v>
      </c>
      <c r="N1523" t="s">
        <v>277</v>
      </c>
      <c r="O1523" t="s">
        <v>7385</v>
      </c>
      <c r="P1523" t="s">
        <v>39</v>
      </c>
      <c r="Q1523">
        <v>1</v>
      </c>
      <c r="R1523">
        <f t="shared" si="92"/>
        <v>2021</v>
      </c>
      <c r="S1523" t="str">
        <f t="shared" si="93"/>
        <v>February</v>
      </c>
      <c r="T1523" t="str">
        <f t="shared" si="94"/>
        <v>Recent</v>
      </c>
      <c r="U1523" t="str">
        <f t="shared" si="95"/>
        <v>Not Applicable</v>
      </c>
    </row>
    <row r="1524" spans="1:21" x14ac:dyDescent="0.25">
      <c r="A1524" t="s">
        <v>7386</v>
      </c>
      <c r="B1524" t="s">
        <v>18</v>
      </c>
      <c r="C1524" t="s">
        <v>7387</v>
      </c>
      <c r="D1524" t="s">
        <v>7388</v>
      </c>
      <c r="E1524" t="s">
        <v>7389</v>
      </c>
      <c r="F1524" t="s">
        <v>22</v>
      </c>
      <c r="G1524" s="2"/>
      <c r="H1524" t="s">
        <v>22</v>
      </c>
      <c r="I1524">
        <v>2021</v>
      </c>
      <c r="J1524" t="s">
        <v>23</v>
      </c>
      <c r="K1524" t="s">
        <v>271</v>
      </c>
      <c r="L1524">
        <v>87</v>
      </c>
      <c r="M1524">
        <v>0</v>
      </c>
      <c r="N1524" t="s">
        <v>119</v>
      </c>
      <c r="O1524" t="s">
        <v>7390</v>
      </c>
      <c r="P1524" t="s">
        <v>27</v>
      </c>
      <c r="Q1524">
        <v>2</v>
      </c>
      <c r="R1524" t="str">
        <f t="shared" si="92"/>
        <v/>
      </c>
      <c r="S1524" t="str">
        <f t="shared" si="93"/>
        <v/>
      </c>
      <c r="T1524" t="str">
        <f t="shared" si="94"/>
        <v>Recent</v>
      </c>
      <c r="U1524" t="str">
        <f t="shared" si="95"/>
        <v>Short</v>
      </c>
    </row>
    <row r="1525" spans="1:21" x14ac:dyDescent="0.25">
      <c r="A1525" t="s">
        <v>7391</v>
      </c>
      <c r="B1525" t="s">
        <v>18</v>
      </c>
      <c r="C1525" t="s">
        <v>7392</v>
      </c>
      <c r="D1525" t="s">
        <v>7393</v>
      </c>
      <c r="E1525" t="s">
        <v>7394</v>
      </c>
      <c r="F1525" t="s">
        <v>22</v>
      </c>
      <c r="G1525" s="2"/>
      <c r="H1525" t="s">
        <v>22</v>
      </c>
      <c r="I1525">
        <v>2018</v>
      </c>
      <c r="J1525" t="s">
        <v>59</v>
      </c>
      <c r="K1525" t="s">
        <v>1231</v>
      </c>
      <c r="L1525">
        <v>107</v>
      </c>
      <c r="M1525">
        <v>0</v>
      </c>
      <c r="N1525" t="s">
        <v>155</v>
      </c>
      <c r="O1525" t="s">
        <v>7395</v>
      </c>
      <c r="P1525" t="s">
        <v>27</v>
      </c>
      <c r="Q1525">
        <v>2</v>
      </c>
      <c r="R1525" t="str">
        <f t="shared" si="92"/>
        <v/>
      </c>
      <c r="S1525" t="str">
        <f t="shared" si="93"/>
        <v/>
      </c>
      <c r="T1525" t="str">
        <f t="shared" si="94"/>
        <v>Modern</v>
      </c>
      <c r="U1525" t="str">
        <f t="shared" si="95"/>
        <v>Medium</v>
      </c>
    </row>
    <row r="1526" spans="1:21" x14ac:dyDescent="0.25">
      <c r="A1526" t="s">
        <v>7396</v>
      </c>
      <c r="B1526" t="s">
        <v>18</v>
      </c>
      <c r="C1526" t="s">
        <v>7397</v>
      </c>
      <c r="D1526" t="s">
        <v>4777</v>
      </c>
      <c r="E1526" t="s">
        <v>7398</v>
      </c>
      <c r="F1526" t="s">
        <v>22</v>
      </c>
      <c r="G1526" s="2"/>
      <c r="H1526" t="s">
        <v>22</v>
      </c>
      <c r="I1526">
        <v>2001</v>
      </c>
      <c r="J1526" t="s">
        <v>59</v>
      </c>
      <c r="K1526" t="s">
        <v>773</v>
      </c>
      <c r="L1526">
        <v>96</v>
      </c>
      <c r="M1526">
        <v>0</v>
      </c>
      <c r="N1526" t="s">
        <v>119</v>
      </c>
      <c r="O1526" t="s">
        <v>7399</v>
      </c>
      <c r="P1526" t="s">
        <v>27</v>
      </c>
      <c r="Q1526">
        <v>2</v>
      </c>
      <c r="R1526" t="str">
        <f t="shared" si="92"/>
        <v/>
      </c>
      <c r="S1526" t="str">
        <f t="shared" si="93"/>
        <v/>
      </c>
      <c r="T1526" t="str">
        <f t="shared" si="94"/>
        <v>Older</v>
      </c>
      <c r="U1526" t="str">
        <f t="shared" si="95"/>
        <v>Medium</v>
      </c>
    </row>
    <row r="1527" spans="1:21" x14ac:dyDescent="0.25">
      <c r="A1527" t="s">
        <v>7400</v>
      </c>
      <c r="B1527" t="s">
        <v>18</v>
      </c>
      <c r="C1527" t="s">
        <v>7401</v>
      </c>
      <c r="D1527" t="s">
        <v>7402</v>
      </c>
      <c r="E1527" t="s">
        <v>7403</v>
      </c>
      <c r="F1527" t="s">
        <v>715</v>
      </c>
      <c r="G1527" s="2"/>
      <c r="H1527" t="s">
        <v>22</v>
      </c>
      <c r="I1527">
        <v>1993</v>
      </c>
      <c r="J1527" t="s">
        <v>59</v>
      </c>
      <c r="K1527" t="s">
        <v>470</v>
      </c>
      <c r="L1527">
        <v>100</v>
      </c>
      <c r="M1527">
        <v>0</v>
      </c>
      <c r="N1527" t="s">
        <v>119</v>
      </c>
      <c r="O1527" t="s">
        <v>7404</v>
      </c>
      <c r="P1527" t="s">
        <v>27</v>
      </c>
      <c r="Q1527">
        <v>2</v>
      </c>
      <c r="R1527" t="str">
        <f t="shared" si="92"/>
        <v/>
      </c>
      <c r="S1527" t="str">
        <f t="shared" si="93"/>
        <v/>
      </c>
      <c r="T1527" t="str">
        <f t="shared" si="94"/>
        <v>Older</v>
      </c>
      <c r="U1527" t="str">
        <f t="shared" si="95"/>
        <v>Medium</v>
      </c>
    </row>
    <row r="1528" spans="1:21" x14ac:dyDescent="0.25">
      <c r="A1528" t="s">
        <v>7405</v>
      </c>
      <c r="B1528" t="s">
        <v>18</v>
      </c>
      <c r="C1528" t="s">
        <v>7406</v>
      </c>
      <c r="D1528" t="s">
        <v>7407</v>
      </c>
      <c r="E1528" t="s">
        <v>7408</v>
      </c>
      <c r="F1528" t="s">
        <v>22</v>
      </c>
      <c r="G1528" s="2"/>
      <c r="H1528" t="s">
        <v>22</v>
      </c>
      <c r="I1528">
        <v>2019</v>
      </c>
      <c r="J1528" t="s">
        <v>59</v>
      </c>
      <c r="K1528" t="s">
        <v>1119</v>
      </c>
      <c r="L1528">
        <v>123</v>
      </c>
      <c r="M1528">
        <v>0</v>
      </c>
      <c r="N1528" t="s">
        <v>61</v>
      </c>
      <c r="O1528" t="s">
        <v>7409</v>
      </c>
      <c r="P1528" t="s">
        <v>27</v>
      </c>
      <c r="Q1528">
        <v>2</v>
      </c>
      <c r="R1528" t="str">
        <f t="shared" si="92"/>
        <v/>
      </c>
      <c r="S1528" t="str">
        <f t="shared" si="93"/>
        <v/>
      </c>
      <c r="T1528" t="str">
        <f t="shared" si="94"/>
        <v>Modern</v>
      </c>
      <c r="U1528" t="str">
        <f t="shared" si="95"/>
        <v>Long</v>
      </c>
    </row>
    <row r="1529" spans="1:21" x14ac:dyDescent="0.25">
      <c r="A1529" t="s">
        <v>7410</v>
      </c>
      <c r="B1529" t="s">
        <v>18</v>
      </c>
      <c r="C1529" t="s">
        <v>7411</v>
      </c>
      <c r="D1529" t="s">
        <v>7412</v>
      </c>
      <c r="E1529" t="s">
        <v>22</v>
      </c>
      <c r="F1529" t="s">
        <v>22</v>
      </c>
      <c r="G1529" s="2"/>
      <c r="H1529" t="s">
        <v>22</v>
      </c>
      <c r="I1529">
        <v>2019</v>
      </c>
      <c r="J1529" t="s">
        <v>77</v>
      </c>
      <c r="K1529" t="s">
        <v>2839</v>
      </c>
      <c r="L1529">
        <v>32</v>
      </c>
      <c r="M1529">
        <v>0</v>
      </c>
      <c r="N1529" t="s">
        <v>79</v>
      </c>
      <c r="O1529" t="s">
        <v>7413</v>
      </c>
      <c r="P1529" t="s">
        <v>27</v>
      </c>
      <c r="Q1529">
        <v>2</v>
      </c>
      <c r="R1529" t="str">
        <f t="shared" si="92"/>
        <v/>
      </c>
      <c r="S1529" t="str">
        <f t="shared" si="93"/>
        <v/>
      </c>
      <c r="T1529" t="str">
        <f t="shared" si="94"/>
        <v>Modern</v>
      </c>
      <c r="U1529" t="str">
        <f t="shared" si="95"/>
        <v>Short</v>
      </c>
    </row>
    <row r="1530" spans="1:21" x14ac:dyDescent="0.25">
      <c r="A1530" t="s">
        <v>7414</v>
      </c>
      <c r="B1530" t="s">
        <v>18</v>
      </c>
      <c r="C1530" t="s">
        <v>7415</v>
      </c>
      <c r="D1530" t="s">
        <v>7416</v>
      </c>
      <c r="E1530" t="s">
        <v>7417</v>
      </c>
      <c r="F1530" t="s">
        <v>22</v>
      </c>
      <c r="G1530" s="2"/>
      <c r="H1530" t="s">
        <v>22</v>
      </c>
      <c r="I1530">
        <v>2015</v>
      </c>
      <c r="J1530" t="s">
        <v>59</v>
      </c>
      <c r="K1530" t="s">
        <v>226</v>
      </c>
      <c r="L1530">
        <v>86</v>
      </c>
      <c r="M1530">
        <v>0</v>
      </c>
      <c r="N1530" t="s">
        <v>119</v>
      </c>
      <c r="O1530" t="s">
        <v>7418</v>
      </c>
      <c r="P1530" t="s">
        <v>27</v>
      </c>
      <c r="Q1530">
        <v>2</v>
      </c>
      <c r="R1530" t="str">
        <f t="shared" si="92"/>
        <v/>
      </c>
      <c r="S1530" t="str">
        <f t="shared" si="93"/>
        <v/>
      </c>
      <c r="T1530" t="str">
        <f t="shared" si="94"/>
        <v>Modern</v>
      </c>
      <c r="U1530" t="str">
        <f t="shared" si="95"/>
        <v>Short</v>
      </c>
    </row>
    <row r="1531" spans="1:21" x14ac:dyDescent="0.25">
      <c r="A1531" t="s">
        <v>7419</v>
      </c>
      <c r="B1531" t="s">
        <v>18</v>
      </c>
      <c r="C1531" t="s">
        <v>7420</v>
      </c>
      <c r="D1531" t="s">
        <v>7421</v>
      </c>
      <c r="E1531" t="s">
        <v>7422</v>
      </c>
      <c r="F1531" t="s">
        <v>22</v>
      </c>
      <c r="G1531" s="2"/>
      <c r="H1531" t="s">
        <v>22</v>
      </c>
      <c r="I1531">
        <v>2012</v>
      </c>
      <c r="J1531" t="s">
        <v>23</v>
      </c>
      <c r="K1531" t="s">
        <v>384</v>
      </c>
      <c r="L1531">
        <v>81</v>
      </c>
      <c r="M1531">
        <v>0</v>
      </c>
      <c r="N1531" t="s">
        <v>743</v>
      </c>
      <c r="O1531" t="s">
        <v>7423</v>
      </c>
      <c r="P1531" t="s">
        <v>27</v>
      </c>
      <c r="Q1531">
        <v>2</v>
      </c>
      <c r="R1531" t="str">
        <f t="shared" si="92"/>
        <v/>
      </c>
      <c r="S1531" t="str">
        <f t="shared" si="93"/>
        <v/>
      </c>
      <c r="T1531" t="str">
        <f t="shared" si="94"/>
        <v>Modern</v>
      </c>
      <c r="U1531" t="str">
        <f t="shared" si="95"/>
        <v>Short</v>
      </c>
    </row>
    <row r="1532" spans="1:21" x14ac:dyDescent="0.25">
      <c r="A1532" t="s">
        <v>7424</v>
      </c>
      <c r="B1532" t="s">
        <v>29</v>
      </c>
      <c r="C1532" t="s">
        <v>7425</v>
      </c>
      <c r="D1532" t="s">
        <v>22</v>
      </c>
      <c r="E1532" t="s">
        <v>7426</v>
      </c>
      <c r="F1532" t="s">
        <v>3363</v>
      </c>
      <c r="G1532" s="2">
        <v>43971</v>
      </c>
      <c r="H1532" t="s">
        <v>34</v>
      </c>
      <c r="I1532">
        <v>2020</v>
      </c>
      <c r="J1532" t="s">
        <v>136</v>
      </c>
      <c r="K1532" t="s">
        <v>71</v>
      </c>
      <c r="L1532">
        <v>0</v>
      </c>
      <c r="M1532">
        <v>1</v>
      </c>
      <c r="N1532" t="s">
        <v>119</v>
      </c>
      <c r="O1532" t="s">
        <v>7427</v>
      </c>
      <c r="P1532" t="s">
        <v>39</v>
      </c>
      <c r="Q1532">
        <v>1</v>
      </c>
      <c r="R1532">
        <f t="shared" si="92"/>
        <v>2020</v>
      </c>
      <c r="S1532" t="str">
        <f t="shared" si="93"/>
        <v>May</v>
      </c>
      <c r="T1532" t="str">
        <f t="shared" si="94"/>
        <v>Recent</v>
      </c>
      <c r="U1532" t="str">
        <f t="shared" si="95"/>
        <v>Not Applicable</v>
      </c>
    </row>
    <row r="1533" spans="1:21" x14ac:dyDescent="0.25">
      <c r="A1533" t="s">
        <v>7428</v>
      </c>
      <c r="B1533" t="s">
        <v>18</v>
      </c>
      <c r="C1533" t="s">
        <v>7429</v>
      </c>
      <c r="D1533" t="s">
        <v>7430</v>
      </c>
      <c r="E1533" t="s">
        <v>7431</v>
      </c>
      <c r="F1533" t="s">
        <v>110</v>
      </c>
      <c r="G1533" s="2">
        <v>42979</v>
      </c>
      <c r="H1533" t="s">
        <v>34</v>
      </c>
      <c r="I1533">
        <v>2002</v>
      </c>
      <c r="J1533" t="s">
        <v>136</v>
      </c>
      <c r="K1533" t="s">
        <v>93</v>
      </c>
      <c r="L1533">
        <v>99</v>
      </c>
      <c r="M1533">
        <v>0</v>
      </c>
      <c r="N1533" t="s">
        <v>112</v>
      </c>
      <c r="O1533" t="s">
        <v>7432</v>
      </c>
      <c r="P1533" t="s">
        <v>39</v>
      </c>
      <c r="Q1533">
        <v>1</v>
      </c>
      <c r="R1533">
        <f t="shared" si="92"/>
        <v>2017</v>
      </c>
      <c r="S1533" t="str">
        <f t="shared" si="93"/>
        <v>September</v>
      </c>
      <c r="T1533" t="str">
        <f t="shared" si="94"/>
        <v>Older</v>
      </c>
      <c r="U1533" t="str">
        <f t="shared" si="95"/>
        <v>Medium</v>
      </c>
    </row>
    <row r="1534" spans="1:21" x14ac:dyDescent="0.25">
      <c r="A1534" t="s">
        <v>7433</v>
      </c>
      <c r="B1534" t="s">
        <v>29</v>
      </c>
      <c r="C1534" t="s">
        <v>7434</v>
      </c>
      <c r="D1534" t="s">
        <v>22</v>
      </c>
      <c r="E1534" t="s">
        <v>7435</v>
      </c>
      <c r="F1534" t="s">
        <v>22</v>
      </c>
      <c r="G1534" s="2"/>
      <c r="H1534" t="s">
        <v>22</v>
      </c>
      <c r="I1534">
        <v>2003</v>
      </c>
      <c r="J1534" t="s">
        <v>349</v>
      </c>
      <c r="K1534" t="s">
        <v>1440</v>
      </c>
      <c r="L1534">
        <v>0</v>
      </c>
      <c r="M1534">
        <v>3</v>
      </c>
      <c r="N1534" t="s">
        <v>79</v>
      </c>
      <c r="O1534" t="s">
        <v>7436</v>
      </c>
      <c r="P1534" t="s">
        <v>27</v>
      </c>
      <c r="Q1534">
        <v>2</v>
      </c>
      <c r="R1534" t="str">
        <f t="shared" si="92"/>
        <v/>
      </c>
      <c r="S1534" t="str">
        <f t="shared" si="93"/>
        <v/>
      </c>
      <c r="T1534" t="str">
        <f t="shared" si="94"/>
        <v>Older</v>
      </c>
      <c r="U1534" t="str">
        <f t="shared" si="95"/>
        <v>Not Applicable</v>
      </c>
    </row>
    <row r="1535" spans="1:21" x14ac:dyDescent="0.25">
      <c r="A1535" t="s">
        <v>7437</v>
      </c>
      <c r="B1535" t="s">
        <v>18</v>
      </c>
      <c r="C1535" t="s">
        <v>7438</v>
      </c>
      <c r="D1535" t="s">
        <v>7439</v>
      </c>
      <c r="E1535" t="s">
        <v>22</v>
      </c>
      <c r="F1535" t="s">
        <v>22</v>
      </c>
      <c r="G1535" s="2"/>
      <c r="H1535" t="s">
        <v>22</v>
      </c>
      <c r="I1535">
        <v>2021</v>
      </c>
      <c r="J1535" t="s">
        <v>59</v>
      </c>
      <c r="K1535" t="s">
        <v>263</v>
      </c>
      <c r="L1535">
        <v>88</v>
      </c>
      <c r="M1535">
        <v>0</v>
      </c>
      <c r="N1535" t="s">
        <v>743</v>
      </c>
      <c r="O1535" t="s">
        <v>7440</v>
      </c>
      <c r="P1535" t="s">
        <v>27</v>
      </c>
      <c r="Q1535">
        <v>2</v>
      </c>
      <c r="R1535" t="str">
        <f t="shared" si="92"/>
        <v/>
      </c>
      <c r="S1535" t="str">
        <f t="shared" si="93"/>
        <v/>
      </c>
      <c r="T1535" t="str">
        <f t="shared" si="94"/>
        <v>Recent</v>
      </c>
      <c r="U1535" t="str">
        <f t="shared" si="95"/>
        <v>Short</v>
      </c>
    </row>
    <row r="1536" spans="1:21" x14ac:dyDescent="0.25">
      <c r="A1536" t="s">
        <v>7441</v>
      </c>
      <c r="B1536" t="s">
        <v>18</v>
      </c>
      <c r="C1536" t="s">
        <v>7442</v>
      </c>
      <c r="D1536" t="s">
        <v>7443</v>
      </c>
      <c r="E1536" t="s">
        <v>22</v>
      </c>
      <c r="F1536" t="s">
        <v>22</v>
      </c>
      <c r="G1536" s="2">
        <v>44337</v>
      </c>
      <c r="H1536" t="s">
        <v>34</v>
      </c>
      <c r="I1536">
        <v>2021</v>
      </c>
      <c r="J1536" t="s">
        <v>136</v>
      </c>
      <c r="K1536" t="s">
        <v>1071</v>
      </c>
      <c r="L1536">
        <v>131</v>
      </c>
      <c r="M1536">
        <v>0</v>
      </c>
      <c r="N1536" t="s">
        <v>119</v>
      </c>
      <c r="O1536" t="s">
        <v>7444</v>
      </c>
      <c r="P1536" t="s">
        <v>39</v>
      </c>
      <c r="Q1536">
        <v>1</v>
      </c>
      <c r="R1536">
        <f t="shared" si="92"/>
        <v>2021</v>
      </c>
      <c r="S1536" t="str">
        <f t="shared" si="93"/>
        <v>May</v>
      </c>
      <c r="T1536" t="str">
        <f t="shared" si="94"/>
        <v>Recent</v>
      </c>
      <c r="U1536" t="str">
        <f t="shared" si="95"/>
        <v>Long</v>
      </c>
    </row>
    <row r="1537" spans="1:21" x14ac:dyDescent="0.25">
      <c r="A1537" t="s">
        <v>7445</v>
      </c>
      <c r="B1537" t="s">
        <v>18</v>
      </c>
      <c r="C1537" t="s">
        <v>7446</v>
      </c>
      <c r="D1537" t="s">
        <v>7447</v>
      </c>
      <c r="E1537" t="s">
        <v>7448</v>
      </c>
      <c r="F1537" t="s">
        <v>2380</v>
      </c>
      <c r="G1537" s="2">
        <v>42788</v>
      </c>
      <c r="H1537" t="s">
        <v>34</v>
      </c>
      <c r="I1537">
        <v>2016</v>
      </c>
      <c r="J1537" t="s">
        <v>51</v>
      </c>
      <c r="K1537" t="s">
        <v>1336</v>
      </c>
      <c r="L1537">
        <v>75</v>
      </c>
      <c r="M1537">
        <v>0</v>
      </c>
      <c r="N1537" t="s">
        <v>162</v>
      </c>
      <c r="O1537" t="s">
        <v>7449</v>
      </c>
      <c r="P1537" t="s">
        <v>39</v>
      </c>
      <c r="Q1537">
        <v>1</v>
      </c>
      <c r="R1537">
        <f t="shared" si="92"/>
        <v>2017</v>
      </c>
      <c r="S1537" t="str">
        <f t="shared" si="93"/>
        <v>February</v>
      </c>
      <c r="T1537" t="str">
        <f t="shared" si="94"/>
        <v>Modern</v>
      </c>
      <c r="U1537" t="str">
        <f t="shared" si="95"/>
        <v>Short</v>
      </c>
    </row>
    <row r="1538" spans="1:21" x14ac:dyDescent="0.25">
      <c r="A1538" t="s">
        <v>7450</v>
      </c>
      <c r="B1538" t="s">
        <v>18</v>
      </c>
      <c r="C1538" t="s">
        <v>7451</v>
      </c>
      <c r="D1538" t="s">
        <v>7452</v>
      </c>
      <c r="E1538" t="s">
        <v>22</v>
      </c>
      <c r="F1538" t="s">
        <v>175</v>
      </c>
      <c r="G1538" s="2">
        <v>43497</v>
      </c>
      <c r="H1538" t="s">
        <v>34</v>
      </c>
      <c r="I1538">
        <v>2016</v>
      </c>
      <c r="J1538" t="s">
        <v>35</v>
      </c>
      <c r="K1538" t="s">
        <v>182</v>
      </c>
      <c r="L1538">
        <v>84</v>
      </c>
      <c r="M1538">
        <v>0</v>
      </c>
      <c r="N1538" t="s">
        <v>45</v>
      </c>
      <c r="O1538" t="s">
        <v>7453</v>
      </c>
      <c r="P1538" t="s">
        <v>39</v>
      </c>
      <c r="Q1538">
        <v>1</v>
      </c>
      <c r="R1538">
        <f t="shared" si="92"/>
        <v>2019</v>
      </c>
      <c r="S1538" t="str">
        <f t="shared" si="93"/>
        <v>February</v>
      </c>
      <c r="T1538" t="str">
        <f t="shared" si="94"/>
        <v>Modern</v>
      </c>
      <c r="U1538" t="str">
        <f t="shared" si="95"/>
        <v>Short</v>
      </c>
    </row>
    <row r="1539" spans="1:21" x14ac:dyDescent="0.25">
      <c r="A1539" t="s">
        <v>7454</v>
      </c>
      <c r="B1539" t="s">
        <v>18</v>
      </c>
      <c r="C1539" t="s">
        <v>7455</v>
      </c>
      <c r="D1539" t="s">
        <v>7456</v>
      </c>
      <c r="E1539" t="s">
        <v>7457</v>
      </c>
      <c r="F1539" t="s">
        <v>7458</v>
      </c>
      <c r="G1539" s="2">
        <v>42384</v>
      </c>
      <c r="H1539" t="s">
        <v>34</v>
      </c>
      <c r="I1539">
        <v>2010</v>
      </c>
      <c r="J1539" t="s">
        <v>92</v>
      </c>
      <c r="K1539" t="s">
        <v>665</v>
      </c>
      <c r="L1539">
        <v>108</v>
      </c>
      <c r="M1539">
        <v>0</v>
      </c>
      <c r="N1539" t="s">
        <v>112</v>
      </c>
      <c r="O1539" t="s">
        <v>7459</v>
      </c>
      <c r="P1539" t="s">
        <v>39</v>
      </c>
      <c r="Q1539">
        <v>1</v>
      </c>
      <c r="R1539">
        <f t="shared" ref="R1539:R1602" si="96">IF(G1539="","",YEAR(G1539))</f>
        <v>2016</v>
      </c>
      <c r="S1539" t="str">
        <f t="shared" ref="S1539:S1602" si="97">IF(G1539="","",TEXT(G1539,"mmmm"))</f>
        <v>January</v>
      </c>
      <c r="T1539" t="str">
        <f t="shared" ref="T1539:T1602" si="98">IF(I1539&gt;=2020,"Recent",IF(I1539&gt;=2010,"Modern","Older"))</f>
        <v>Modern</v>
      </c>
      <c r="U1539" t="str">
        <f t="shared" ref="U1539:U1602" si="99">IF(L1539=0,"Not Applicable",IF(L1539&lt; 90,"Short",IF(L1539&lt;=120,"Medium","Long")))</f>
        <v>Medium</v>
      </c>
    </row>
    <row r="1540" spans="1:21" x14ac:dyDescent="0.25">
      <c r="A1540" t="s">
        <v>7460</v>
      </c>
      <c r="B1540" t="s">
        <v>18</v>
      </c>
      <c r="C1540" t="s">
        <v>7461</v>
      </c>
      <c r="D1540" t="s">
        <v>6401</v>
      </c>
      <c r="E1540" t="s">
        <v>7462</v>
      </c>
      <c r="F1540" t="s">
        <v>7463</v>
      </c>
      <c r="G1540" s="2">
        <v>43736</v>
      </c>
      <c r="H1540" t="s">
        <v>34</v>
      </c>
      <c r="I1540">
        <v>2019</v>
      </c>
      <c r="J1540" t="s">
        <v>92</v>
      </c>
      <c r="K1540" t="s">
        <v>60</v>
      </c>
      <c r="L1540">
        <v>89</v>
      </c>
      <c r="M1540">
        <v>0</v>
      </c>
      <c r="N1540" t="s">
        <v>53</v>
      </c>
      <c r="O1540" t="s">
        <v>7464</v>
      </c>
      <c r="P1540" t="s">
        <v>39</v>
      </c>
      <c r="Q1540">
        <v>1</v>
      </c>
      <c r="R1540">
        <f t="shared" si="96"/>
        <v>2019</v>
      </c>
      <c r="S1540" t="str">
        <f t="shared" si="97"/>
        <v>September</v>
      </c>
      <c r="T1540" t="str">
        <f t="shared" si="98"/>
        <v>Modern</v>
      </c>
      <c r="U1540" t="str">
        <f t="shared" si="99"/>
        <v>Short</v>
      </c>
    </row>
    <row r="1541" spans="1:21" x14ac:dyDescent="0.25">
      <c r="A1541" t="s">
        <v>7465</v>
      </c>
      <c r="B1541" t="s">
        <v>18</v>
      </c>
      <c r="C1541" t="s">
        <v>7466</v>
      </c>
      <c r="D1541" t="s">
        <v>7467</v>
      </c>
      <c r="E1541" t="s">
        <v>7468</v>
      </c>
      <c r="F1541" t="s">
        <v>85</v>
      </c>
      <c r="G1541" s="2">
        <v>42809</v>
      </c>
      <c r="H1541" t="s">
        <v>34</v>
      </c>
      <c r="I1541">
        <v>2001</v>
      </c>
      <c r="J1541" t="s">
        <v>92</v>
      </c>
      <c r="K1541" t="s">
        <v>7469</v>
      </c>
      <c r="L1541">
        <v>168</v>
      </c>
      <c r="M1541">
        <v>0</v>
      </c>
      <c r="N1541" t="s">
        <v>112</v>
      </c>
      <c r="O1541" t="s">
        <v>7470</v>
      </c>
      <c r="P1541" t="s">
        <v>39</v>
      </c>
      <c r="Q1541">
        <v>1</v>
      </c>
      <c r="R1541">
        <f t="shared" si="96"/>
        <v>2017</v>
      </c>
      <c r="S1541" t="str">
        <f t="shared" si="97"/>
        <v>March</v>
      </c>
      <c r="T1541" t="str">
        <f t="shared" si="98"/>
        <v>Older</v>
      </c>
      <c r="U1541" t="str">
        <f t="shared" si="99"/>
        <v>Long</v>
      </c>
    </row>
    <row r="1542" spans="1:21" x14ac:dyDescent="0.25">
      <c r="A1542" t="s">
        <v>7471</v>
      </c>
      <c r="B1542" t="s">
        <v>18</v>
      </c>
      <c r="C1542" t="s">
        <v>7472</v>
      </c>
      <c r="D1542" t="s">
        <v>7473</v>
      </c>
      <c r="E1542" t="s">
        <v>7474</v>
      </c>
      <c r="F1542" t="s">
        <v>175</v>
      </c>
      <c r="G1542" s="2">
        <v>44378</v>
      </c>
      <c r="H1542" t="s">
        <v>34</v>
      </c>
      <c r="I1542">
        <v>2012</v>
      </c>
      <c r="J1542" t="s">
        <v>92</v>
      </c>
      <c r="K1542" t="s">
        <v>951</v>
      </c>
      <c r="L1542">
        <v>115</v>
      </c>
      <c r="M1542">
        <v>0</v>
      </c>
      <c r="N1542" t="s">
        <v>112</v>
      </c>
      <c r="O1542" t="s">
        <v>7475</v>
      </c>
      <c r="P1542" t="s">
        <v>39</v>
      </c>
      <c r="Q1542">
        <v>1</v>
      </c>
      <c r="R1542">
        <f t="shared" si="96"/>
        <v>2021</v>
      </c>
      <c r="S1542" t="str">
        <f t="shared" si="97"/>
        <v>July</v>
      </c>
      <c r="T1542" t="str">
        <f t="shared" si="98"/>
        <v>Modern</v>
      </c>
      <c r="U1542" t="str">
        <f t="shared" si="99"/>
        <v>Medium</v>
      </c>
    </row>
    <row r="1543" spans="1:21" x14ac:dyDescent="0.25">
      <c r="A1543" t="s">
        <v>7476</v>
      </c>
      <c r="B1543" t="s">
        <v>18</v>
      </c>
      <c r="C1543" t="s">
        <v>7477</v>
      </c>
      <c r="D1543" t="s">
        <v>7478</v>
      </c>
      <c r="E1543" t="s">
        <v>7479</v>
      </c>
      <c r="F1543" t="s">
        <v>1934</v>
      </c>
      <c r="G1543" s="2">
        <v>43854</v>
      </c>
      <c r="H1543" t="s">
        <v>34</v>
      </c>
      <c r="I1543">
        <v>2019</v>
      </c>
      <c r="J1543" t="s">
        <v>35</v>
      </c>
      <c r="K1543" t="s">
        <v>1510</v>
      </c>
      <c r="L1543">
        <v>156</v>
      </c>
      <c r="M1543">
        <v>0</v>
      </c>
      <c r="N1543" t="s">
        <v>119</v>
      </c>
      <c r="O1543" t="s">
        <v>7480</v>
      </c>
      <c r="P1543" t="s">
        <v>39</v>
      </c>
      <c r="Q1543">
        <v>1</v>
      </c>
      <c r="R1543">
        <f t="shared" si="96"/>
        <v>2020</v>
      </c>
      <c r="S1543" t="str">
        <f t="shared" si="97"/>
        <v>January</v>
      </c>
      <c r="T1543" t="str">
        <f t="shared" si="98"/>
        <v>Modern</v>
      </c>
      <c r="U1543" t="str">
        <f t="shared" si="99"/>
        <v>Long</v>
      </c>
    </row>
    <row r="1544" spans="1:21" x14ac:dyDescent="0.25">
      <c r="A1544" t="s">
        <v>7481</v>
      </c>
      <c r="B1544" t="s">
        <v>18</v>
      </c>
      <c r="C1544" t="s">
        <v>7482</v>
      </c>
      <c r="D1544" t="s">
        <v>76</v>
      </c>
      <c r="E1544" t="s">
        <v>22</v>
      </c>
      <c r="F1544" t="s">
        <v>175</v>
      </c>
      <c r="G1544" s="2"/>
      <c r="H1544" t="s">
        <v>22</v>
      </c>
      <c r="I1544">
        <v>2009</v>
      </c>
      <c r="J1544" t="s">
        <v>300</v>
      </c>
      <c r="K1544" t="s">
        <v>632</v>
      </c>
      <c r="L1544">
        <v>22</v>
      </c>
      <c r="M1544">
        <v>0</v>
      </c>
      <c r="N1544" t="s">
        <v>1417</v>
      </c>
      <c r="O1544" t="s">
        <v>7483</v>
      </c>
      <c r="P1544" t="s">
        <v>27</v>
      </c>
      <c r="Q1544">
        <v>2</v>
      </c>
      <c r="R1544" t="str">
        <f t="shared" si="96"/>
        <v/>
      </c>
      <c r="S1544" t="str">
        <f t="shared" si="97"/>
        <v/>
      </c>
      <c r="T1544" t="str">
        <f t="shared" si="98"/>
        <v>Older</v>
      </c>
      <c r="U1544" t="str">
        <f t="shared" si="99"/>
        <v>Short</v>
      </c>
    </row>
    <row r="1545" spans="1:21" x14ac:dyDescent="0.25">
      <c r="A1545" t="s">
        <v>7484</v>
      </c>
      <c r="B1545" t="s">
        <v>29</v>
      </c>
      <c r="C1545" t="s">
        <v>7485</v>
      </c>
      <c r="D1545" t="s">
        <v>7486</v>
      </c>
      <c r="E1545" t="s">
        <v>7487</v>
      </c>
      <c r="F1545" t="s">
        <v>175</v>
      </c>
      <c r="G1545" s="2">
        <v>43738</v>
      </c>
      <c r="H1545" t="s">
        <v>34</v>
      </c>
      <c r="I1545">
        <v>2019</v>
      </c>
      <c r="J1545" t="s">
        <v>35</v>
      </c>
      <c r="K1545" t="s">
        <v>732</v>
      </c>
      <c r="L1545">
        <v>0</v>
      </c>
      <c r="M1545">
        <v>5</v>
      </c>
      <c r="N1545" t="s">
        <v>220</v>
      </c>
      <c r="O1545" t="s">
        <v>7488</v>
      </c>
      <c r="P1545" t="s">
        <v>39</v>
      </c>
      <c r="Q1545">
        <v>1</v>
      </c>
      <c r="R1545">
        <f t="shared" si="96"/>
        <v>2019</v>
      </c>
      <c r="S1545" t="str">
        <f t="shared" si="97"/>
        <v>September</v>
      </c>
      <c r="T1545" t="str">
        <f t="shared" si="98"/>
        <v>Modern</v>
      </c>
      <c r="U1545" t="str">
        <f t="shared" si="99"/>
        <v>Not Applicable</v>
      </c>
    </row>
    <row r="1546" spans="1:21" x14ac:dyDescent="0.25">
      <c r="A1546" t="s">
        <v>7489</v>
      </c>
      <c r="B1546" t="s">
        <v>18</v>
      </c>
      <c r="C1546" t="s">
        <v>7490</v>
      </c>
      <c r="D1546" t="s">
        <v>6183</v>
      </c>
      <c r="E1546" t="s">
        <v>22</v>
      </c>
      <c r="F1546" t="s">
        <v>22</v>
      </c>
      <c r="G1546" s="2"/>
      <c r="H1546" t="s">
        <v>22</v>
      </c>
      <c r="I1546">
        <v>2006</v>
      </c>
      <c r="J1546" t="s">
        <v>300</v>
      </c>
      <c r="K1546" t="s">
        <v>3095</v>
      </c>
      <c r="L1546">
        <v>30</v>
      </c>
      <c r="M1546">
        <v>0</v>
      </c>
      <c r="N1546" t="s">
        <v>1417</v>
      </c>
      <c r="O1546" t="s">
        <v>7491</v>
      </c>
      <c r="P1546" t="s">
        <v>27</v>
      </c>
      <c r="Q1546">
        <v>2</v>
      </c>
      <c r="R1546" t="str">
        <f t="shared" si="96"/>
        <v/>
      </c>
      <c r="S1546" t="str">
        <f t="shared" si="97"/>
        <v/>
      </c>
      <c r="T1546" t="str">
        <f t="shared" si="98"/>
        <v>Older</v>
      </c>
      <c r="U1546" t="str">
        <f t="shared" si="99"/>
        <v>Short</v>
      </c>
    </row>
    <row r="1547" spans="1:21" x14ac:dyDescent="0.25">
      <c r="A1547" t="s">
        <v>7492</v>
      </c>
      <c r="B1547" t="s">
        <v>18</v>
      </c>
      <c r="C1547" t="s">
        <v>7493</v>
      </c>
      <c r="D1547" t="s">
        <v>76</v>
      </c>
      <c r="E1547" t="s">
        <v>1515</v>
      </c>
      <c r="F1547" t="s">
        <v>175</v>
      </c>
      <c r="G1547" s="2">
        <v>43647</v>
      </c>
      <c r="H1547" t="s">
        <v>34</v>
      </c>
      <c r="I1547">
        <v>2017</v>
      </c>
      <c r="J1547" t="s">
        <v>70</v>
      </c>
      <c r="K1547" t="s">
        <v>154</v>
      </c>
      <c r="L1547">
        <v>53</v>
      </c>
      <c r="M1547">
        <v>0</v>
      </c>
      <c r="N1547" t="s">
        <v>162</v>
      </c>
      <c r="O1547" t="s">
        <v>7494</v>
      </c>
      <c r="P1547" t="s">
        <v>39</v>
      </c>
      <c r="Q1547">
        <v>1</v>
      </c>
      <c r="R1547">
        <f t="shared" si="96"/>
        <v>2019</v>
      </c>
      <c r="S1547" t="str">
        <f t="shared" si="97"/>
        <v>July</v>
      </c>
      <c r="T1547" t="str">
        <f t="shared" si="98"/>
        <v>Modern</v>
      </c>
      <c r="U1547" t="str">
        <f t="shared" si="99"/>
        <v>Short</v>
      </c>
    </row>
    <row r="1548" spans="1:21" x14ac:dyDescent="0.25">
      <c r="A1548" t="s">
        <v>7495</v>
      </c>
      <c r="B1548" t="s">
        <v>18</v>
      </c>
      <c r="C1548" t="s">
        <v>7496</v>
      </c>
      <c r="D1548" t="s">
        <v>7497</v>
      </c>
      <c r="E1548" t="s">
        <v>7498</v>
      </c>
      <c r="F1548" t="s">
        <v>175</v>
      </c>
      <c r="G1548" s="2">
        <v>43497</v>
      </c>
      <c r="H1548" t="s">
        <v>34</v>
      </c>
      <c r="I1548">
        <v>2017</v>
      </c>
      <c r="J1548" t="s">
        <v>136</v>
      </c>
      <c r="K1548" t="s">
        <v>1231</v>
      </c>
      <c r="L1548">
        <v>107</v>
      </c>
      <c r="M1548">
        <v>0</v>
      </c>
      <c r="N1548" t="s">
        <v>45</v>
      </c>
      <c r="O1548" t="s">
        <v>7499</v>
      </c>
      <c r="P1548" t="s">
        <v>39</v>
      </c>
      <c r="Q1548">
        <v>1</v>
      </c>
      <c r="R1548">
        <f t="shared" si="96"/>
        <v>2019</v>
      </c>
      <c r="S1548" t="str">
        <f t="shared" si="97"/>
        <v>February</v>
      </c>
      <c r="T1548" t="str">
        <f t="shared" si="98"/>
        <v>Modern</v>
      </c>
      <c r="U1548" t="str">
        <f t="shared" si="99"/>
        <v>Medium</v>
      </c>
    </row>
    <row r="1549" spans="1:21" x14ac:dyDescent="0.25">
      <c r="A1549" t="s">
        <v>7500</v>
      </c>
      <c r="B1549" t="s">
        <v>18</v>
      </c>
      <c r="C1549" t="s">
        <v>7501</v>
      </c>
      <c r="D1549" t="s">
        <v>7502</v>
      </c>
      <c r="E1549" t="s">
        <v>7503</v>
      </c>
      <c r="F1549" t="s">
        <v>22</v>
      </c>
      <c r="G1549" s="2"/>
      <c r="H1549" t="s">
        <v>22</v>
      </c>
      <c r="I1549">
        <v>1998</v>
      </c>
      <c r="J1549" t="s">
        <v>59</v>
      </c>
      <c r="K1549" t="s">
        <v>785</v>
      </c>
      <c r="L1549">
        <v>76</v>
      </c>
      <c r="M1549">
        <v>0</v>
      </c>
      <c r="N1549" t="s">
        <v>883</v>
      </c>
      <c r="O1549" t="s">
        <v>7504</v>
      </c>
      <c r="P1549" t="s">
        <v>27</v>
      </c>
      <c r="Q1549">
        <v>2</v>
      </c>
      <c r="R1549" t="str">
        <f t="shared" si="96"/>
        <v/>
      </c>
      <c r="S1549" t="str">
        <f t="shared" si="97"/>
        <v/>
      </c>
      <c r="T1549" t="str">
        <f t="shared" si="98"/>
        <v>Older</v>
      </c>
      <c r="U1549" t="str">
        <f t="shared" si="99"/>
        <v>Short</v>
      </c>
    </row>
    <row r="1550" spans="1:21" x14ac:dyDescent="0.25">
      <c r="A1550" t="s">
        <v>7505</v>
      </c>
      <c r="B1550" t="s">
        <v>18</v>
      </c>
      <c r="C1550" t="s">
        <v>7506</v>
      </c>
      <c r="D1550" t="s">
        <v>7507</v>
      </c>
      <c r="E1550" t="s">
        <v>7508</v>
      </c>
      <c r="F1550" t="s">
        <v>2357</v>
      </c>
      <c r="G1550" s="2">
        <v>44152</v>
      </c>
      <c r="H1550" t="s">
        <v>34</v>
      </c>
      <c r="I1550">
        <v>2020</v>
      </c>
      <c r="J1550" t="s">
        <v>51</v>
      </c>
      <c r="K1550" t="s">
        <v>182</v>
      </c>
      <c r="L1550">
        <v>84</v>
      </c>
      <c r="M1550">
        <v>0</v>
      </c>
      <c r="N1550" t="s">
        <v>119</v>
      </c>
      <c r="O1550" t="s">
        <v>7509</v>
      </c>
      <c r="P1550" t="s">
        <v>39</v>
      </c>
      <c r="Q1550">
        <v>1</v>
      </c>
      <c r="R1550">
        <f t="shared" si="96"/>
        <v>2020</v>
      </c>
      <c r="S1550" t="str">
        <f t="shared" si="97"/>
        <v>November</v>
      </c>
      <c r="T1550" t="str">
        <f t="shared" si="98"/>
        <v>Recent</v>
      </c>
      <c r="U1550" t="str">
        <f t="shared" si="99"/>
        <v>Short</v>
      </c>
    </row>
    <row r="1551" spans="1:21" x14ac:dyDescent="0.25">
      <c r="A1551" t="s">
        <v>7510</v>
      </c>
      <c r="B1551" t="s">
        <v>18</v>
      </c>
      <c r="C1551" t="s">
        <v>7511</v>
      </c>
      <c r="D1551" t="s">
        <v>7512</v>
      </c>
      <c r="E1551" t="s">
        <v>7513</v>
      </c>
      <c r="F1551" t="s">
        <v>22</v>
      </c>
      <c r="G1551" s="2"/>
      <c r="H1551" t="s">
        <v>22</v>
      </c>
      <c r="I1551">
        <v>2018</v>
      </c>
      <c r="J1551" t="s">
        <v>77</v>
      </c>
      <c r="K1551" t="s">
        <v>7514</v>
      </c>
      <c r="L1551">
        <v>13</v>
      </c>
      <c r="M1551">
        <v>0</v>
      </c>
      <c r="N1551" t="s">
        <v>79</v>
      </c>
      <c r="O1551" t="s">
        <v>7515</v>
      </c>
      <c r="P1551" t="s">
        <v>27</v>
      </c>
      <c r="Q1551">
        <v>2</v>
      </c>
      <c r="R1551" t="str">
        <f t="shared" si="96"/>
        <v/>
      </c>
      <c r="S1551" t="str">
        <f t="shared" si="97"/>
        <v/>
      </c>
      <c r="T1551" t="str">
        <f t="shared" si="98"/>
        <v>Modern</v>
      </c>
      <c r="U1551" t="str">
        <f t="shared" si="99"/>
        <v>Short</v>
      </c>
    </row>
    <row r="1552" spans="1:21" x14ac:dyDescent="0.25">
      <c r="A1552" t="s">
        <v>7516</v>
      </c>
      <c r="B1552" t="s">
        <v>29</v>
      </c>
      <c r="C1552" t="s">
        <v>7517</v>
      </c>
      <c r="D1552" t="s">
        <v>22</v>
      </c>
      <c r="E1552" t="s">
        <v>22</v>
      </c>
      <c r="F1552" t="s">
        <v>22</v>
      </c>
      <c r="G1552" s="2"/>
      <c r="H1552" t="s">
        <v>22</v>
      </c>
      <c r="I1552">
        <v>2016</v>
      </c>
      <c r="J1552" t="s">
        <v>349</v>
      </c>
      <c r="K1552" t="s">
        <v>71</v>
      </c>
      <c r="L1552">
        <v>0</v>
      </c>
      <c r="M1552">
        <v>1</v>
      </c>
      <c r="N1552" t="s">
        <v>79</v>
      </c>
      <c r="O1552" t="s">
        <v>7518</v>
      </c>
      <c r="P1552" t="s">
        <v>27</v>
      </c>
      <c r="Q1552">
        <v>2</v>
      </c>
      <c r="R1552" t="str">
        <f t="shared" si="96"/>
        <v/>
      </c>
      <c r="S1552" t="str">
        <f t="shared" si="97"/>
        <v/>
      </c>
      <c r="T1552" t="str">
        <f t="shared" si="98"/>
        <v>Modern</v>
      </c>
      <c r="U1552" t="str">
        <f t="shared" si="99"/>
        <v>Not Applicable</v>
      </c>
    </row>
    <row r="1553" spans="1:21" x14ac:dyDescent="0.25">
      <c r="A1553" t="s">
        <v>7519</v>
      </c>
      <c r="B1553" t="s">
        <v>18</v>
      </c>
      <c r="C1553" t="s">
        <v>7520</v>
      </c>
      <c r="D1553" t="s">
        <v>7521</v>
      </c>
      <c r="E1553" t="s">
        <v>7522</v>
      </c>
      <c r="F1553" t="s">
        <v>2815</v>
      </c>
      <c r="G1553" s="2">
        <v>44409</v>
      </c>
      <c r="H1553" t="s">
        <v>34</v>
      </c>
      <c r="I1553">
        <v>1999</v>
      </c>
      <c r="J1553" t="s">
        <v>92</v>
      </c>
      <c r="K1553" t="s">
        <v>486</v>
      </c>
      <c r="L1553">
        <v>105</v>
      </c>
      <c r="M1553">
        <v>0</v>
      </c>
      <c r="N1553" t="s">
        <v>112</v>
      </c>
      <c r="O1553" t="s">
        <v>7523</v>
      </c>
      <c r="P1553" t="s">
        <v>39</v>
      </c>
      <c r="Q1553">
        <v>1</v>
      </c>
      <c r="R1553">
        <f t="shared" si="96"/>
        <v>2021</v>
      </c>
      <c r="S1553" t="str">
        <f t="shared" si="97"/>
        <v>August</v>
      </c>
      <c r="T1553" t="str">
        <f t="shared" si="98"/>
        <v>Older</v>
      </c>
      <c r="U1553" t="str">
        <f t="shared" si="99"/>
        <v>Medium</v>
      </c>
    </row>
    <row r="1554" spans="1:21" x14ac:dyDescent="0.25">
      <c r="A1554" t="s">
        <v>7524</v>
      </c>
      <c r="B1554" t="s">
        <v>18</v>
      </c>
      <c r="C1554" t="s">
        <v>7525</v>
      </c>
      <c r="D1554" t="s">
        <v>7526</v>
      </c>
      <c r="E1554" t="s">
        <v>7527</v>
      </c>
      <c r="F1554" t="s">
        <v>175</v>
      </c>
      <c r="G1554" s="2">
        <v>44176</v>
      </c>
      <c r="H1554" t="s">
        <v>34</v>
      </c>
      <c r="I1554">
        <v>2020</v>
      </c>
      <c r="J1554" t="s">
        <v>244</v>
      </c>
      <c r="K1554" t="s">
        <v>363</v>
      </c>
      <c r="L1554">
        <v>91</v>
      </c>
      <c r="M1554">
        <v>0</v>
      </c>
      <c r="N1554" t="s">
        <v>45</v>
      </c>
      <c r="O1554" t="s">
        <v>7528</v>
      </c>
      <c r="P1554" t="s">
        <v>39</v>
      </c>
      <c r="Q1554">
        <v>1</v>
      </c>
      <c r="R1554">
        <f t="shared" si="96"/>
        <v>2020</v>
      </c>
      <c r="S1554" t="str">
        <f t="shared" si="97"/>
        <v>December</v>
      </c>
      <c r="T1554" t="str">
        <f t="shared" si="98"/>
        <v>Recent</v>
      </c>
      <c r="U1554" t="str">
        <f t="shared" si="99"/>
        <v>Medium</v>
      </c>
    </row>
    <row r="1555" spans="1:21" x14ac:dyDescent="0.25">
      <c r="A1555" t="s">
        <v>7529</v>
      </c>
      <c r="B1555" t="s">
        <v>18</v>
      </c>
      <c r="C1555" t="s">
        <v>7530</v>
      </c>
      <c r="D1555" t="s">
        <v>7531</v>
      </c>
      <c r="E1555" t="s">
        <v>7532</v>
      </c>
      <c r="F1555" t="s">
        <v>175</v>
      </c>
      <c r="G1555" s="2">
        <v>43927</v>
      </c>
      <c r="H1555" t="s">
        <v>34</v>
      </c>
      <c r="I1555">
        <v>2017</v>
      </c>
      <c r="J1555" t="s">
        <v>92</v>
      </c>
      <c r="K1555" t="s">
        <v>610</v>
      </c>
      <c r="L1555">
        <v>111</v>
      </c>
      <c r="M1555">
        <v>0</v>
      </c>
      <c r="N1555" t="s">
        <v>119</v>
      </c>
      <c r="O1555" t="s">
        <v>7533</v>
      </c>
      <c r="P1555" t="s">
        <v>39</v>
      </c>
      <c r="Q1555">
        <v>1</v>
      </c>
      <c r="R1555">
        <f t="shared" si="96"/>
        <v>2020</v>
      </c>
      <c r="S1555" t="str">
        <f t="shared" si="97"/>
        <v>April</v>
      </c>
      <c r="T1555" t="str">
        <f t="shared" si="98"/>
        <v>Modern</v>
      </c>
      <c r="U1555" t="str">
        <f t="shared" si="99"/>
        <v>Medium</v>
      </c>
    </row>
    <row r="1556" spans="1:21" x14ac:dyDescent="0.25">
      <c r="A1556" t="s">
        <v>7534</v>
      </c>
      <c r="B1556" t="s">
        <v>18</v>
      </c>
      <c r="C1556" t="s">
        <v>7535</v>
      </c>
      <c r="D1556" t="s">
        <v>7536</v>
      </c>
      <c r="E1556" t="s">
        <v>7537</v>
      </c>
      <c r="F1556" t="s">
        <v>22</v>
      </c>
      <c r="G1556" s="2"/>
      <c r="H1556" t="s">
        <v>22</v>
      </c>
      <c r="I1556">
        <v>2021</v>
      </c>
      <c r="J1556" t="s">
        <v>198</v>
      </c>
      <c r="K1556" t="s">
        <v>3023</v>
      </c>
      <c r="L1556">
        <v>56</v>
      </c>
      <c r="M1556">
        <v>0</v>
      </c>
      <c r="N1556" t="s">
        <v>25</v>
      </c>
      <c r="O1556" t="s">
        <v>7538</v>
      </c>
      <c r="P1556" t="s">
        <v>27</v>
      </c>
      <c r="Q1556">
        <v>2</v>
      </c>
      <c r="R1556" t="str">
        <f t="shared" si="96"/>
        <v/>
      </c>
      <c r="S1556" t="str">
        <f t="shared" si="97"/>
        <v/>
      </c>
      <c r="T1556" t="str">
        <f t="shared" si="98"/>
        <v>Recent</v>
      </c>
      <c r="U1556" t="str">
        <f t="shared" si="99"/>
        <v>Short</v>
      </c>
    </row>
    <row r="1557" spans="1:21" x14ac:dyDescent="0.25">
      <c r="A1557" t="s">
        <v>7539</v>
      </c>
      <c r="B1557" t="s">
        <v>18</v>
      </c>
      <c r="C1557" t="s">
        <v>7540</v>
      </c>
      <c r="D1557" t="s">
        <v>7541</v>
      </c>
      <c r="E1557" t="s">
        <v>7542</v>
      </c>
      <c r="F1557" t="s">
        <v>22</v>
      </c>
      <c r="G1557" s="2"/>
      <c r="H1557" t="s">
        <v>22</v>
      </c>
      <c r="I1557">
        <v>2019</v>
      </c>
      <c r="J1557" t="s">
        <v>23</v>
      </c>
      <c r="K1557" t="s">
        <v>519</v>
      </c>
      <c r="L1557">
        <v>141</v>
      </c>
      <c r="M1557">
        <v>0</v>
      </c>
      <c r="N1557" t="s">
        <v>25</v>
      </c>
      <c r="O1557" t="s">
        <v>7543</v>
      </c>
      <c r="P1557" t="s">
        <v>27</v>
      </c>
      <c r="Q1557">
        <v>2</v>
      </c>
      <c r="R1557" t="str">
        <f t="shared" si="96"/>
        <v/>
      </c>
      <c r="S1557" t="str">
        <f t="shared" si="97"/>
        <v/>
      </c>
      <c r="T1557" t="str">
        <f t="shared" si="98"/>
        <v>Modern</v>
      </c>
      <c r="U1557" t="str">
        <f t="shared" si="99"/>
        <v>Long</v>
      </c>
    </row>
    <row r="1558" spans="1:21" x14ac:dyDescent="0.25">
      <c r="A1558" t="s">
        <v>7544</v>
      </c>
      <c r="B1558" t="s">
        <v>18</v>
      </c>
      <c r="C1558" t="s">
        <v>7545</v>
      </c>
      <c r="D1558" t="s">
        <v>7546</v>
      </c>
      <c r="E1558" t="s">
        <v>7547</v>
      </c>
      <c r="F1558" t="s">
        <v>175</v>
      </c>
      <c r="G1558" s="2">
        <v>44103</v>
      </c>
      <c r="H1558" t="s">
        <v>34</v>
      </c>
      <c r="I1558">
        <v>2020</v>
      </c>
      <c r="J1558" t="s">
        <v>35</v>
      </c>
      <c r="K1558" t="s">
        <v>1667</v>
      </c>
      <c r="L1558">
        <v>59</v>
      </c>
      <c r="M1558">
        <v>0</v>
      </c>
      <c r="N1558" t="s">
        <v>210</v>
      </c>
      <c r="O1558" t="s">
        <v>7548</v>
      </c>
      <c r="P1558" t="s">
        <v>39</v>
      </c>
      <c r="Q1558">
        <v>1</v>
      </c>
      <c r="R1558">
        <f t="shared" si="96"/>
        <v>2020</v>
      </c>
      <c r="S1558" t="str">
        <f t="shared" si="97"/>
        <v>September</v>
      </c>
      <c r="T1558" t="str">
        <f t="shared" si="98"/>
        <v>Recent</v>
      </c>
      <c r="U1558" t="str">
        <f t="shared" si="99"/>
        <v>Short</v>
      </c>
    </row>
    <row r="1559" spans="1:21" x14ac:dyDescent="0.25">
      <c r="A1559" t="s">
        <v>7549</v>
      </c>
      <c r="B1559" t="s">
        <v>18</v>
      </c>
      <c r="C1559" t="s">
        <v>7550</v>
      </c>
      <c r="D1559" t="s">
        <v>7551</v>
      </c>
      <c r="E1559" t="s">
        <v>7552</v>
      </c>
      <c r="F1559" t="s">
        <v>312</v>
      </c>
      <c r="G1559" s="2">
        <v>44136</v>
      </c>
      <c r="H1559" t="s">
        <v>34</v>
      </c>
      <c r="I1559">
        <v>2018</v>
      </c>
      <c r="J1559" t="s">
        <v>153</v>
      </c>
      <c r="K1559" t="s">
        <v>967</v>
      </c>
      <c r="L1559">
        <v>90</v>
      </c>
      <c r="M1559">
        <v>0</v>
      </c>
      <c r="N1559" t="s">
        <v>162</v>
      </c>
      <c r="O1559" t="s">
        <v>7553</v>
      </c>
      <c r="P1559" t="s">
        <v>39</v>
      </c>
      <c r="Q1559">
        <v>1</v>
      </c>
      <c r="R1559">
        <f t="shared" si="96"/>
        <v>2020</v>
      </c>
      <c r="S1559" t="str">
        <f t="shared" si="97"/>
        <v>November</v>
      </c>
      <c r="T1559" t="str">
        <f t="shared" si="98"/>
        <v>Modern</v>
      </c>
      <c r="U1559" t="str">
        <f t="shared" si="99"/>
        <v>Medium</v>
      </c>
    </row>
    <row r="1560" spans="1:21" x14ac:dyDescent="0.25">
      <c r="A1560" t="s">
        <v>7554</v>
      </c>
      <c r="B1560" t="s">
        <v>29</v>
      </c>
      <c r="C1560" t="s">
        <v>7555</v>
      </c>
      <c r="D1560" t="s">
        <v>22</v>
      </c>
      <c r="E1560" t="s">
        <v>7556</v>
      </c>
      <c r="F1560" t="s">
        <v>22</v>
      </c>
      <c r="G1560" s="2"/>
      <c r="H1560" t="s">
        <v>22</v>
      </c>
      <c r="I1560">
        <v>2014</v>
      </c>
      <c r="J1560" t="s">
        <v>51</v>
      </c>
      <c r="K1560" t="s">
        <v>1440</v>
      </c>
      <c r="L1560">
        <v>0</v>
      </c>
      <c r="M1560">
        <v>3</v>
      </c>
      <c r="N1560" t="s">
        <v>805</v>
      </c>
      <c r="O1560" t="s">
        <v>7557</v>
      </c>
      <c r="P1560" t="s">
        <v>27</v>
      </c>
      <c r="Q1560">
        <v>2</v>
      </c>
      <c r="R1560" t="str">
        <f t="shared" si="96"/>
        <v/>
      </c>
      <c r="S1560" t="str">
        <f t="shared" si="97"/>
        <v/>
      </c>
      <c r="T1560" t="str">
        <f t="shared" si="98"/>
        <v>Modern</v>
      </c>
      <c r="U1560" t="str">
        <f t="shared" si="99"/>
        <v>Not Applicable</v>
      </c>
    </row>
    <row r="1561" spans="1:21" x14ac:dyDescent="0.25">
      <c r="A1561" t="s">
        <v>7558</v>
      </c>
      <c r="B1561" t="s">
        <v>18</v>
      </c>
      <c r="C1561" t="s">
        <v>7559</v>
      </c>
      <c r="D1561" t="s">
        <v>7560</v>
      </c>
      <c r="E1561" t="s">
        <v>7561</v>
      </c>
      <c r="F1561" t="s">
        <v>3143</v>
      </c>
      <c r="G1561" s="2">
        <v>44132</v>
      </c>
      <c r="H1561" t="s">
        <v>34</v>
      </c>
      <c r="I1561">
        <v>2020</v>
      </c>
      <c r="J1561" t="s">
        <v>35</v>
      </c>
      <c r="K1561" t="s">
        <v>169</v>
      </c>
      <c r="L1561">
        <v>103</v>
      </c>
      <c r="M1561">
        <v>0</v>
      </c>
      <c r="N1561" t="s">
        <v>264</v>
      </c>
      <c r="O1561" t="s">
        <v>7562</v>
      </c>
      <c r="P1561" t="s">
        <v>39</v>
      </c>
      <c r="Q1561">
        <v>1</v>
      </c>
      <c r="R1561">
        <f t="shared" si="96"/>
        <v>2020</v>
      </c>
      <c r="S1561" t="str">
        <f t="shared" si="97"/>
        <v>October</v>
      </c>
      <c r="T1561" t="str">
        <f t="shared" si="98"/>
        <v>Recent</v>
      </c>
      <c r="U1561" t="str">
        <f t="shared" si="99"/>
        <v>Medium</v>
      </c>
    </row>
    <row r="1562" spans="1:21" x14ac:dyDescent="0.25">
      <c r="A1562" t="s">
        <v>7563</v>
      </c>
      <c r="B1562" t="s">
        <v>29</v>
      </c>
      <c r="C1562" t="s">
        <v>7564</v>
      </c>
      <c r="D1562" t="s">
        <v>22</v>
      </c>
      <c r="E1562" t="s">
        <v>7565</v>
      </c>
      <c r="F1562" t="s">
        <v>22</v>
      </c>
      <c r="G1562" s="2"/>
      <c r="H1562" t="s">
        <v>22</v>
      </c>
      <c r="I1562">
        <v>2010</v>
      </c>
      <c r="J1562" t="s">
        <v>198</v>
      </c>
      <c r="K1562" t="s">
        <v>71</v>
      </c>
      <c r="L1562">
        <v>0</v>
      </c>
      <c r="M1562">
        <v>1</v>
      </c>
      <c r="N1562" t="s">
        <v>119</v>
      </c>
      <c r="O1562" t="s">
        <v>7566</v>
      </c>
      <c r="P1562" t="s">
        <v>27</v>
      </c>
      <c r="Q1562">
        <v>2</v>
      </c>
      <c r="R1562" t="str">
        <f t="shared" si="96"/>
        <v/>
      </c>
      <c r="S1562" t="str">
        <f t="shared" si="97"/>
        <v/>
      </c>
      <c r="T1562" t="str">
        <f t="shared" si="98"/>
        <v>Modern</v>
      </c>
      <c r="U1562" t="str">
        <f t="shared" si="99"/>
        <v>Not Applicable</v>
      </c>
    </row>
    <row r="1563" spans="1:21" x14ac:dyDescent="0.25">
      <c r="A1563" t="s">
        <v>7567</v>
      </c>
      <c r="B1563" t="s">
        <v>18</v>
      </c>
      <c r="C1563" t="s">
        <v>7568</v>
      </c>
      <c r="D1563" t="s">
        <v>2444</v>
      </c>
      <c r="E1563" t="s">
        <v>7569</v>
      </c>
      <c r="F1563" t="s">
        <v>7570</v>
      </c>
      <c r="G1563" s="2">
        <v>43191</v>
      </c>
      <c r="H1563" t="s">
        <v>34</v>
      </c>
      <c r="I1563">
        <v>2016</v>
      </c>
      <c r="J1563" t="s">
        <v>92</v>
      </c>
      <c r="K1563" t="s">
        <v>570</v>
      </c>
      <c r="L1563">
        <v>94</v>
      </c>
      <c r="M1563">
        <v>0</v>
      </c>
      <c r="N1563" t="s">
        <v>119</v>
      </c>
      <c r="O1563" t="s">
        <v>7571</v>
      </c>
      <c r="P1563" t="s">
        <v>39</v>
      </c>
      <c r="Q1563">
        <v>1</v>
      </c>
      <c r="R1563">
        <f t="shared" si="96"/>
        <v>2018</v>
      </c>
      <c r="S1563" t="str">
        <f t="shared" si="97"/>
        <v>April</v>
      </c>
      <c r="T1563" t="str">
        <f t="shared" si="98"/>
        <v>Modern</v>
      </c>
      <c r="U1563" t="str">
        <f t="shared" si="99"/>
        <v>Medium</v>
      </c>
    </row>
    <row r="1564" spans="1:21" x14ac:dyDescent="0.25">
      <c r="A1564" t="s">
        <v>7572</v>
      </c>
      <c r="B1564" t="s">
        <v>29</v>
      </c>
      <c r="C1564" t="s">
        <v>7573</v>
      </c>
      <c r="D1564" t="s">
        <v>22</v>
      </c>
      <c r="E1564" t="s">
        <v>22</v>
      </c>
      <c r="F1564" t="s">
        <v>3867</v>
      </c>
      <c r="G1564" s="2"/>
      <c r="H1564" t="s">
        <v>22</v>
      </c>
      <c r="I1564">
        <v>2014</v>
      </c>
      <c r="J1564" t="s">
        <v>51</v>
      </c>
      <c r="K1564" t="s">
        <v>71</v>
      </c>
      <c r="L1564">
        <v>0</v>
      </c>
      <c r="M1564">
        <v>1</v>
      </c>
      <c r="N1564" t="s">
        <v>805</v>
      </c>
      <c r="O1564" t="s">
        <v>7574</v>
      </c>
      <c r="P1564" t="s">
        <v>27</v>
      </c>
      <c r="Q1564">
        <v>2</v>
      </c>
      <c r="R1564" t="str">
        <f t="shared" si="96"/>
        <v/>
      </c>
      <c r="S1564" t="str">
        <f t="shared" si="97"/>
        <v/>
      </c>
      <c r="T1564" t="str">
        <f t="shared" si="98"/>
        <v>Modern</v>
      </c>
      <c r="U1564" t="str">
        <f t="shared" si="99"/>
        <v>Not Applicable</v>
      </c>
    </row>
    <row r="1565" spans="1:21" x14ac:dyDescent="0.25">
      <c r="A1565" t="s">
        <v>7575</v>
      </c>
      <c r="B1565" t="s">
        <v>29</v>
      </c>
      <c r="C1565" t="s">
        <v>7576</v>
      </c>
      <c r="D1565" t="s">
        <v>22</v>
      </c>
      <c r="E1565" t="s">
        <v>7577</v>
      </c>
      <c r="F1565" t="s">
        <v>22</v>
      </c>
      <c r="G1565" s="2"/>
      <c r="H1565" t="s">
        <v>22</v>
      </c>
      <c r="I1565">
        <v>2016</v>
      </c>
      <c r="J1565" t="s">
        <v>136</v>
      </c>
      <c r="K1565" t="s">
        <v>36</v>
      </c>
      <c r="L1565">
        <v>0</v>
      </c>
      <c r="M1565">
        <v>2</v>
      </c>
      <c r="N1565" t="s">
        <v>805</v>
      </c>
      <c r="O1565" t="s">
        <v>7578</v>
      </c>
      <c r="P1565" t="s">
        <v>27</v>
      </c>
      <c r="Q1565">
        <v>2</v>
      </c>
      <c r="R1565" t="str">
        <f t="shared" si="96"/>
        <v/>
      </c>
      <c r="S1565" t="str">
        <f t="shared" si="97"/>
        <v/>
      </c>
      <c r="T1565" t="str">
        <f t="shared" si="98"/>
        <v>Modern</v>
      </c>
      <c r="U1565" t="str">
        <f t="shared" si="99"/>
        <v>Not Applicable</v>
      </c>
    </row>
    <row r="1566" spans="1:21" x14ac:dyDescent="0.25">
      <c r="A1566" t="s">
        <v>7579</v>
      </c>
      <c r="B1566" t="s">
        <v>18</v>
      </c>
      <c r="C1566" t="s">
        <v>7580</v>
      </c>
      <c r="D1566" t="s">
        <v>6786</v>
      </c>
      <c r="E1566" t="s">
        <v>7581</v>
      </c>
      <c r="F1566" t="s">
        <v>22</v>
      </c>
      <c r="G1566" s="2"/>
      <c r="H1566" t="s">
        <v>22</v>
      </c>
      <c r="I1566">
        <v>1963</v>
      </c>
      <c r="J1566" t="s">
        <v>23</v>
      </c>
      <c r="K1566" t="s">
        <v>329</v>
      </c>
      <c r="L1566">
        <v>113</v>
      </c>
      <c r="M1566">
        <v>0</v>
      </c>
      <c r="N1566" t="s">
        <v>61</v>
      </c>
      <c r="O1566" t="s">
        <v>7582</v>
      </c>
      <c r="P1566" t="s">
        <v>27</v>
      </c>
      <c r="Q1566">
        <v>2</v>
      </c>
      <c r="R1566" t="str">
        <f t="shared" si="96"/>
        <v/>
      </c>
      <c r="S1566" t="str">
        <f t="shared" si="97"/>
        <v/>
      </c>
      <c r="T1566" t="str">
        <f t="shared" si="98"/>
        <v>Older</v>
      </c>
      <c r="U1566" t="str">
        <f t="shared" si="99"/>
        <v>Medium</v>
      </c>
    </row>
    <row r="1567" spans="1:21" x14ac:dyDescent="0.25">
      <c r="A1567" t="s">
        <v>7583</v>
      </c>
      <c r="B1567" t="s">
        <v>18</v>
      </c>
      <c r="C1567" t="s">
        <v>7584</v>
      </c>
      <c r="D1567" t="s">
        <v>7585</v>
      </c>
      <c r="E1567" t="s">
        <v>7586</v>
      </c>
      <c r="F1567" t="s">
        <v>22</v>
      </c>
      <c r="G1567" s="2"/>
      <c r="H1567" t="s">
        <v>22</v>
      </c>
      <c r="I1567">
        <v>2015</v>
      </c>
      <c r="J1567" t="s">
        <v>59</v>
      </c>
      <c r="K1567" t="s">
        <v>1119</v>
      </c>
      <c r="L1567">
        <v>123</v>
      </c>
      <c r="M1567">
        <v>0</v>
      </c>
      <c r="N1567" t="s">
        <v>61</v>
      </c>
      <c r="O1567" t="s">
        <v>7587</v>
      </c>
      <c r="P1567" t="s">
        <v>27</v>
      </c>
      <c r="Q1567">
        <v>2</v>
      </c>
      <c r="R1567" t="str">
        <f t="shared" si="96"/>
        <v/>
      </c>
      <c r="S1567" t="str">
        <f t="shared" si="97"/>
        <v/>
      </c>
      <c r="T1567" t="str">
        <f t="shared" si="98"/>
        <v>Modern</v>
      </c>
      <c r="U1567" t="str">
        <f t="shared" si="99"/>
        <v>Long</v>
      </c>
    </row>
    <row r="1568" spans="1:21" x14ac:dyDescent="0.25">
      <c r="A1568" t="s">
        <v>7588</v>
      </c>
      <c r="B1568" t="s">
        <v>29</v>
      </c>
      <c r="C1568" t="s">
        <v>7589</v>
      </c>
      <c r="D1568" t="s">
        <v>22</v>
      </c>
      <c r="E1568" t="s">
        <v>7590</v>
      </c>
      <c r="F1568" t="s">
        <v>22</v>
      </c>
      <c r="G1568" s="2"/>
      <c r="H1568" t="s">
        <v>22</v>
      </c>
      <c r="I1568">
        <v>2020</v>
      </c>
      <c r="J1568" t="s">
        <v>23</v>
      </c>
      <c r="K1568" t="s">
        <v>71</v>
      </c>
      <c r="L1568">
        <v>0</v>
      </c>
      <c r="M1568">
        <v>1</v>
      </c>
      <c r="N1568" t="s">
        <v>61</v>
      </c>
      <c r="O1568" t="s">
        <v>7591</v>
      </c>
      <c r="P1568" t="s">
        <v>27</v>
      </c>
      <c r="Q1568">
        <v>2</v>
      </c>
      <c r="R1568" t="str">
        <f t="shared" si="96"/>
        <v/>
      </c>
      <c r="S1568" t="str">
        <f t="shared" si="97"/>
        <v/>
      </c>
      <c r="T1568" t="str">
        <f t="shared" si="98"/>
        <v>Recent</v>
      </c>
      <c r="U1568" t="str">
        <f t="shared" si="99"/>
        <v>Not Applicable</v>
      </c>
    </row>
    <row r="1569" spans="1:21" x14ac:dyDescent="0.25">
      <c r="A1569" t="s">
        <v>7592</v>
      </c>
      <c r="B1569" t="s">
        <v>29</v>
      </c>
      <c r="C1569" t="s">
        <v>7593</v>
      </c>
      <c r="D1569" t="s">
        <v>22</v>
      </c>
      <c r="E1569" t="s">
        <v>7594</v>
      </c>
      <c r="F1569" t="s">
        <v>22</v>
      </c>
      <c r="G1569" s="2"/>
      <c r="H1569" t="s">
        <v>22</v>
      </c>
      <c r="I1569">
        <v>2016</v>
      </c>
      <c r="J1569" t="s">
        <v>59</v>
      </c>
      <c r="K1569" t="s">
        <v>71</v>
      </c>
      <c r="L1569">
        <v>0</v>
      </c>
      <c r="M1569">
        <v>1</v>
      </c>
      <c r="N1569" t="s">
        <v>25</v>
      </c>
      <c r="O1569" t="s">
        <v>7595</v>
      </c>
      <c r="P1569" t="s">
        <v>27</v>
      </c>
      <c r="Q1569">
        <v>2</v>
      </c>
      <c r="R1569" t="str">
        <f t="shared" si="96"/>
        <v/>
      </c>
      <c r="S1569" t="str">
        <f t="shared" si="97"/>
        <v/>
      </c>
      <c r="T1569" t="str">
        <f t="shared" si="98"/>
        <v>Modern</v>
      </c>
      <c r="U1569" t="str">
        <f t="shared" si="99"/>
        <v>Not Applicable</v>
      </c>
    </row>
    <row r="1570" spans="1:21" x14ac:dyDescent="0.25">
      <c r="A1570" t="s">
        <v>7596</v>
      </c>
      <c r="B1570" t="s">
        <v>29</v>
      </c>
      <c r="C1570" t="s">
        <v>7597</v>
      </c>
      <c r="D1570" t="s">
        <v>22</v>
      </c>
      <c r="E1570" t="s">
        <v>7598</v>
      </c>
      <c r="F1570" t="s">
        <v>22</v>
      </c>
      <c r="G1570" s="2"/>
      <c r="H1570" t="s">
        <v>22</v>
      </c>
      <c r="I1570">
        <v>2020</v>
      </c>
      <c r="J1570" t="s">
        <v>23</v>
      </c>
      <c r="K1570" t="s">
        <v>71</v>
      </c>
      <c r="L1570">
        <v>0</v>
      </c>
      <c r="M1570">
        <v>1</v>
      </c>
      <c r="N1570" t="s">
        <v>155</v>
      </c>
      <c r="O1570" t="s">
        <v>7599</v>
      </c>
      <c r="P1570" t="s">
        <v>27</v>
      </c>
      <c r="Q1570">
        <v>2</v>
      </c>
      <c r="R1570" t="str">
        <f t="shared" si="96"/>
        <v/>
      </c>
      <c r="S1570" t="str">
        <f t="shared" si="97"/>
        <v/>
      </c>
      <c r="T1570" t="str">
        <f t="shared" si="98"/>
        <v>Recent</v>
      </c>
      <c r="U1570" t="str">
        <f t="shared" si="99"/>
        <v>Not Applicable</v>
      </c>
    </row>
    <row r="1571" spans="1:21" x14ac:dyDescent="0.25">
      <c r="A1571" t="s">
        <v>7600</v>
      </c>
      <c r="B1571" t="s">
        <v>18</v>
      </c>
      <c r="C1571" t="s">
        <v>7601</v>
      </c>
      <c r="D1571" t="s">
        <v>7602</v>
      </c>
      <c r="E1571" t="s">
        <v>7603</v>
      </c>
      <c r="F1571" t="s">
        <v>22</v>
      </c>
      <c r="G1571" s="2"/>
      <c r="H1571" t="s">
        <v>22</v>
      </c>
      <c r="I1571">
        <v>2021</v>
      </c>
      <c r="J1571" t="s">
        <v>198</v>
      </c>
      <c r="K1571" t="s">
        <v>256</v>
      </c>
      <c r="L1571">
        <v>92</v>
      </c>
      <c r="M1571">
        <v>0</v>
      </c>
      <c r="N1571" t="s">
        <v>264</v>
      </c>
      <c r="O1571" t="s">
        <v>7604</v>
      </c>
      <c r="P1571" t="s">
        <v>27</v>
      </c>
      <c r="Q1571">
        <v>2</v>
      </c>
      <c r="R1571" t="str">
        <f t="shared" si="96"/>
        <v/>
      </c>
      <c r="S1571" t="str">
        <f t="shared" si="97"/>
        <v/>
      </c>
      <c r="T1571" t="str">
        <f t="shared" si="98"/>
        <v>Recent</v>
      </c>
      <c r="U1571" t="str">
        <f t="shared" si="99"/>
        <v>Medium</v>
      </c>
    </row>
    <row r="1572" spans="1:21" x14ac:dyDescent="0.25">
      <c r="A1572" t="s">
        <v>7605</v>
      </c>
      <c r="B1572" t="s">
        <v>18</v>
      </c>
      <c r="C1572" t="s">
        <v>7606</v>
      </c>
      <c r="D1572" t="s">
        <v>7607</v>
      </c>
      <c r="E1572" t="s">
        <v>7608</v>
      </c>
      <c r="F1572" t="s">
        <v>175</v>
      </c>
      <c r="G1572" s="2">
        <v>40817</v>
      </c>
      <c r="H1572" t="s">
        <v>34</v>
      </c>
      <c r="I1572">
        <v>1990</v>
      </c>
      <c r="J1572" t="s">
        <v>136</v>
      </c>
      <c r="K1572" t="s">
        <v>570</v>
      </c>
      <c r="L1572">
        <v>94</v>
      </c>
      <c r="M1572">
        <v>0</v>
      </c>
      <c r="N1572" t="s">
        <v>119</v>
      </c>
      <c r="O1572" t="s">
        <v>7609</v>
      </c>
      <c r="P1572" t="s">
        <v>39</v>
      </c>
      <c r="Q1572">
        <v>1</v>
      </c>
      <c r="R1572">
        <f t="shared" si="96"/>
        <v>2011</v>
      </c>
      <c r="S1572" t="str">
        <f t="shared" si="97"/>
        <v>October</v>
      </c>
      <c r="T1572" t="str">
        <f t="shared" si="98"/>
        <v>Older</v>
      </c>
      <c r="U1572" t="str">
        <f t="shared" si="99"/>
        <v>Medium</v>
      </c>
    </row>
    <row r="1573" spans="1:21" x14ac:dyDescent="0.25">
      <c r="A1573" t="s">
        <v>7610</v>
      </c>
      <c r="B1573" t="s">
        <v>18</v>
      </c>
      <c r="C1573" t="s">
        <v>7611</v>
      </c>
      <c r="D1573" t="s">
        <v>7612</v>
      </c>
      <c r="E1573" t="s">
        <v>7613</v>
      </c>
      <c r="F1573" t="s">
        <v>85</v>
      </c>
      <c r="G1573" s="2">
        <v>43616</v>
      </c>
      <c r="H1573" t="s">
        <v>34</v>
      </c>
      <c r="I1573">
        <v>2019</v>
      </c>
      <c r="J1573" t="s">
        <v>35</v>
      </c>
      <c r="K1573" t="s">
        <v>161</v>
      </c>
      <c r="L1573">
        <v>101</v>
      </c>
      <c r="M1573">
        <v>0</v>
      </c>
      <c r="N1573" t="s">
        <v>61</v>
      </c>
      <c r="O1573" t="s">
        <v>7614</v>
      </c>
      <c r="P1573" t="s">
        <v>39</v>
      </c>
      <c r="Q1573">
        <v>1</v>
      </c>
      <c r="R1573">
        <f t="shared" si="96"/>
        <v>2019</v>
      </c>
      <c r="S1573" t="str">
        <f t="shared" si="97"/>
        <v>May</v>
      </c>
      <c r="T1573" t="str">
        <f t="shared" si="98"/>
        <v>Modern</v>
      </c>
      <c r="U1573" t="str">
        <f t="shared" si="99"/>
        <v>Medium</v>
      </c>
    </row>
    <row r="1574" spans="1:21" x14ac:dyDescent="0.25">
      <c r="A1574" t="s">
        <v>7615</v>
      </c>
      <c r="B1574" t="s">
        <v>18</v>
      </c>
      <c r="C1574" t="s">
        <v>7616</v>
      </c>
      <c r="D1574" t="s">
        <v>7617</v>
      </c>
      <c r="E1574" t="s">
        <v>7618</v>
      </c>
      <c r="F1574" t="s">
        <v>175</v>
      </c>
      <c r="G1574" s="2">
        <v>44273</v>
      </c>
      <c r="H1574" t="s">
        <v>34</v>
      </c>
      <c r="I1574">
        <v>2021</v>
      </c>
      <c r="J1574" t="s">
        <v>92</v>
      </c>
      <c r="K1574" t="s">
        <v>951</v>
      </c>
      <c r="L1574">
        <v>115</v>
      </c>
      <c r="M1574">
        <v>0</v>
      </c>
      <c r="N1574" t="s">
        <v>2791</v>
      </c>
      <c r="O1574" t="s">
        <v>7619</v>
      </c>
      <c r="P1574" t="s">
        <v>39</v>
      </c>
      <c r="Q1574">
        <v>1</v>
      </c>
      <c r="R1574">
        <f t="shared" si="96"/>
        <v>2021</v>
      </c>
      <c r="S1574" t="str">
        <f t="shared" si="97"/>
        <v>March</v>
      </c>
      <c r="T1574" t="str">
        <f t="shared" si="98"/>
        <v>Recent</v>
      </c>
      <c r="U1574" t="str">
        <f t="shared" si="99"/>
        <v>Medium</v>
      </c>
    </row>
    <row r="1575" spans="1:21" x14ac:dyDescent="0.25">
      <c r="A1575" t="s">
        <v>7620</v>
      </c>
      <c r="B1575" t="s">
        <v>29</v>
      </c>
      <c r="C1575" t="s">
        <v>7621</v>
      </c>
      <c r="D1575" t="s">
        <v>22</v>
      </c>
      <c r="E1575" t="s">
        <v>7622</v>
      </c>
      <c r="F1575" t="s">
        <v>1934</v>
      </c>
      <c r="G1575" s="2">
        <v>42644</v>
      </c>
      <c r="H1575" t="s">
        <v>34</v>
      </c>
      <c r="I1575">
        <v>2015</v>
      </c>
      <c r="J1575" t="s">
        <v>136</v>
      </c>
      <c r="K1575" t="s">
        <v>71</v>
      </c>
      <c r="L1575">
        <v>0</v>
      </c>
      <c r="M1575">
        <v>1</v>
      </c>
      <c r="N1575" t="s">
        <v>137</v>
      </c>
      <c r="O1575" t="s">
        <v>7623</v>
      </c>
      <c r="P1575" t="s">
        <v>39</v>
      </c>
      <c r="Q1575">
        <v>1</v>
      </c>
      <c r="R1575">
        <f t="shared" si="96"/>
        <v>2016</v>
      </c>
      <c r="S1575" t="str">
        <f t="shared" si="97"/>
        <v>October</v>
      </c>
      <c r="T1575" t="str">
        <f t="shared" si="98"/>
        <v>Modern</v>
      </c>
      <c r="U1575" t="str">
        <f t="shared" si="99"/>
        <v>Not Applicable</v>
      </c>
    </row>
    <row r="1576" spans="1:21" x14ac:dyDescent="0.25">
      <c r="A1576" t="s">
        <v>7624</v>
      </c>
      <c r="B1576" t="s">
        <v>18</v>
      </c>
      <c r="C1576" t="s">
        <v>7625</v>
      </c>
      <c r="D1576" t="s">
        <v>281</v>
      </c>
      <c r="E1576" t="s">
        <v>7626</v>
      </c>
      <c r="F1576" t="s">
        <v>175</v>
      </c>
      <c r="G1576" s="2">
        <v>43101</v>
      </c>
      <c r="H1576" t="s">
        <v>34</v>
      </c>
      <c r="I1576">
        <v>2017</v>
      </c>
      <c r="J1576" t="s">
        <v>35</v>
      </c>
      <c r="K1576" t="s">
        <v>271</v>
      </c>
      <c r="L1576">
        <v>87</v>
      </c>
      <c r="M1576">
        <v>0</v>
      </c>
      <c r="N1576" t="s">
        <v>2791</v>
      </c>
      <c r="O1576" t="s">
        <v>7627</v>
      </c>
      <c r="P1576" t="s">
        <v>39</v>
      </c>
      <c r="Q1576">
        <v>1</v>
      </c>
      <c r="R1576">
        <f t="shared" si="96"/>
        <v>2018</v>
      </c>
      <c r="S1576" t="str">
        <f t="shared" si="97"/>
        <v>January</v>
      </c>
      <c r="T1576" t="str">
        <f t="shared" si="98"/>
        <v>Modern</v>
      </c>
      <c r="U1576" t="str">
        <f t="shared" si="99"/>
        <v>Short</v>
      </c>
    </row>
    <row r="1577" spans="1:21" x14ac:dyDescent="0.25">
      <c r="A1577" t="s">
        <v>7628</v>
      </c>
      <c r="B1577" t="s">
        <v>18</v>
      </c>
      <c r="C1577" t="s">
        <v>7629</v>
      </c>
      <c r="D1577" t="s">
        <v>7630</v>
      </c>
      <c r="E1577" t="s">
        <v>7631</v>
      </c>
      <c r="F1577" t="s">
        <v>4931</v>
      </c>
      <c r="G1577" s="2">
        <v>43763</v>
      </c>
      <c r="H1577" t="s">
        <v>34</v>
      </c>
      <c r="I1577">
        <v>2018</v>
      </c>
      <c r="J1577" t="s">
        <v>35</v>
      </c>
      <c r="K1577" t="s">
        <v>570</v>
      </c>
      <c r="L1577">
        <v>94</v>
      </c>
      <c r="M1577">
        <v>0</v>
      </c>
      <c r="N1577" t="s">
        <v>61</v>
      </c>
      <c r="O1577" t="s">
        <v>7632</v>
      </c>
      <c r="P1577" t="s">
        <v>39</v>
      </c>
      <c r="Q1577">
        <v>1</v>
      </c>
      <c r="R1577">
        <f t="shared" si="96"/>
        <v>2019</v>
      </c>
      <c r="S1577" t="str">
        <f t="shared" si="97"/>
        <v>October</v>
      </c>
      <c r="T1577" t="str">
        <f t="shared" si="98"/>
        <v>Modern</v>
      </c>
      <c r="U1577" t="str">
        <f t="shared" si="99"/>
        <v>Medium</v>
      </c>
    </row>
    <row r="1578" spans="1:21" x14ac:dyDescent="0.25">
      <c r="A1578" t="s">
        <v>7633</v>
      </c>
      <c r="B1578" t="s">
        <v>18</v>
      </c>
      <c r="C1578" t="s">
        <v>7634</v>
      </c>
      <c r="D1578" t="s">
        <v>7635</v>
      </c>
      <c r="E1578" t="s">
        <v>7636</v>
      </c>
      <c r="F1578" t="s">
        <v>22</v>
      </c>
      <c r="G1578" s="2"/>
      <c r="H1578" t="s">
        <v>22</v>
      </c>
      <c r="I1578">
        <v>1959</v>
      </c>
      <c r="J1578" t="s">
        <v>23</v>
      </c>
      <c r="K1578" t="s">
        <v>570</v>
      </c>
      <c r="L1578">
        <v>94</v>
      </c>
      <c r="M1578">
        <v>0</v>
      </c>
      <c r="N1578" t="s">
        <v>25</v>
      </c>
      <c r="O1578" t="s">
        <v>7637</v>
      </c>
      <c r="P1578" t="s">
        <v>27</v>
      </c>
      <c r="Q1578">
        <v>2</v>
      </c>
      <c r="R1578" t="str">
        <f t="shared" si="96"/>
        <v/>
      </c>
      <c r="S1578" t="str">
        <f t="shared" si="97"/>
        <v/>
      </c>
      <c r="T1578" t="str">
        <f t="shared" si="98"/>
        <v>Older</v>
      </c>
      <c r="U1578" t="str">
        <f t="shared" si="99"/>
        <v>Medium</v>
      </c>
    </row>
    <row r="1579" spans="1:21" x14ac:dyDescent="0.25">
      <c r="A1579" t="s">
        <v>7638</v>
      </c>
      <c r="B1579" t="s">
        <v>18</v>
      </c>
      <c r="C1579" t="s">
        <v>7639</v>
      </c>
      <c r="D1579" t="s">
        <v>7640</v>
      </c>
      <c r="E1579" t="s">
        <v>7641</v>
      </c>
      <c r="F1579" t="s">
        <v>85</v>
      </c>
      <c r="G1579" s="2">
        <v>43314</v>
      </c>
      <c r="H1579" t="s">
        <v>34</v>
      </c>
      <c r="I1579">
        <v>2010</v>
      </c>
      <c r="J1579" t="s">
        <v>136</v>
      </c>
      <c r="K1579" t="s">
        <v>593</v>
      </c>
      <c r="L1579">
        <v>128</v>
      </c>
      <c r="M1579">
        <v>0</v>
      </c>
      <c r="N1579" t="s">
        <v>61</v>
      </c>
      <c r="O1579" t="s">
        <v>7642</v>
      </c>
      <c r="P1579" t="s">
        <v>39</v>
      </c>
      <c r="Q1579">
        <v>1</v>
      </c>
      <c r="R1579">
        <f t="shared" si="96"/>
        <v>2018</v>
      </c>
      <c r="S1579" t="str">
        <f t="shared" si="97"/>
        <v>August</v>
      </c>
      <c r="T1579" t="str">
        <f t="shared" si="98"/>
        <v>Modern</v>
      </c>
      <c r="U1579" t="str">
        <f t="shared" si="99"/>
        <v>Long</v>
      </c>
    </row>
    <row r="1580" spans="1:21" x14ac:dyDescent="0.25">
      <c r="A1580" t="s">
        <v>7643</v>
      </c>
      <c r="B1580" t="s">
        <v>29</v>
      </c>
      <c r="C1580" t="s">
        <v>7644</v>
      </c>
      <c r="D1580" t="s">
        <v>22</v>
      </c>
      <c r="E1580" t="s">
        <v>7645</v>
      </c>
      <c r="F1580" t="s">
        <v>33</v>
      </c>
      <c r="G1580" s="2">
        <v>43476</v>
      </c>
      <c r="H1580" t="s">
        <v>34</v>
      </c>
      <c r="I1580">
        <v>2019</v>
      </c>
      <c r="J1580" t="s">
        <v>631</v>
      </c>
      <c r="K1580" t="s">
        <v>36</v>
      </c>
      <c r="L1580">
        <v>0</v>
      </c>
      <c r="M1580">
        <v>2</v>
      </c>
      <c r="N1580" t="s">
        <v>37</v>
      </c>
      <c r="O1580" t="s">
        <v>7646</v>
      </c>
      <c r="P1580" t="s">
        <v>39</v>
      </c>
      <c r="Q1580">
        <v>1</v>
      </c>
      <c r="R1580">
        <f t="shared" si="96"/>
        <v>2019</v>
      </c>
      <c r="S1580" t="str">
        <f t="shared" si="97"/>
        <v>January</v>
      </c>
      <c r="T1580" t="str">
        <f t="shared" si="98"/>
        <v>Modern</v>
      </c>
      <c r="U1580" t="str">
        <f t="shared" si="99"/>
        <v>Not Applicable</v>
      </c>
    </row>
    <row r="1581" spans="1:21" x14ac:dyDescent="0.25">
      <c r="A1581" t="s">
        <v>7647</v>
      </c>
      <c r="B1581" t="s">
        <v>18</v>
      </c>
      <c r="C1581" t="s">
        <v>7648</v>
      </c>
      <c r="D1581" t="s">
        <v>7649</v>
      </c>
      <c r="E1581" t="s">
        <v>7650</v>
      </c>
      <c r="F1581" t="s">
        <v>22</v>
      </c>
      <c r="G1581" s="2"/>
      <c r="H1581" t="s">
        <v>22</v>
      </c>
      <c r="I1581">
        <v>1993</v>
      </c>
      <c r="J1581" t="s">
        <v>59</v>
      </c>
      <c r="K1581" t="s">
        <v>773</v>
      </c>
      <c r="L1581">
        <v>96</v>
      </c>
      <c r="M1581">
        <v>0</v>
      </c>
      <c r="N1581" t="s">
        <v>119</v>
      </c>
      <c r="O1581" t="s">
        <v>7651</v>
      </c>
      <c r="P1581" t="s">
        <v>27</v>
      </c>
      <c r="Q1581">
        <v>2</v>
      </c>
      <c r="R1581" t="str">
        <f t="shared" si="96"/>
        <v/>
      </c>
      <c r="S1581" t="str">
        <f t="shared" si="97"/>
        <v/>
      </c>
      <c r="T1581" t="str">
        <f t="shared" si="98"/>
        <v>Older</v>
      </c>
      <c r="U1581" t="str">
        <f t="shared" si="99"/>
        <v>Medium</v>
      </c>
    </row>
    <row r="1582" spans="1:21" x14ac:dyDescent="0.25">
      <c r="A1582" t="s">
        <v>7652</v>
      </c>
      <c r="B1582" t="s">
        <v>29</v>
      </c>
      <c r="C1582" t="s">
        <v>7653</v>
      </c>
      <c r="D1582" t="s">
        <v>22</v>
      </c>
      <c r="E1582" t="s">
        <v>22</v>
      </c>
      <c r="F1582" t="s">
        <v>22</v>
      </c>
      <c r="G1582" s="2"/>
      <c r="H1582" t="s">
        <v>22</v>
      </c>
      <c r="I1582">
        <v>2020</v>
      </c>
      <c r="J1582" t="s">
        <v>23</v>
      </c>
      <c r="K1582" t="s">
        <v>71</v>
      </c>
      <c r="L1582">
        <v>0</v>
      </c>
      <c r="M1582">
        <v>1</v>
      </c>
      <c r="N1582" t="s">
        <v>805</v>
      </c>
      <c r="O1582" t="s">
        <v>7654</v>
      </c>
      <c r="P1582" t="s">
        <v>27</v>
      </c>
      <c r="Q1582">
        <v>2</v>
      </c>
      <c r="R1582" t="str">
        <f t="shared" si="96"/>
        <v/>
      </c>
      <c r="S1582" t="str">
        <f t="shared" si="97"/>
        <v/>
      </c>
      <c r="T1582" t="str">
        <f t="shared" si="98"/>
        <v>Recent</v>
      </c>
      <c r="U1582" t="str">
        <f t="shared" si="99"/>
        <v>Not Applicable</v>
      </c>
    </row>
    <row r="1583" spans="1:21" x14ac:dyDescent="0.25">
      <c r="A1583" t="s">
        <v>7655</v>
      </c>
      <c r="B1583" t="s">
        <v>18</v>
      </c>
      <c r="C1583" t="s">
        <v>7656</v>
      </c>
      <c r="D1583" t="s">
        <v>22</v>
      </c>
      <c r="E1583" t="s">
        <v>7657</v>
      </c>
      <c r="F1583" t="s">
        <v>22</v>
      </c>
      <c r="G1583" s="2">
        <v>44386</v>
      </c>
      <c r="H1583" t="s">
        <v>34</v>
      </c>
      <c r="I1583">
        <v>2021</v>
      </c>
      <c r="J1583" t="s">
        <v>35</v>
      </c>
      <c r="K1583" t="s">
        <v>176</v>
      </c>
      <c r="L1583">
        <v>102</v>
      </c>
      <c r="M1583">
        <v>0</v>
      </c>
      <c r="N1583" t="s">
        <v>119</v>
      </c>
      <c r="O1583" t="s">
        <v>7658</v>
      </c>
      <c r="P1583" t="s">
        <v>39</v>
      </c>
      <c r="Q1583">
        <v>1</v>
      </c>
      <c r="R1583">
        <f t="shared" si="96"/>
        <v>2021</v>
      </c>
      <c r="S1583" t="str">
        <f t="shared" si="97"/>
        <v>July</v>
      </c>
      <c r="T1583" t="str">
        <f t="shared" si="98"/>
        <v>Recent</v>
      </c>
      <c r="U1583" t="str">
        <f t="shared" si="99"/>
        <v>Medium</v>
      </c>
    </row>
    <row r="1584" spans="1:21" x14ac:dyDescent="0.25">
      <c r="A1584" t="s">
        <v>7659</v>
      </c>
      <c r="B1584" t="s">
        <v>18</v>
      </c>
      <c r="C1584" t="s">
        <v>7660</v>
      </c>
      <c r="D1584" t="s">
        <v>7661</v>
      </c>
      <c r="E1584" t="s">
        <v>7662</v>
      </c>
      <c r="F1584" t="s">
        <v>22</v>
      </c>
      <c r="G1584" s="2"/>
      <c r="H1584" t="s">
        <v>22</v>
      </c>
      <c r="I1584">
        <v>2016</v>
      </c>
      <c r="J1584" t="s">
        <v>23</v>
      </c>
      <c r="K1584" t="s">
        <v>737</v>
      </c>
      <c r="L1584">
        <v>33</v>
      </c>
      <c r="M1584">
        <v>0</v>
      </c>
      <c r="N1584" t="s">
        <v>61</v>
      </c>
      <c r="O1584" t="s">
        <v>7663</v>
      </c>
      <c r="P1584" t="s">
        <v>27</v>
      </c>
      <c r="Q1584">
        <v>2</v>
      </c>
      <c r="R1584" t="str">
        <f t="shared" si="96"/>
        <v/>
      </c>
      <c r="S1584" t="str">
        <f t="shared" si="97"/>
        <v/>
      </c>
      <c r="T1584" t="str">
        <f t="shared" si="98"/>
        <v>Modern</v>
      </c>
      <c r="U1584" t="str">
        <f t="shared" si="99"/>
        <v>Short</v>
      </c>
    </row>
    <row r="1585" spans="1:21" x14ac:dyDescent="0.25">
      <c r="A1585" t="s">
        <v>7664</v>
      </c>
      <c r="B1585" t="s">
        <v>18</v>
      </c>
      <c r="C1585" t="s">
        <v>7665</v>
      </c>
      <c r="D1585" t="s">
        <v>7666</v>
      </c>
      <c r="E1585" t="s">
        <v>7667</v>
      </c>
      <c r="F1585" t="s">
        <v>5035</v>
      </c>
      <c r="G1585" s="2">
        <v>43965</v>
      </c>
      <c r="H1585" t="s">
        <v>34</v>
      </c>
      <c r="I1585">
        <v>2018</v>
      </c>
      <c r="J1585" t="s">
        <v>70</v>
      </c>
      <c r="K1585" t="s">
        <v>1191</v>
      </c>
      <c r="L1585">
        <v>109</v>
      </c>
      <c r="M1585">
        <v>0</v>
      </c>
      <c r="N1585" t="s">
        <v>162</v>
      </c>
      <c r="O1585" t="s">
        <v>7668</v>
      </c>
      <c r="P1585" t="s">
        <v>39</v>
      </c>
      <c r="Q1585">
        <v>1</v>
      </c>
      <c r="R1585">
        <f t="shared" si="96"/>
        <v>2020</v>
      </c>
      <c r="S1585" t="str">
        <f t="shared" si="97"/>
        <v>May</v>
      </c>
      <c r="T1585" t="str">
        <f t="shared" si="98"/>
        <v>Modern</v>
      </c>
      <c r="U1585" t="str">
        <f t="shared" si="99"/>
        <v>Medium</v>
      </c>
    </row>
    <row r="1586" spans="1:21" x14ac:dyDescent="0.25">
      <c r="A1586" t="s">
        <v>7669</v>
      </c>
      <c r="B1586" t="s">
        <v>29</v>
      </c>
      <c r="C1586" t="s">
        <v>7670</v>
      </c>
      <c r="D1586" t="s">
        <v>22</v>
      </c>
      <c r="E1586" t="s">
        <v>22</v>
      </c>
      <c r="F1586" t="s">
        <v>85</v>
      </c>
      <c r="G1586" s="2">
        <v>42887</v>
      </c>
      <c r="H1586" t="s">
        <v>34</v>
      </c>
      <c r="I1586">
        <v>2016</v>
      </c>
      <c r="J1586" t="s">
        <v>70</v>
      </c>
      <c r="K1586" t="s">
        <v>71</v>
      </c>
      <c r="L1586">
        <v>0</v>
      </c>
      <c r="M1586">
        <v>1</v>
      </c>
      <c r="N1586" t="s">
        <v>72</v>
      </c>
      <c r="O1586" t="s">
        <v>7671</v>
      </c>
      <c r="P1586" t="s">
        <v>39</v>
      </c>
      <c r="Q1586">
        <v>1</v>
      </c>
      <c r="R1586">
        <f t="shared" si="96"/>
        <v>2017</v>
      </c>
      <c r="S1586" t="str">
        <f t="shared" si="97"/>
        <v>June</v>
      </c>
      <c r="T1586" t="str">
        <f t="shared" si="98"/>
        <v>Modern</v>
      </c>
      <c r="U1586" t="str">
        <f t="shared" si="99"/>
        <v>Not Applicable</v>
      </c>
    </row>
    <row r="1587" spans="1:21" x14ac:dyDescent="0.25">
      <c r="A1587" t="s">
        <v>7672</v>
      </c>
      <c r="B1587" t="s">
        <v>18</v>
      </c>
      <c r="C1587" t="s">
        <v>7673</v>
      </c>
      <c r="D1587" t="s">
        <v>7674</v>
      </c>
      <c r="E1587" t="s">
        <v>7675</v>
      </c>
      <c r="F1587" t="s">
        <v>7676</v>
      </c>
      <c r="G1587" s="2"/>
      <c r="H1587" t="s">
        <v>22</v>
      </c>
      <c r="I1587">
        <v>2020</v>
      </c>
      <c r="J1587" t="s">
        <v>23</v>
      </c>
      <c r="K1587" t="s">
        <v>176</v>
      </c>
      <c r="L1587">
        <v>102</v>
      </c>
      <c r="M1587">
        <v>0</v>
      </c>
      <c r="N1587" t="s">
        <v>119</v>
      </c>
      <c r="O1587" t="s">
        <v>7677</v>
      </c>
      <c r="P1587" t="s">
        <v>27</v>
      </c>
      <c r="Q1587">
        <v>2</v>
      </c>
      <c r="R1587" t="str">
        <f t="shared" si="96"/>
        <v/>
      </c>
      <c r="S1587" t="str">
        <f t="shared" si="97"/>
        <v/>
      </c>
      <c r="T1587" t="str">
        <f t="shared" si="98"/>
        <v>Recent</v>
      </c>
      <c r="U1587" t="str">
        <f t="shared" si="99"/>
        <v>Medium</v>
      </c>
    </row>
    <row r="1588" spans="1:21" x14ac:dyDescent="0.25">
      <c r="A1588" t="s">
        <v>7678</v>
      </c>
      <c r="B1588" t="s">
        <v>18</v>
      </c>
      <c r="C1588" t="s">
        <v>7679</v>
      </c>
      <c r="D1588" t="s">
        <v>7680</v>
      </c>
      <c r="E1588" t="s">
        <v>7681</v>
      </c>
      <c r="F1588" t="s">
        <v>670</v>
      </c>
      <c r="G1588" s="2">
        <v>42917</v>
      </c>
      <c r="H1588" t="s">
        <v>34</v>
      </c>
      <c r="I1588">
        <v>2016</v>
      </c>
      <c r="J1588" t="s">
        <v>136</v>
      </c>
      <c r="K1588" t="s">
        <v>665</v>
      </c>
      <c r="L1588">
        <v>108</v>
      </c>
      <c r="M1588">
        <v>0</v>
      </c>
      <c r="N1588" t="s">
        <v>119</v>
      </c>
      <c r="O1588" t="s">
        <v>7682</v>
      </c>
      <c r="P1588" t="s">
        <v>39</v>
      </c>
      <c r="Q1588">
        <v>1</v>
      </c>
      <c r="R1588">
        <f t="shared" si="96"/>
        <v>2017</v>
      </c>
      <c r="S1588" t="str">
        <f t="shared" si="97"/>
        <v>July</v>
      </c>
      <c r="T1588" t="str">
        <f t="shared" si="98"/>
        <v>Modern</v>
      </c>
      <c r="U1588" t="str">
        <f t="shared" si="99"/>
        <v>Medium</v>
      </c>
    </row>
    <row r="1589" spans="1:21" x14ac:dyDescent="0.25">
      <c r="A1589" t="s">
        <v>7683</v>
      </c>
      <c r="B1589" t="s">
        <v>18</v>
      </c>
      <c r="C1589" t="s">
        <v>7684</v>
      </c>
      <c r="D1589" t="s">
        <v>7685</v>
      </c>
      <c r="E1589" t="s">
        <v>7686</v>
      </c>
      <c r="F1589" t="s">
        <v>22</v>
      </c>
      <c r="G1589" s="2"/>
      <c r="H1589" t="s">
        <v>22</v>
      </c>
      <c r="I1589">
        <v>2020</v>
      </c>
      <c r="J1589" t="s">
        <v>59</v>
      </c>
      <c r="K1589" t="s">
        <v>169</v>
      </c>
      <c r="L1589">
        <v>103</v>
      </c>
      <c r="M1589">
        <v>0</v>
      </c>
      <c r="N1589" t="s">
        <v>25</v>
      </c>
      <c r="O1589" t="s">
        <v>7687</v>
      </c>
      <c r="P1589" t="s">
        <v>27</v>
      </c>
      <c r="Q1589">
        <v>2</v>
      </c>
      <c r="R1589" t="str">
        <f t="shared" si="96"/>
        <v/>
      </c>
      <c r="S1589" t="str">
        <f t="shared" si="97"/>
        <v/>
      </c>
      <c r="T1589" t="str">
        <f t="shared" si="98"/>
        <v>Recent</v>
      </c>
      <c r="U1589" t="str">
        <f t="shared" si="99"/>
        <v>Medium</v>
      </c>
    </row>
    <row r="1590" spans="1:21" x14ac:dyDescent="0.25">
      <c r="A1590" t="s">
        <v>7688</v>
      </c>
      <c r="B1590" t="s">
        <v>18</v>
      </c>
      <c r="C1590" t="s">
        <v>7689</v>
      </c>
      <c r="D1590" t="s">
        <v>7690</v>
      </c>
      <c r="E1590" t="s">
        <v>7691</v>
      </c>
      <c r="F1590" t="s">
        <v>22</v>
      </c>
      <c r="G1590" s="2"/>
      <c r="H1590" t="s">
        <v>22</v>
      </c>
      <c r="I1590">
        <v>2016</v>
      </c>
      <c r="J1590" t="s">
        <v>244</v>
      </c>
      <c r="K1590" t="s">
        <v>256</v>
      </c>
      <c r="L1590">
        <v>92</v>
      </c>
      <c r="M1590">
        <v>0</v>
      </c>
      <c r="N1590" t="s">
        <v>119</v>
      </c>
      <c r="O1590" t="s">
        <v>7692</v>
      </c>
      <c r="P1590" t="s">
        <v>27</v>
      </c>
      <c r="Q1590">
        <v>2</v>
      </c>
      <c r="R1590" t="str">
        <f t="shared" si="96"/>
        <v/>
      </c>
      <c r="S1590" t="str">
        <f t="shared" si="97"/>
        <v/>
      </c>
      <c r="T1590" t="str">
        <f t="shared" si="98"/>
        <v>Modern</v>
      </c>
      <c r="U1590" t="str">
        <f t="shared" si="99"/>
        <v>Medium</v>
      </c>
    </row>
    <row r="1591" spans="1:21" x14ac:dyDescent="0.25">
      <c r="A1591" t="s">
        <v>7693</v>
      </c>
      <c r="B1591" t="s">
        <v>18</v>
      </c>
      <c r="C1591" t="s">
        <v>7694</v>
      </c>
      <c r="D1591" t="s">
        <v>7695</v>
      </c>
      <c r="E1591" t="s">
        <v>7696</v>
      </c>
      <c r="F1591" t="s">
        <v>22</v>
      </c>
      <c r="G1591" s="2"/>
      <c r="H1591" t="s">
        <v>22</v>
      </c>
      <c r="I1591">
        <v>1973</v>
      </c>
      <c r="J1591" t="s">
        <v>238</v>
      </c>
      <c r="K1591" t="s">
        <v>363</v>
      </c>
      <c r="L1591">
        <v>91</v>
      </c>
      <c r="M1591">
        <v>0</v>
      </c>
      <c r="N1591" t="s">
        <v>25</v>
      </c>
      <c r="O1591" t="s">
        <v>7697</v>
      </c>
      <c r="P1591" t="s">
        <v>27</v>
      </c>
      <c r="Q1591">
        <v>2</v>
      </c>
      <c r="R1591" t="str">
        <f t="shared" si="96"/>
        <v/>
      </c>
      <c r="S1591" t="str">
        <f t="shared" si="97"/>
        <v/>
      </c>
      <c r="T1591" t="str">
        <f t="shared" si="98"/>
        <v>Older</v>
      </c>
      <c r="U1591" t="str">
        <f t="shared" si="99"/>
        <v>Medium</v>
      </c>
    </row>
    <row r="1592" spans="1:21" x14ac:dyDescent="0.25">
      <c r="A1592" t="s">
        <v>7698</v>
      </c>
      <c r="B1592" t="s">
        <v>18</v>
      </c>
      <c r="C1592" t="s">
        <v>7699</v>
      </c>
      <c r="D1592" t="s">
        <v>7700</v>
      </c>
      <c r="E1592" t="s">
        <v>7701</v>
      </c>
      <c r="F1592" t="s">
        <v>22</v>
      </c>
      <c r="G1592" s="2"/>
      <c r="H1592" t="s">
        <v>22</v>
      </c>
      <c r="I1592">
        <v>2021</v>
      </c>
      <c r="J1592" t="s">
        <v>198</v>
      </c>
      <c r="K1592" t="s">
        <v>233</v>
      </c>
      <c r="L1592">
        <v>110</v>
      </c>
      <c r="M1592">
        <v>0</v>
      </c>
      <c r="N1592" t="s">
        <v>155</v>
      </c>
      <c r="O1592" t="s">
        <v>7702</v>
      </c>
      <c r="P1592" t="s">
        <v>27</v>
      </c>
      <c r="Q1592">
        <v>2</v>
      </c>
      <c r="R1592" t="str">
        <f t="shared" si="96"/>
        <v/>
      </c>
      <c r="S1592" t="str">
        <f t="shared" si="97"/>
        <v/>
      </c>
      <c r="T1592" t="str">
        <f t="shared" si="98"/>
        <v>Recent</v>
      </c>
      <c r="U1592" t="str">
        <f t="shared" si="99"/>
        <v>Medium</v>
      </c>
    </row>
    <row r="1593" spans="1:21" x14ac:dyDescent="0.25">
      <c r="A1593" t="s">
        <v>7703</v>
      </c>
      <c r="B1593" t="s">
        <v>18</v>
      </c>
      <c r="C1593" t="s">
        <v>7704</v>
      </c>
      <c r="D1593" t="s">
        <v>7705</v>
      </c>
      <c r="E1593" t="s">
        <v>7706</v>
      </c>
      <c r="F1593" t="s">
        <v>22</v>
      </c>
      <c r="G1593" s="2"/>
      <c r="H1593" t="s">
        <v>22</v>
      </c>
      <c r="I1593">
        <v>2007</v>
      </c>
      <c r="J1593" t="s">
        <v>300</v>
      </c>
      <c r="K1593" t="s">
        <v>233</v>
      </c>
      <c r="L1593">
        <v>110</v>
      </c>
      <c r="M1593">
        <v>0</v>
      </c>
      <c r="N1593" t="s">
        <v>25</v>
      </c>
      <c r="O1593" t="s">
        <v>7707</v>
      </c>
      <c r="P1593" t="s">
        <v>27</v>
      </c>
      <c r="Q1593">
        <v>2</v>
      </c>
      <c r="R1593" t="str">
        <f t="shared" si="96"/>
        <v/>
      </c>
      <c r="S1593" t="str">
        <f t="shared" si="97"/>
        <v/>
      </c>
      <c r="T1593" t="str">
        <f t="shared" si="98"/>
        <v>Older</v>
      </c>
      <c r="U1593" t="str">
        <f t="shared" si="99"/>
        <v>Medium</v>
      </c>
    </row>
    <row r="1594" spans="1:21" x14ac:dyDescent="0.25">
      <c r="A1594" t="s">
        <v>7708</v>
      </c>
      <c r="B1594" t="s">
        <v>18</v>
      </c>
      <c r="C1594" t="s">
        <v>7709</v>
      </c>
      <c r="D1594" t="s">
        <v>7710</v>
      </c>
      <c r="E1594" t="s">
        <v>7711</v>
      </c>
      <c r="F1594" t="s">
        <v>175</v>
      </c>
      <c r="G1594" s="2">
        <v>44001</v>
      </c>
      <c r="H1594" t="s">
        <v>34</v>
      </c>
      <c r="I1594">
        <v>2020</v>
      </c>
      <c r="J1594" t="s">
        <v>70</v>
      </c>
      <c r="K1594" t="s">
        <v>233</v>
      </c>
      <c r="L1594">
        <v>110</v>
      </c>
      <c r="M1594">
        <v>0</v>
      </c>
      <c r="N1594" t="s">
        <v>162</v>
      </c>
      <c r="O1594" t="s">
        <v>7712</v>
      </c>
      <c r="P1594" t="s">
        <v>39</v>
      </c>
      <c r="Q1594">
        <v>1</v>
      </c>
      <c r="R1594">
        <f t="shared" si="96"/>
        <v>2020</v>
      </c>
      <c r="S1594" t="str">
        <f t="shared" si="97"/>
        <v>June</v>
      </c>
      <c r="T1594" t="str">
        <f t="shared" si="98"/>
        <v>Recent</v>
      </c>
      <c r="U1594" t="str">
        <f t="shared" si="99"/>
        <v>Medium</v>
      </c>
    </row>
    <row r="1595" spans="1:21" x14ac:dyDescent="0.25">
      <c r="A1595" t="s">
        <v>7713</v>
      </c>
      <c r="B1595" t="s">
        <v>29</v>
      </c>
      <c r="C1595" t="s">
        <v>7714</v>
      </c>
      <c r="D1595" t="s">
        <v>22</v>
      </c>
      <c r="E1595" t="s">
        <v>7715</v>
      </c>
      <c r="F1595" t="s">
        <v>22</v>
      </c>
      <c r="G1595" s="2">
        <v>44370</v>
      </c>
      <c r="H1595" t="s">
        <v>34</v>
      </c>
      <c r="I1595">
        <v>2009</v>
      </c>
      <c r="J1595" t="s">
        <v>23</v>
      </c>
      <c r="K1595" t="s">
        <v>1440</v>
      </c>
      <c r="L1595">
        <v>0</v>
      </c>
      <c r="M1595">
        <v>3</v>
      </c>
      <c r="N1595" t="s">
        <v>119</v>
      </c>
      <c r="O1595" t="s">
        <v>7716</v>
      </c>
      <c r="P1595" t="s">
        <v>27</v>
      </c>
      <c r="Q1595">
        <v>2</v>
      </c>
      <c r="R1595">
        <f t="shared" si="96"/>
        <v>2021</v>
      </c>
      <c r="S1595" t="str">
        <f t="shared" si="97"/>
        <v>June</v>
      </c>
      <c r="T1595" t="str">
        <f t="shared" si="98"/>
        <v>Older</v>
      </c>
      <c r="U1595" t="str">
        <f t="shared" si="99"/>
        <v>Not Applicable</v>
      </c>
    </row>
    <row r="1596" spans="1:21" x14ac:dyDescent="0.25">
      <c r="A1596" t="s">
        <v>7717</v>
      </c>
      <c r="B1596" t="s">
        <v>18</v>
      </c>
      <c r="C1596" t="s">
        <v>7718</v>
      </c>
      <c r="D1596" t="s">
        <v>76</v>
      </c>
      <c r="E1596" t="s">
        <v>22</v>
      </c>
      <c r="F1596" t="s">
        <v>175</v>
      </c>
      <c r="G1596" s="2">
        <v>42870</v>
      </c>
      <c r="H1596" t="s">
        <v>34</v>
      </c>
      <c r="I1596">
        <v>2017</v>
      </c>
      <c r="J1596" t="s">
        <v>35</v>
      </c>
      <c r="K1596" t="s">
        <v>848</v>
      </c>
      <c r="L1596">
        <v>66</v>
      </c>
      <c r="M1596">
        <v>0</v>
      </c>
      <c r="N1596" t="s">
        <v>45</v>
      </c>
      <c r="O1596" t="s">
        <v>7719</v>
      </c>
      <c r="P1596" t="s">
        <v>39</v>
      </c>
      <c r="Q1596">
        <v>1</v>
      </c>
      <c r="R1596">
        <f t="shared" si="96"/>
        <v>2017</v>
      </c>
      <c r="S1596" t="str">
        <f t="shared" si="97"/>
        <v>May</v>
      </c>
      <c r="T1596" t="str">
        <f t="shared" si="98"/>
        <v>Modern</v>
      </c>
      <c r="U1596" t="str">
        <f t="shared" si="99"/>
        <v>Short</v>
      </c>
    </row>
    <row r="1597" spans="1:21" x14ac:dyDescent="0.25">
      <c r="A1597" t="s">
        <v>7720</v>
      </c>
      <c r="B1597" t="s">
        <v>18</v>
      </c>
      <c r="C1597" t="s">
        <v>7721</v>
      </c>
      <c r="D1597" t="s">
        <v>7722</v>
      </c>
      <c r="E1597" t="s">
        <v>7723</v>
      </c>
      <c r="F1597" t="s">
        <v>33</v>
      </c>
      <c r="G1597" s="2">
        <v>42825</v>
      </c>
      <c r="H1597" t="s">
        <v>34</v>
      </c>
      <c r="I1597">
        <v>2015</v>
      </c>
      <c r="J1597" t="s">
        <v>51</v>
      </c>
      <c r="K1597" t="s">
        <v>111</v>
      </c>
      <c r="L1597">
        <v>95</v>
      </c>
      <c r="M1597">
        <v>0</v>
      </c>
      <c r="N1597" t="s">
        <v>45</v>
      </c>
      <c r="O1597" t="s">
        <v>7724</v>
      </c>
      <c r="P1597" t="s">
        <v>39</v>
      </c>
      <c r="Q1597">
        <v>1</v>
      </c>
      <c r="R1597">
        <f t="shared" si="96"/>
        <v>2017</v>
      </c>
      <c r="S1597" t="str">
        <f t="shared" si="97"/>
        <v>March</v>
      </c>
      <c r="T1597" t="str">
        <f t="shared" si="98"/>
        <v>Modern</v>
      </c>
      <c r="U1597" t="str">
        <f t="shared" si="99"/>
        <v>Medium</v>
      </c>
    </row>
    <row r="1598" spans="1:21" x14ac:dyDescent="0.25">
      <c r="A1598" t="s">
        <v>7725</v>
      </c>
      <c r="B1598" t="s">
        <v>18</v>
      </c>
      <c r="C1598" t="s">
        <v>7726</v>
      </c>
      <c r="D1598" t="s">
        <v>7727</v>
      </c>
      <c r="E1598" t="s">
        <v>7728</v>
      </c>
      <c r="F1598" t="s">
        <v>175</v>
      </c>
      <c r="G1598" s="2"/>
      <c r="H1598" t="s">
        <v>22</v>
      </c>
      <c r="I1598">
        <v>2019</v>
      </c>
      <c r="J1598" t="s">
        <v>92</v>
      </c>
      <c r="K1598" t="s">
        <v>263</v>
      </c>
      <c r="L1598">
        <v>88</v>
      </c>
      <c r="M1598">
        <v>0</v>
      </c>
      <c r="N1598" t="s">
        <v>25</v>
      </c>
      <c r="O1598" t="s">
        <v>7729</v>
      </c>
      <c r="P1598" t="s">
        <v>27</v>
      </c>
      <c r="Q1598">
        <v>2</v>
      </c>
      <c r="R1598" t="str">
        <f t="shared" si="96"/>
        <v/>
      </c>
      <c r="S1598" t="str">
        <f t="shared" si="97"/>
        <v/>
      </c>
      <c r="T1598" t="str">
        <f t="shared" si="98"/>
        <v>Modern</v>
      </c>
      <c r="U1598" t="str">
        <f t="shared" si="99"/>
        <v>Short</v>
      </c>
    </row>
    <row r="1599" spans="1:21" x14ac:dyDescent="0.25">
      <c r="A1599" t="s">
        <v>7730</v>
      </c>
      <c r="B1599" t="s">
        <v>29</v>
      </c>
      <c r="C1599" t="s">
        <v>7731</v>
      </c>
      <c r="D1599" t="s">
        <v>22</v>
      </c>
      <c r="E1599" t="s">
        <v>7732</v>
      </c>
      <c r="F1599" t="s">
        <v>110</v>
      </c>
      <c r="G1599" s="2">
        <v>43637</v>
      </c>
      <c r="H1599" t="s">
        <v>34</v>
      </c>
      <c r="I1599">
        <v>2013</v>
      </c>
      <c r="J1599" t="s">
        <v>35</v>
      </c>
      <c r="K1599" t="s">
        <v>36</v>
      </c>
      <c r="L1599">
        <v>0</v>
      </c>
      <c r="M1599">
        <v>2</v>
      </c>
      <c r="N1599" t="s">
        <v>389</v>
      </c>
      <c r="O1599" t="s">
        <v>7733</v>
      </c>
      <c r="P1599" t="s">
        <v>39</v>
      </c>
      <c r="Q1599">
        <v>1</v>
      </c>
      <c r="R1599">
        <f t="shared" si="96"/>
        <v>2019</v>
      </c>
      <c r="S1599" t="str">
        <f t="shared" si="97"/>
        <v>June</v>
      </c>
      <c r="T1599" t="str">
        <f t="shared" si="98"/>
        <v>Modern</v>
      </c>
      <c r="U1599" t="str">
        <f t="shared" si="99"/>
        <v>Not Applicable</v>
      </c>
    </row>
    <row r="1600" spans="1:21" x14ac:dyDescent="0.25">
      <c r="A1600" t="s">
        <v>7734</v>
      </c>
      <c r="B1600" t="s">
        <v>18</v>
      </c>
      <c r="C1600" t="s">
        <v>7735</v>
      </c>
      <c r="D1600" t="s">
        <v>7736</v>
      </c>
      <c r="E1600" t="s">
        <v>7737</v>
      </c>
      <c r="F1600" t="s">
        <v>22</v>
      </c>
      <c r="G1600" s="2"/>
      <c r="H1600" t="s">
        <v>22</v>
      </c>
      <c r="I1600">
        <v>2006</v>
      </c>
      <c r="J1600" t="s">
        <v>92</v>
      </c>
      <c r="K1600" t="s">
        <v>570</v>
      </c>
      <c r="L1600">
        <v>94</v>
      </c>
      <c r="M1600">
        <v>0</v>
      </c>
      <c r="N1600" t="s">
        <v>264</v>
      </c>
      <c r="O1600" t="s">
        <v>7738</v>
      </c>
      <c r="P1600" t="s">
        <v>27</v>
      </c>
      <c r="Q1600">
        <v>2</v>
      </c>
      <c r="R1600" t="str">
        <f t="shared" si="96"/>
        <v/>
      </c>
      <c r="S1600" t="str">
        <f t="shared" si="97"/>
        <v/>
      </c>
      <c r="T1600" t="str">
        <f t="shared" si="98"/>
        <v>Older</v>
      </c>
      <c r="U1600" t="str">
        <f t="shared" si="99"/>
        <v>Medium</v>
      </c>
    </row>
    <row r="1601" spans="1:21" x14ac:dyDescent="0.25">
      <c r="A1601" t="s">
        <v>7739</v>
      </c>
      <c r="B1601" t="s">
        <v>18</v>
      </c>
      <c r="C1601" t="s">
        <v>7740</v>
      </c>
      <c r="D1601" t="s">
        <v>7741</v>
      </c>
      <c r="E1601" t="s">
        <v>7742</v>
      </c>
      <c r="F1601" t="s">
        <v>22</v>
      </c>
      <c r="G1601" s="2"/>
      <c r="H1601" t="s">
        <v>22</v>
      </c>
      <c r="I1601">
        <v>2005</v>
      </c>
      <c r="J1601" t="s">
        <v>244</v>
      </c>
      <c r="K1601" t="s">
        <v>182</v>
      </c>
      <c r="L1601">
        <v>84</v>
      </c>
      <c r="M1601">
        <v>0</v>
      </c>
      <c r="N1601" t="s">
        <v>61</v>
      </c>
      <c r="O1601" t="s">
        <v>7743</v>
      </c>
      <c r="P1601" t="s">
        <v>27</v>
      </c>
      <c r="Q1601">
        <v>2</v>
      </c>
      <c r="R1601" t="str">
        <f t="shared" si="96"/>
        <v/>
      </c>
      <c r="S1601" t="str">
        <f t="shared" si="97"/>
        <v/>
      </c>
      <c r="T1601" t="str">
        <f t="shared" si="98"/>
        <v>Older</v>
      </c>
      <c r="U1601" t="str">
        <f t="shared" si="99"/>
        <v>Short</v>
      </c>
    </row>
    <row r="1602" spans="1:21" x14ac:dyDescent="0.25">
      <c r="A1602" t="s">
        <v>7744</v>
      </c>
      <c r="B1602" t="s">
        <v>29</v>
      </c>
      <c r="C1602" t="s">
        <v>7745</v>
      </c>
      <c r="D1602" t="s">
        <v>22</v>
      </c>
      <c r="E1602" t="s">
        <v>7746</v>
      </c>
      <c r="F1602" t="s">
        <v>715</v>
      </c>
      <c r="G1602" s="2">
        <v>43740</v>
      </c>
      <c r="H1602" t="s">
        <v>34</v>
      </c>
      <c r="I1602">
        <v>2017</v>
      </c>
      <c r="J1602" t="s">
        <v>35</v>
      </c>
      <c r="K1602" t="s">
        <v>71</v>
      </c>
      <c r="L1602">
        <v>0</v>
      </c>
      <c r="M1602">
        <v>1</v>
      </c>
      <c r="N1602" t="s">
        <v>220</v>
      </c>
      <c r="O1602" t="s">
        <v>7747</v>
      </c>
      <c r="P1602" t="s">
        <v>39</v>
      </c>
      <c r="Q1602">
        <v>1</v>
      </c>
      <c r="R1602">
        <f t="shared" si="96"/>
        <v>2019</v>
      </c>
      <c r="S1602" t="str">
        <f t="shared" si="97"/>
        <v>October</v>
      </c>
      <c r="T1602" t="str">
        <f t="shared" si="98"/>
        <v>Modern</v>
      </c>
      <c r="U1602" t="str">
        <f t="shared" si="99"/>
        <v>Not Applicable</v>
      </c>
    </row>
    <row r="1603" spans="1:21" x14ac:dyDescent="0.25">
      <c r="A1603" t="s">
        <v>7748</v>
      </c>
      <c r="B1603" t="s">
        <v>18</v>
      </c>
      <c r="C1603" t="s">
        <v>7749</v>
      </c>
      <c r="D1603" t="s">
        <v>7750</v>
      </c>
      <c r="E1603" t="s">
        <v>7751</v>
      </c>
      <c r="F1603" t="s">
        <v>85</v>
      </c>
      <c r="G1603" s="2">
        <v>44055</v>
      </c>
      <c r="H1603" t="s">
        <v>34</v>
      </c>
      <c r="I1603">
        <v>2020</v>
      </c>
      <c r="J1603" t="s">
        <v>136</v>
      </c>
      <c r="K1603" t="s">
        <v>329</v>
      </c>
      <c r="L1603">
        <v>113</v>
      </c>
      <c r="M1603">
        <v>0</v>
      </c>
      <c r="N1603" t="s">
        <v>112</v>
      </c>
      <c r="O1603" t="s">
        <v>7752</v>
      </c>
      <c r="P1603" t="s">
        <v>39</v>
      </c>
      <c r="Q1603">
        <v>1</v>
      </c>
      <c r="R1603">
        <f t="shared" ref="R1603:R1666" si="100">IF(G1603="","",YEAR(G1603))</f>
        <v>2020</v>
      </c>
      <c r="S1603" t="str">
        <f t="shared" ref="S1603:S1666" si="101">IF(G1603="","",TEXT(G1603,"mmmm"))</f>
        <v>August</v>
      </c>
      <c r="T1603" t="str">
        <f t="shared" ref="T1603:T1666" si="102">IF(I1603&gt;=2020,"Recent",IF(I1603&gt;=2010,"Modern","Older"))</f>
        <v>Recent</v>
      </c>
      <c r="U1603" t="str">
        <f t="shared" ref="U1603:U1666" si="103">IF(L1603=0,"Not Applicable",IF(L1603&lt; 90,"Short",IF(L1603&lt;=120,"Medium","Long")))</f>
        <v>Medium</v>
      </c>
    </row>
    <row r="1604" spans="1:21" x14ac:dyDescent="0.25">
      <c r="A1604" t="s">
        <v>7753</v>
      </c>
      <c r="B1604" t="s">
        <v>18</v>
      </c>
      <c r="C1604" t="s">
        <v>7754</v>
      </c>
      <c r="D1604" t="s">
        <v>7755</v>
      </c>
      <c r="E1604" t="s">
        <v>7756</v>
      </c>
      <c r="F1604" t="s">
        <v>175</v>
      </c>
      <c r="G1604" s="2">
        <v>43647</v>
      </c>
      <c r="H1604" t="s">
        <v>34</v>
      </c>
      <c r="I1604">
        <v>2019</v>
      </c>
      <c r="J1604" t="s">
        <v>35</v>
      </c>
      <c r="K1604" t="s">
        <v>848</v>
      </c>
      <c r="L1604">
        <v>66</v>
      </c>
      <c r="M1604">
        <v>0</v>
      </c>
      <c r="N1604" t="s">
        <v>210</v>
      </c>
      <c r="O1604" t="s">
        <v>7757</v>
      </c>
      <c r="P1604" t="s">
        <v>39</v>
      </c>
      <c r="Q1604">
        <v>1</v>
      </c>
      <c r="R1604">
        <f t="shared" si="100"/>
        <v>2019</v>
      </c>
      <c r="S1604" t="str">
        <f t="shared" si="101"/>
        <v>July</v>
      </c>
      <c r="T1604" t="str">
        <f t="shared" si="102"/>
        <v>Modern</v>
      </c>
      <c r="U1604" t="str">
        <f t="shared" si="103"/>
        <v>Short</v>
      </c>
    </row>
    <row r="1605" spans="1:21" x14ac:dyDescent="0.25">
      <c r="A1605" t="s">
        <v>7758</v>
      </c>
      <c r="B1605" t="s">
        <v>18</v>
      </c>
      <c r="C1605" t="s">
        <v>7759</v>
      </c>
      <c r="D1605" t="s">
        <v>7760</v>
      </c>
      <c r="E1605" t="s">
        <v>7761</v>
      </c>
      <c r="F1605" t="s">
        <v>22</v>
      </c>
      <c r="G1605" s="2"/>
      <c r="H1605" t="s">
        <v>22</v>
      </c>
      <c r="I1605">
        <v>1943</v>
      </c>
      <c r="J1605" t="s">
        <v>198</v>
      </c>
      <c r="K1605" t="s">
        <v>411</v>
      </c>
      <c r="L1605">
        <v>77</v>
      </c>
      <c r="M1605">
        <v>0</v>
      </c>
      <c r="N1605" t="s">
        <v>540</v>
      </c>
      <c r="O1605" t="s">
        <v>7762</v>
      </c>
      <c r="P1605" t="s">
        <v>27</v>
      </c>
      <c r="Q1605">
        <v>2</v>
      </c>
      <c r="R1605" t="str">
        <f t="shared" si="100"/>
        <v/>
      </c>
      <c r="S1605" t="str">
        <f t="shared" si="101"/>
        <v/>
      </c>
      <c r="T1605" t="str">
        <f t="shared" si="102"/>
        <v>Older</v>
      </c>
      <c r="U1605" t="str">
        <f t="shared" si="103"/>
        <v>Short</v>
      </c>
    </row>
    <row r="1606" spans="1:21" x14ac:dyDescent="0.25">
      <c r="A1606" t="s">
        <v>7763</v>
      </c>
      <c r="B1606" t="s">
        <v>29</v>
      </c>
      <c r="C1606" t="s">
        <v>7764</v>
      </c>
      <c r="D1606" t="s">
        <v>22</v>
      </c>
      <c r="E1606" t="s">
        <v>7765</v>
      </c>
      <c r="F1606" t="s">
        <v>110</v>
      </c>
      <c r="G1606" s="2">
        <v>42705</v>
      </c>
      <c r="H1606" t="s">
        <v>34</v>
      </c>
      <c r="I1606">
        <v>2012</v>
      </c>
      <c r="J1606" t="s">
        <v>35</v>
      </c>
      <c r="K1606" t="s">
        <v>71</v>
      </c>
      <c r="L1606">
        <v>0</v>
      </c>
      <c r="M1606">
        <v>1</v>
      </c>
      <c r="N1606" t="s">
        <v>389</v>
      </c>
      <c r="O1606" t="s">
        <v>7766</v>
      </c>
      <c r="P1606" t="s">
        <v>39</v>
      </c>
      <c r="Q1606">
        <v>1</v>
      </c>
      <c r="R1606">
        <f t="shared" si="100"/>
        <v>2016</v>
      </c>
      <c r="S1606" t="str">
        <f t="shared" si="101"/>
        <v>December</v>
      </c>
      <c r="T1606" t="str">
        <f t="shared" si="102"/>
        <v>Modern</v>
      </c>
      <c r="U1606" t="str">
        <f t="shared" si="103"/>
        <v>Not Applicable</v>
      </c>
    </row>
    <row r="1607" spans="1:21" x14ac:dyDescent="0.25">
      <c r="A1607" t="s">
        <v>7767</v>
      </c>
      <c r="B1607" t="s">
        <v>29</v>
      </c>
      <c r="C1607" t="s">
        <v>7768</v>
      </c>
      <c r="D1607" t="s">
        <v>22</v>
      </c>
      <c r="E1607" t="s">
        <v>7769</v>
      </c>
      <c r="F1607" t="s">
        <v>175</v>
      </c>
      <c r="G1607" s="2">
        <v>41555</v>
      </c>
      <c r="H1607" t="s">
        <v>34</v>
      </c>
      <c r="I1607">
        <v>2012</v>
      </c>
      <c r="J1607" t="s">
        <v>136</v>
      </c>
      <c r="K1607" t="s">
        <v>3028</v>
      </c>
      <c r="L1607">
        <v>0</v>
      </c>
      <c r="M1607">
        <v>6</v>
      </c>
      <c r="N1607" t="s">
        <v>119</v>
      </c>
      <c r="O1607" t="s">
        <v>7770</v>
      </c>
      <c r="P1607" t="s">
        <v>39</v>
      </c>
      <c r="Q1607">
        <v>1</v>
      </c>
      <c r="R1607">
        <f t="shared" si="100"/>
        <v>2013</v>
      </c>
      <c r="S1607" t="str">
        <f t="shared" si="101"/>
        <v>October</v>
      </c>
      <c r="T1607" t="str">
        <f t="shared" si="102"/>
        <v>Modern</v>
      </c>
      <c r="U1607" t="str">
        <f t="shared" si="103"/>
        <v>Not Applicable</v>
      </c>
    </row>
    <row r="1608" spans="1:21" x14ac:dyDescent="0.25">
      <c r="A1608" t="s">
        <v>7771</v>
      </c>
      <c r="B1608" t="s">
        <v>18</v>
      </c>
      <c r="C1608" t="s">
        <v>7772</v>
      </c>
      <c r="D1608" t="s">
        <v>7773</v>
      </c>
      <c r="E1608" t="s">
        <v>7774</v>
      </c>
      <c r="F1608" t="s">
        <v>22</v>
      </c>
      <c r="G1608" s="2"/>
      <c r="H1608" t="s">
        <v>22</v>
      </c>
      <c r="I1608">
        <v>2018</v>
      </c>
      <c r="J1608" t="s">
        <v>59</v>
      </c>
      <c r="K1608" t="s">
        <v>486</v>
      </c>
      <c r="L1608">
        <v>105</v>
      </c>
      <c r="M1608">
        <v>0</v>
      </c>
      <c r="N1608" t="s">
        <v>119</v>
      </c>
      <c r="O1608" t="s">
        <v>7775</v>
      </c>
      <c r="P1608" t="s">
        <v>27</v>
      </c>
      <c r="Q1608">
        <v>2</v>
      </c>
      <c r="R1608" t="str">
        <f t="shared" si="100"/>
        <v/>
      </c>
      <c r="S1608" t="str">
        <f t="shared" si="101"/>
        <v/>
      </c>
      <c r="T1608" t="str">
        <f t="shared" si="102"/>
        <v>Modern</v>
      </c>
      <c r="U1608" t="str">
        <f t="shared" si="103"/>
        <v>Medium</v>
      </c>
    </row>
    <row r="1609" spans="1:21" x14ac:dyDescent="0.25">
      <c r="A1609" t="s">
        <v>7776</v>
      </c>
      <c r="B1609" t="s">
        <v>29</v>
      </c>
      <c r="C1609" t="s">
        <v>7777</v>
      </c>
      <c r="D1609" t="s">
        <v>22</v>
      </c>
      <c r="E1609" t="s">
        <v>7778</v>
      </c>
      <c r="F1609" t="s">
        <v>22</v>
      </c>
      <c r="G1609" s="2"/>
      <c r="H1609" t="s">
        <v>22</v>
      </c>
      <c r="I1609">
        <v>2018</v>
      </c>
      <c r="J1609" t="s">
        <v>23</v>
      </c>
      <c r="K1609" t="s">
        <v>71</v>
      </c>
      <c r="L1609">
        <v>0</v>
      </c>
      <c r="M1609">
        <v>1</v>
      </c>
      <c r="N1609" t="s">
        <v>119</v>
      </c>
      <c r="O1609" t="s">
        <v>7779</v>
      </c>
      <c r="P1609" t="s">
        <v>27</v>
      </c>
      <c r="Q1609">
        <v>2</v>
      </c>
      <c r="R1609" t="str">
        <f t="shared" si="100"/>
        <v/>
      </c>
      <c r="S1609" t="str">
        <f t="shared" si="101"/>
        <v/>
      </c>
      <c r="T1609" t="str">
        <f t="shared" si="102"/>
        <v>Modern</v>
      </c>
      <c r="U1609" t="str">
        <f t="shared" si="103"/>
        <v>Not Applicable</v>
      </c>
    </row>
    <row r="1610" spans="1:21" x14ac:dyDescent="0.25">
      <c r="A1610" t="s">
        <v>7780</v>
      </c>
      <c r="B1610" t="s">
        <v>18</v>
      </c>
      <c r="C1610" t="s">
        <v>7781</v>
      </c>
      <c r="D1610" t="s">
        <v>76</v>
      </c>
      <c r="E1610" t="s">
        <v>7782</v>
      </c>
      <c r="F1610" t="s">
        <v>175</v>
      </c>
      <c r="G1610" s="2">
        <v>43375</v>
      </c>
      <c r="H1610" t="s">
        <v>34</v>
      </c>
      <c r="I1610">
        <v>1998</v>
      </c>
      <c r="J1610" t="s">
        <v>35</v>
      </c>
      <c r="K1610" t="s">
        <v>779</v>
      </c>
      <c r="L1610">
        <v>58</v>
      </c>
      <c r="M1610">
        <v>0</v>
      </c>
      <c r="N1610" t="s">
        <v>61</v>
      </c>
      <c r="O1610" t="s">
        <v>7783</v>
      </c>
      <c r="P1610" t="s">
        <v>39</v>
      </c>
      <c r="Q1610">
        <v>1</v>
      </c>
      <c r="R1610">
        <f t="shared" si="100"/>
        <v>2018</v>
      </c>
      <c r="S1610" t="str">
        <f t="shared" si="101"/>
        <v>October</v>
      </c>
      <c r="T1610" t="str">
        <f t="shared" si="102"/>
        <v>Older</v>
      </c>
      <c r="U1610" t="str">
        <f t="shared" si="103"/>
        <v>Short</v>
      </c>
    </row>
    <row r="1611" spans="1:21" x14ac:dyDescent="0.25">
      <c r="A1611" t="s">
        <v>7784</v>
      </c>
      <c r="B1611" t="s">
        <v>18</v>
      </c>
      <c r="C1611" t="s">
        <v>7785</v>
      </c>
      <c r="D1611" t="s">
        <v>7786</v>
      </c>
      <c r="E1611" t="s">
        <v>7786</v>
      </c>
      <c r="F1611" t="s">
        <v>22</v>
      </c>
      <c r="G1611" s="2"/>
      <c r="H1611" t="s">
        <v>22</v>
      </c>
      <c r="I1611">
        <v>2019</v>
      </c>
      <c r="J1611" t="s">
        <v>77</v>
      </c>
      <c r="K1611" t="s">
        <v>7787</v>
      </c>
      <c r="L1611">
        <v>3</v>
      </c>
      <c r="M1611">
        <v>0</v>
      </c>
      <c r="N1611" t="s">
        <v>79</v>
      </c>
      <c r="O1611" t="s">
        <v>7788</v>
      </c>
      <c r="P1611" t="s">
        <v>27</v>
      </c>
      <c r="Q1611">
        <v>2</v>
      </c>
      <c r="R1611" t="str">
        <f t="shared" si="100"/>
        <v/>
      </c>
      <c r="S1611" t="str">
        <f t="shared" si="101"/>
        <v/>
      </c>
      <c r="T1611" t="str">
        <f t="shared" si="102"/>
        <v>Modern</v>
      </c>
      <c r="U1611" t="str">
        <f t="shared" si="103"/>
        <v>Short</v>
      </c>
    </row>
    <row r="1612" spans="1:21" x14ac:dyDescent="0.25">
      <c r="A1612" t="s">
        <v>7789</v>
      </c>
      <c r="B1612" t="s">
        <v>18</v>
      </c>
      <c r="C1612" t="s">
        <v>7790</v>
      </c>
      <c r="D1612" t="s">
        <v>76</v>
      </c>
      <c r="E1612" t="s">
        <v>22</v>
      </c>
      <c r="F1612" t="s">
        <v>22</v>
      </c>
      <c r="G1612" s="2"/>
      <c r="H1612" t="s">
        <v>22</v>
      </c>
      <c r="I1612">
        <v>2011</v>
      </c>
      <c r="J1612" t="s">
        <v>300</v>
      </c>
      <c r="K1612" t="s">
        <v>4628</v>
      </c>
      <c r="L1612">
        <v>36</v>
      </c>
      <c r="M1612">
        <v>0</v>
      </c>
      <c r="N1612" t="s">
        <v>1417</v>
      </c>
      <c r="O1612" t="s">
        <v>7791</v>
      </c>
      <c r="P1612" t="s">
        <v>27</v>
      </c>
      <c r="Q1612">
        <v>2</v>
      </c>
      <c r="R1612" t="str">
        <f t="shared" si="100"/>
        <v/>
      </c>
      <c r="S1612" t="str">
        <f t="shared" si="101"/>
        <v/>
      </c>
      <c r="T1612" t="str">
        <f t="shared" si="102"/>
        <v>Modern</v>
      </c>
      <c r="U1612" t="str">
        <f t="shared" si="103"/>
        <v>Short</v>
      </c>
    </row>
    <row r="1613" spans="1:21" x14ac:dyDescent="0.25">
      <c r="A1613" t="s">
        <v>7792</v>
      </c>
      <c r="B1613" t="s">
        <v>18</v>
      </c>
      <c r="C1613" t="s">
        <v>7793</v>
      </c>
      <c r="D1613" t="s">
        <v>7794</v>
      </c>
      <c r="E1613" t="s">
        <v>7795</v>
      </c>
      <c r="F1613" t="s">
        <v>175</v>
      </c>
      <c r="G1613" s="2">
        <v>43720</v>
      </c>
      <c r="H1613" t="s">
        <v>34</v>
      </c>
      <c r="I1613">
        <v>2013</v>
      </c>
      <c r="J1613" t="s">
        <v>153</v>
      </c>
      <c r="K1613" t="s">
        <v>773</v>
      </c>
      <c r="L1613">
        <v>96</v>
      </c>
      <c r="M1613">
        <v>0</v>
      </c>
      <c r="N1613" t="s">
        <v>162</v>
      </c>
      <c r="O1613" t="s">
        <v>7796</v>
      </c>
      <c r="P1613" t="s">
        <v>39</v>
      </c>
      <c r="Q1613">
        <v>1</v>
      </c>
      <c r="R1613">
        <f t="shared" si="100"/>
        <v>2019</v>
      </c>
      <c r="S1613" t="str">
        <f t="shared" si="101"/>
        <v>September</v>
      </c>
      <c r="T1613" t="str">
        <f t="shared" si="102"/>
        <v>Modern</v>
      </c>
      <c r="U1613" t="str">
        <f t="shared" si="103"/>
        <v>Medium</v>
      </c>
    </row>
    <row r="1614" spans="1:21" x14ac:dyDescent="0.25">
      <c r="A1614" t="s">
        <v>7797</v>
      </c>
      <c r="B1614" t="s">
        <v>18</v>
      </c>
      <c r="C1614" t="s">
        <v>7798</v>
      </c>
      <c r="D1614" t="s">
        <v>7799</v>
      </c>
      <c r="E1614" t="s">
        <v>7800</v>
      </c>
      <c r="F1614" t="s">
        <v>22</v>
      </c>
      <c r="G1614" s="2">
        <v>43895</v>
      </c>
      <c r="H1614" t="s">
        <v>34</v>
      </c>
      <c r="I1614">
        <v>2020</v>
      </c>
      <c r="J1614" t="s">
        <v>136</v>
      </c>
      <c r="K1614" t="s">
        <v>417</v>
      </c>
      <c r="L1614">
        <v>162</v>
      </c>
      <c r="M1614">
        <v>0</v>
      </c>
      <c r="N1614" t="s">
        <v>112</v>
      </c>
      <c r="O1614" t="s">
        <v>7801</v>
      </c>
      <c r="P1614" t="s">
        <v>39</v>
      </c>
      <c r="Q1614">
        <v>1</v>
      </c>
      <c r="R1614">
        <f t="shared" si="100"/>
        <v>2020</v>
      </c>
      <c r="S1614" t="str">
        <f t="shared" si="101"/>
        <v>March</v>
      </c>
      <c r="T1614" t="str">
        <f t="shared" si="102"/>
        <v>Recent</v>
      </c>
      <c r="U1614" t="str">
        <f t="shared" si="103"/>
        <v>Long</v>
      </c>
    </row>
    <row r="1615" spans="1:21" x14ac:dyDescent="0.25">
      <c r="A1615" t="s">
        <v>7802</v>
      </c>
      <c r="B1615" t="s">
        <v>18</v>
      </c>
      <c r="C1615" t="s">
        <v>7803</v>
      </c>
      <c r="D1615" t="s">
        <v>7804</v>
      </c>
      <c r="E1615" t="s">
        <v>7805</v>
      </c>
      <c r="F1615" t="s">
        <v>7806</v>
      </c>
      <c r="G1615" s="2">
        <v>43678</v>
      </c>
      <c r="H1615" t="s">
        <v>34</v>
      </c>
      <c r="I1615">
        <v>2005</v>
      </c>
      <c r="J1615" t="s">
        <v>244</v>
      </c>
      <c r="K1615" t="s">
        <v>551</v>
      </c>
      <c r="L1615">
        <v>97</v>
      </c>
      <c r="M1615">
        <v>0</v>
      </c>
      <c r="N1615" t="s">
        <v>61</v>
      </c>
      <c r="O1615" t="s">
        <v>7807</v>
      </c>
      <c r="P1615" t="s">
        <v>39</v>
      </c>
      <c r="Q1615">
        <v>1</v>
      </c>
      <c r="R1615">
        <f t="shared" si="100"/>
        <v>2019</v>
      </c>
      <c r="S1615" t="str">
        <f t="shared" si="101"/>
        <v>August</v>
      </c>
      <c r="T1615" t="str">
        <f t="shared" si="102"/>
        <v>Older</v>
      </c>
      <c r="U1615" t="str">
        <f t="shared" si="103"/>
        <v>Medium</v>
      </c>
    </row>
    <row r="1616" spans="1:21" x14ac:dyDescent="0.25">
      <c r="A1616" t="s">
        <v>7808</v>
      </c>
      <c r="B1616" t="s">
        <v>18</v>
      </c>
      <c r="C1616" t="s">
        <v>7809</v>
      </c>
      <c r="D1616" t="s">
        <v>7810</v>
      </c>
      <c r="E1616" t="s">
        <v>7811</v>
      </c>
      <c r="F1616" t="s">
        <v>175</v>
      </c>
      <c r="G1616" s="2">
        <v>42903</v>
      </c>
      <c r="H1616" t="s">
        <v>34</v>
      </c>
      <c r="I1616">
        <v>2015</v>
      </c>
      <c r="J1616" t="s">
        <v>92</v>
      </c>
      <c r="K1616" t="s">
        <v>1051</v>
      </c>
      <c r="L1616">
        <v>122</v>
      </c>
      <c r="M1616">
        <v>0</v>
      </c>
      <c r="N1616" t="s">
        <v>119</v>
      </c>
      <c r="O1616" t="s">
        <v>7812</v>
      </c>
      <c r="P1616" t="s">
        <v>39</v>
      </c>
      <c r="Q1616">
        <v>1</v>
      </c>
      <c r="R1616">
        <f t="shared" si="100"/>
        <v>2017</v>
      </c>
      <c r="S1616" t="str">
        <f t="shared" si="101"/>
        <v>June</v>
      </c>
      <c r="T1616" t="str">
        <f t="shared" si="102"/>
        <v>Modern</v>
      </c>
      <c r="U1616" t="str">
        <f t="shared" si="103"/>
        <v>Long</v>
      </c>
    </row>
    <row r="1617" spans="1:21" x14ac:dyDescent="0.25">
      <c r="A1617" t="s">
        <v>7813</v>
      </c>
      <c r="B1617" t="s">
        <v>18</v>
      </c>
      <c r="C1617" t="s">
        <v>7814</v>
      </c>
      <c r="D1617" t="s">
        <v>7815</v>
      </c>
      <c r="E1617" t="s">
        <v>7816</v>
      </c>
      <c r="F1617" t="s">
        <v>22</v>
      </c>
      <c r="G1617" s="2"/>
      <c r="H1617" t="s">
        <v>22</v>
      </c>
      <c r="I1617">
        <v>2018</v>
      </c>
      <c r="J1617" t="s">
        <v>23</v>
      </c>
      <c r="K1617" t="s">
        <v>226</v>
      </c>
      <c r="L1617">
        <v>86</v>
      </c>
      <c r="M1617">
        <v>0</v>
      </c>
      <c r="N1617" t="s">
        <v>264</v>
      </c>
      <c r="O1617" t="s">
        <v>7817</v>
      </c>
      <c r="P1617" t="s">
        <v>27</v>
      </c>
      <c r="Q1617">
        <v>2</v>
      </c>
      <c r="R1617" t="str">
        <f t="shared" si="100"/>
        <v/>
      </c>
      <c r="S1617" t="str">
        <f t="shared" si="101"/>
        <v/>
      </c>
      <c r="T1617" t="str">
        <f t="shared" si="102"/>
        <v>Modern</v>
      </c>
      <c r="U1617" t="str">
        <f t="shared" si="103"/>
        <v>Short</v>
      </c>
    </row>
    <row r="1618" spans="1:21" x14ac:dyDescent="0.25">
      <c r="A1618" t="s">
        <v>7818</v>
      </c>
      <c r="B1618" t="s">
        <v>18</v>
      </c>
      <c r="C1618" t="s">
        <v>7819</v>
      </c>
      <c r="D1618" t="s">
        <v>7820</v>
      </c>
      <c r="E1618" t="s">
        <v>7821</v>
      </c>
      <c r="F1618" t="s">
        <v>22</v>
      </c>
      <c r="G1618" s="2"/>
      <c r="H1618" t="s">
        <v>22</v>
      </c>
      <c r="I1618">
        <v>2018</v>
      </c>
      <c r="J1618" t="s">
        <v>198</v>
      </c>
      <c r="K1618" t="s">
        <v>209</v>
      </c>
      <c r="L1618">
        <v>78</v>
      </c>
      <c r="M1618">
        <v>0</v>
      </c>
      <c r="N1618" t="s">
        <v>61</v>
      </c>
      <c r="O1618" t="s">
        <v>7822</v>
      </c>
      <c r="P1618" t="s">
        <v>27</v>
      </c>
      <c r="Q1618">
        <v>2</v>
      </c>
      <c r="R1618" t="str">
        <f t="shared" si="100"/>
        <v/>
      </c>
      <c r="S1618" t="str">
        <f t="shared" si="101"/>
        <v/>
      </c>
      <c r="T1618" t="str">
        <f t="shared" si="102"/>
        <v>Modern</v>
      </c>
      <c r="U1618" t="str">
        <f t="shared" si="103"/>
        <v>Short</v>
      </c>
    </row>
    <row r="1619" spans="1:21" x14ac:dyDescent="0.25">
      <c r="A1619" t="s">
        <v>7823</v>
      </c>
      <c r="B1619" t="s">
        <v>18</v>
      </c>
      <c r="C1619" t="s">
        <v>7824</v>
      </c>
      <c r="D1619" t="s">
        <v>7825</v>
      </c>
      <c r="E1619" t="s">
        <v>7826</v>
      </c>
      <c r="F1619" t="s">
        <v>7827</v>
      </c>
      <c r="G1619" s="2">
        <v>43406</v>
      </c>
      <c r="H1619" t="s">
        <v>34</v>
      </c>
      <c r="I1619">
        <v>2018</v>
      </c>
      <c r="J1619" t="s">
        <v>92</v>
      </c>
      <c r="K1619" t="s">
        <v>1051</v>
      </c>
      <c r="L1619">
        <v>122</v>
      </c>
      <c r="M1619">
        <v>0</v>
      </c>
      <c r="N1619" t="s">
        <v>2559</v>
      </c>
      <c r="O1619" t="s">
        <v>7828</v>
      </c>
      <c r="P1619" t="s">
        <v>39</v>
      </c>
      <c r="Q1619">
        <v>1</v>
      </c>
      <c r="R1619">
        <f t="shared" si="100"/>
        <v>2018</v>
      </c>
      <c r="S1619" t="str">
        <f t="shared" si="101"/>
        <v>November</v>
      </c>
      <c r="T1619" t="str">
        <f t="shared" si="102"/>
        <v>Modern</v>
      </c>
      <c r="U1619" t="str">
        <f t="shared" si="103"/>
        <v>Long</v>
      </c>
    </row>
    <row r="1620" spans="1:21" x14ac:dyDescent="0.25">
      <c r="A1620" t="s">
        <v>7829</v>
      </c>
      <c r="B1620" t="s">
        <v>18</v>
      </c>
      <c r="C1620" t="s">
        <v>7830</v>
      </c>
      <c r="D1620" t="s">
        <v>7831</v>
      </c>
      <c r="E1620" t="s">
        <v>7832</v>
      </c>
      <c r="F1620" t="s">
        <v>22</v>
      </c>
      <c r="G1620" s="2"/>
      <c r="H1620" t="s">
        <v>22</v>
      </c>
      <c r="I1620">
        <v>2021</v>
      </c>
      <c r="J1620" t="s">
        <v>23</v>
      </c>
      <c r="K1620" t="s">
        <v>1667</v>
      </c>
      <c r="L1620">
        <v>59</v>
      </c>
      <c r="M1620">
        <v>0</v>
      </c>
      <c r="N1620" t="s">
        <v>155</v>
      </c>
      <c r="O1620" t="s">
        <v>7833</v>
      </c>
      <c r="P1620" t="s">
        <v>27</v>
      </c>
      <c r="Q1620">
        <v>2</v>
      </c>
      <c r="R1620" t="str">
        <f t="shared" si="100"/>
        <v/>
      </c>
      <c r="S1620" t="str">
        <f t="shared" si="101"/>
        <v/>
      </c>
      <c r="T1620" t="str">
        <f t="shared" si="102"/>
        <v>Recent</v>
      </c>
      <c r="U1620" t="str">
        <f t="shared" si="103"/>
        <v>Short</v>
      </c>
    </row>
    <row r="1621" spans="1:21" x14ac:dyDescent="0.25">
      <c r="A1621" t="s">
        <v>7834</v>
      </c>
      <c r="B1621" t="s">
        <v>18</v>
      </c>
      <c r="C1621" t="s">
        <v>7835</v>
      </c>
      <c r="D1621" t="s">
        <v>7836</v>
      </c>
      <c r="E1621" t="s">
        <v>7837</v>
      </c>
      <c r="F1621" t="s">
        <v>85</v>
      </c>
      <c r="G1621" s="2">
        <v>43374</v>
      </c>
      <c r="H1621" t="s">
        <v>34</v>
      </c>
      <c r="I1621">
        <v>2014</v>
      </c>
      <c r="J1621" t="s">
        <v>51</v>
      </c>
      <c r="K1621" t="s">
        <v>497</v>
      </c>
      <c r="L1621">
        <v>145</v>
      </c>
      <c r="M1621">
        <v>0</v>
      </c>
      <c r="N1621" t="s">
        <v>53</v>
      </c>
      <c r="O1621" t="s">
        <v>7838</v>
      </c>
      <c r="P1621" t="s">
        <v>39</v>
      </c>
      <c r="Q1621">
        <v>1</v>
      </c>
      <c r="R1621">
        <f t="shared" si="100"/>
        <v>2018</v>
      </c>
      <c r="S1621" t="str">
        <f t="shared" si="101"/>
        <v>October</v>
      </c>
      <c r="T1621" t="str">
        <f t="shared" si="102"/>
        <v>Modern</v>
      </c>
      <c r="U1621" t="str">
        <f t="shared" si="103"/>
        <v>Long</v>
      </c>
    </row>
    <row r="1622" spans="1:21" x14ac:dyDescent="0.25">
      <c r="A1622" t="s">
        <v>7839</v>
      </c>
      <c r="B1622" t="s">
        <v>18</v>
      </c>
      <c r="C1622" t="s">
        <v>7840</v>
      </c>
      <c r="D1622" t="s">
        <v>7841</v>
      </c>
      <c r="E1622" t="s">
        <v>7842</v>
      </c>
      <c r="F1622" t="s">
        <v>7843</v>
      </c>
      <c r="G1622" s="2">
        <v>44126</v>
      </c>
      <c r="H1622" t="s">
        <v>34</v>
      </c>
      <c r="I1622">
        <v>2018</v>
      </c>
      <c r="J1622" t="s">
        <v>92</v>
      </c>
      <c r="K1622" t="s">
        <v>610</v>
      </c>
      <c r="L1622">
        <v>111</v>
      </c>
      <c r="M1622">
        <v>0</v>
      </c>
      <c r="N1622" t="s">
        <v>119</v>
      </c>
      <c r="O1622" t="s">
        <v>7844</v>
      </c>
      <c r="P1622" t="s">
        <v>39</v>
      </c>
      <c r="Q1622">
        <v>1</v>
      </c>
      <c r="R1622">
        <f t="shared" si="100"/>
        <v>2020</v>
      </c>
      <c r="S1622" t="str">
        <f t="shared" si="101"/>
        <v>October</v>
      </c>
      <c r="T1622" t="str">
        <f t="shared" si="102"/>
        <v>Modern</v>
      </c>
      <c r="U1622" t="str">
        <f t="shared" si="103"/>
        <v>Medium</v>
      </c>
    </row>
    <row r="1623" spans="1:21" x14ac:dyDescent="0.25">
      <c r="A1623" t="s">
        <v>7845</v>
      </c>
      <c r="B1623" t="s">
        <v>18</v>
      </c>
      <c r="C1623" t="s">
        <v>7846</v>
      </c>
      <c r="D1623" t="s">
        <v>7847</v>
      </c>
      <c r="E1623" t="s">
        <v>7848</v>
      </c>
      <c r="F1623" t="s">
        <v>22</v>
      </c>
      <c r="G1623" s="2"/>
      <c r="H1623" t="s">
        <v>22</v>
      </c>
      <c r="I1623">
        <v>2015</v>
      </c>
      <c r="J1623" t="s">
        <v>92</v>
      </c>
      <c r="K1623" t="s">
        <v>967</v>
      </c>
      <c r="L1623">
        <v>90</v>
      </c>
      <c r="M1623">
        <v>0</v>
      </c>
      <c r="N1623" t="s">
        <v>25</v>
      </c>
      <c r="O1623" t="s">
        <v>7849</v>
      </c>
      <c r="P1623" t="s">
        <v>27</v>
      </c>
      <c r="Q1623">
        <v>2</v>
      </c>
      <c r="R1623" t="str">
        <f t="shared" si="100"/>
        <v/>
      </c>
      <c r="S1623" t="str">
        <f t="shared" si="101"/>
        <v/>
      </c>
      <c r="T1623" t="str">
        <f t="shared" si="102"/>
        <v>Modern</v>
      </c>
      <c r="U1623" t="str">
        <f t="shared" si="103"/>
        <v>Medium</v>
      </c>
    </row>
    <row r="1624" spans="1:21" x14ac:dyDescent="0.25">
      <c r="A1624" t="s">
        <v>7850</v>
      </c>
      <c r="B1624" t="s">
        <v>18</v>
      </c>
      <c r="C1624" t="s">
        <v>7851</v>
      </c>
      <c r="D1624" t="s">
        <v>7852</v>
      </c>
      <c r="E1624" t="s">
        <v>7853</v>
      </c>
      <c r="F1624" t="s">
        <v>534</v>
      </c>
      <c r="G1624" s="2">
        <v>44013</v>
      </c>
      <c r="H1624" t="s">
        <v>34</v>
      </c>
      <c r="I1624">
        <v>2020</v>
      </c>
      <c r="J1624" t="s">
        <v>35</v>
      </c>
      <c r="K1624" t="s">
        <v>1525</v>
      </c>
      <c r="L1624">
        <v>120</v>
      </c>
      <c r="M1624">
        <v>0</v>
      </c>
      <c r="N1624" t="s">
        <v>119</v>
      </c>
      <c r="O1624" t="s">
        <v>7854</v>
      </c>
      <c r="P1624" t="s">
        <v>39</v>
      </c>
      <c r="Q1624">
        <v>1</v>
      </c>
      <c r="R1624">
        <f t="shared" si="100"/>
        <v>2020</v>
      </c>
      <c r="S1624" t="str">
        <f t="shared" si="101"/>
        <v>July</v>
      </c>
      <c r="T1624" t="str">
        <f t="shared" si="102"/>
        <v>Recent</v>
      </c>
      <c r="U1624" t="str">
        <f t="shared" si="103"/>
        <v>Medium</v>
      </c>
    </row>
    <row r="1625" spans="1:21" x14ac:dyDescent="0.25">
      <c r="A1625" t="s">
        <v>7855</v>
      </c>
      <c r="B1625" t="s">
        <v>18</v>
      </c>
      <c r="C1625" t="s">
        <v>7856</v>
      </c>
      <c r="D1625" t="s">
        <v>7857</v>
      </c>
      <c r="E1625" t="s">
        <v>7858</v>
      </c>
      <c r="F1625" t="s">
        <v>22</v>
      </c>
      <c r="G1625" s="2"/>
      <c r="H1625" t="s">
        <v>22</v>
      </c>
      <c r="I1625">
        <v>2021</v>
      </c>
      <c r="J1625" t="s">
        <v>59</v>
      </c>
      <c r="K1625" t="s">
        <v>318</v>
      </c>
      <c r="L1625">
        <v>80</v>
      </c>
      <c r="M1625">
        <v>0</v>
      </c>
      <c r="N1625" t="s">
        <v>61</v>
      </c>
      <c r="O1625" t="s">
        <v>7859</v>
      </c>
      <c r="P1625" t="s">
        <v>27</v>
      </c>
      <c r="Q1625">
        <v>2</v>
      </c>
      <c r="R1625" t="str">
        <f t="shared" si="100"/>
        <v/>
      </c>
      <c r="S1625" t="str">
        <f t="shared" si="101"/>
        <v/>
      </c>
      <c r="T1625" t="str">
        <f t="shared" si="102"/>
        <v>Recent</v>
      </c>
      <c r="U1625" t="str">
        <f t="shared" si="103"/>
        <v>Short</v>
      </c>
    </row>
    <row r="1626" spans="1:21" x14ac:dyDescent="0.25">
      <c r="A1626" t="s">
        <v>7860</v>
      </c>
      <c r="B1626" t="s">
        <v>18</v>
      </c>
      <c r="C1626" t="s">
        <v>7861</v>
      </c>
      <c r="D1626" t="s">
        <v>7862</v>
      </c>
      <c r="E1626" t="s">
        <v>6763</v>
      </c>
      <c r="F1626" t="s">
        <v>3061</v>
      </c>
      <c r="G1626" s="2">
        <v>44343</v>
      </c>
      <c r="H1626" t="s">
        <v>34</v>
      </c>
      <c r="I1626">
        <v>2021</v>
      </c>
      <c r="J1626" t="s">
        <v>35</v>
      </c>
      <c r="K1626" t="s">
        <v>836</v>
      </c>
      <c r="L1626">
        <v>70</v>
      </c>
      <c r="M1626">
        <v>0</v>
      </c>
      <c r="N1626" t="s">
        <v>210</v>
      </c>
      <c r="O1626" t="s">
        <v>7863</v>
      </c>
      <c r="P1626" t="s">
        <v>39</v>
      </c>
      <c r="Q1626">
        <v>1</v>
      </c>
      <c r="R1626">
        <f t="shared" si="100"/>
        <v>2021</v>
      </c>
      <c r="S1626" t="str">
        <f t="shared" si="101"/>
        <v>May</v>
      </c>
      <c r="T1626" t="str">
        <f t="shared" si="102"/>
        <v>Recent</v>
      </c>
      <c r="U1626" t="str">
        <f t="shared" si="103"/>
        <v>Short</v>
      </c>
    </row>
    <row r="1627" spans="1:21" x14ac:dyDescent="0.25">
      <c r="A1627" t="s">
        <v>7864</v>
      </c>
      <c r="B1627" t="s">
        <v>29</v>
      </c>
      <c r="C1627" t="s">
        <v>7865</v>
      </c>
      <c r="D1627" t="s">
        <v>22</v>
      </c>
      <c r="E1627" t="s">
        <v>7866</v>
      </c>
      <c r="F1627" t="s">
        <v>33</v>
      </c>
      <c r="G1627" s="2"/>
      <c r="H1627" t="s">
        <v>22</v>
      </c>
      <c r="I1627">
        <v>2013</v>
      </c>
      <c r="J1627" t="s">
        <v>51</v>
      </c>
      <c r="K1627" t="s">
        <v>36</v>
      </c>
      <c r="L1627">
        <v>0</v>
      </c>
      <c r="M1627">
        <v>2</v>
      </c>
      <c r="N1627" t="s">
        <v>119</v>
      </c>
      <c r="O1627" t="s">
        <v>7867</v>
      </c>
      <c r="P1627" t="s">
        <v>27</v>
      </c>
      <c r="Q1627">
        <v>2</v>
      </c>
      <c r="R1627" t="str">
        <f t="shared" si="100"/>
        <v/>
      </c>
      <c r="S1627" t="str">
        <f t="shared" si="101"/>
        <v/>
      </c>
      <c r="T1627" t="str">
        <f t="shared" si="102"/>
        <v>Modern</v>
      </c>
      <c r="U1627" t="str">
        <f t="shared" si="103"/>
        <v>Not Applicable</v>
      </c>
    </row>
    <row r="1628" spans="1:21" x14ac:dyDescent="0.25">
      <c r="A1628" t="s">
        <v>7868</v>
      </c>
      <c r="B1628" t="s">
        <v>18</v>
      </c>
      <c r="C1628" t="s">
        <v>7869</v>
      </c>
      <c r="D1628" t="s">
        <v>7870</v>
      </c>
      <c r="E1628" t="s">
        <v>7871</v>
      </c>
      <c r="F1628" t="s">
        <v>616</v>
      </c>
      <c r="G1628" s="2">
        <v>43798</v>
      </c>
      <c r="H1628" t="s">
        <v>34</v>
      </c>
      <c r="I1628">
        <v>2018</v>
      </c>
      <c r="J1628" t="s">
        <v>136</v>
      </c>
      <c r="K1628" t="s">
        <v>289</v>
      </c>
      <c r="L1628">
        <v>93</v>
      </c>
      <c r="M1628">
        <v>0</v>
      </c>
      <c r="N1628" t="s">
        <v>119</v>
      </c>
      <c r="O1628" t="s">
        <v>7872</v>
      </c>
      <c r="P1628" t="s">
        <v>39</v>
      </c>
      <c r="Q1628">
        <v>1</v>
      </c>
      <c r="R1628">
        <f t="shared" si="100"/>
        <v>2019</v>
      </c>
      <c r="S1628" t="str">
        <f t="shared" si="101"/>
        <v>November</v>
      </c>
      <c r="T1628" t="str">
        <f t="shared" si="102"/>
        <v>Modern</v>
      </c>
      <c r="U1628" t="str">
        <f t="shared" si="103"/>
        <v>Medium</v>
      </c>
    </row>
    <row r="1629" spans="1:21" x14ac:dyDescent="0.25">
      <c r="A1629" t="s">
        <v>7873</v>
      </c>
      <c r="B1629" t="s">
        <v>18</v>
      </c>
      <c r="C1629" t="s">
        <v>7874</v>
      </c>
      <c r="D1629" t="s">
        <v>7875</v>
      </c>
      <c r="E1629" t="s">
        <v>7876</v>
      </c>
      <c r="F1629" t="s">
        <v>85</v>
      </c>
      <c r="G1629" s="2">
        <v>43684</v>
      </c>
      <c r="H1629" t="s">
        <v>34</v>
      </c>
      <c r="I1629">
        <v>2019</v>
      </c>
      <c r="J1629" t="s">
        <v>136</v>
      </c>
      <c r="K1629" t="s">
        <v>868</v>
      </c>
      <c r="L1629">
        <v>117</v>
      </c>
      <c r="M1629">
        <v>0</v>
      </c>
      <c r="N1629" t="s">
        <v>53</v>
      </c>
      <c r="O1629" t="s">
        <v>7877</v>
      </c>
      <c r="P1629" t="s">
        <v>39</v>
      </c>
      <c r="Q1629">
        <v>1</v>
      </c>
      <c r="R1629">
        <f t="shared" si="100"/>
        <v>2019</v>
      </c>
      <c r="S1629" t="str">
        <f t="shared" si="101"/>
        <v>August</v>
      </c>
      <c r="T1629" t="str">
        <f t="shared" si="102"/>
        <v>Modern</v>
      </c>
      <c r="U1629" t="str">
        <f t="shared" si="103"/>
        <v>Medium</v>
      </c>
    </row>
    <row r="1630" spans="1:21" x14ac:dyDescent="0.25">
      <c r="A1630" t="s">
        <v>7878</v>
      </c>
      <c r="B1630" t="s">
        <v>18</v>
      </c>
      <c r="C1630" t="s">
        <v>7879</v>
      </c>
      <c r="D1630" t="s">
        <v>7880</v>
      </c>
      <c r="E1630" t="s">
        <v>7881</v>
      </c>
      <c r="F1630" t="s">
        <v>175</v>
      </c>
      <c r="G1630" s="2">
        <v>44302</v>
      </c>
      <c r="H1630" t="s">
        <v>34</v>
      </c>
      <c r="I1630">
        <v>2020</v>
      </c>
      <c r="J1630" t="s">
        <v>92</v>
      </c>
      <c r="K1630" t="s">
        <v>176</v>
      </c>
      <c r="L1630">
        <v>102</v>
      </c>
      <c r="M1630">
        <v>0</v>
      </c>
      <c r="N1630" t="s">
        <v>2791</v>
      </c>
      <c r="O1630" t="s">
        <v>7882</v>
      </c>
      <c r="P1630" t="s">
        <v>39</v>
      </c>
      <c r="Q1630">
        <v>1</v>
      </c>
      <c r="R1630">
        <f t="shared" si="100"/>
        <v>2021</v>
      </c>
      <c r="S1630" t="str">
        <f t="shared" si="101"/>
        <v>April</v>
      </c>
      <c r="T1630" t="str">
        <f t="shared" si="102"/>
        <v>Recent</v>
      </c>
      <c r="U1630" t="str">
        <f t="shared" si="103"/>
        <v>Medium</v>
      </c>
    </row>
    <row r="1631" spans="1:21" x14ac:dyDescent="0.25">
      <c r="A1631" t="s">
        <v>7883</v>
      </c>
      <c r="B1631" t="s">
        <v>18</v>
      </c>
      <c r="C1631" t="s">
        <v>7884</v>
      </c>
      <c r="D1631" t="s">
        <v>7885</v>
      </c>
      <c r="E1631" t="s">
        <v>7886</v>
      </c>
      <c r="F1631" t="s">
        <v>22</v>
      </c>
      <c r="G1631" s="2"/>
      <c r="H1631" t="s">
        <v>22</v>
      </c>
      <c r="I1631">
        <v>2021</v>
      </c>
      <c r="J1631" t="s">
        <v>23</v>
      </c>
      <c r="K1631" t="s">
        <v>24</v>
      </c>
      <c r="L1631">
        <v>79</v>
      </c>
      <c r="M1631">
        <v>0</v>
      </c>
      <c r="N1631" t="s">
        <v>25</v>
      </c>
      <c r="O1631" t="s">
        <v>7887</v>
      </c>
      <c r="P1631" t="s">
        <v>27</v>
      </c>
      <c r="Q1631">
        <v>2</v>
      </c>
      <c r="R1631" t="str">
        <f t="shared" si="100"/>
        <v/>
      </c>
      <c r="S1631" t="str">
        <f t="shared" si="101"/>
        <v/>
      </c>
      <c r="T1631" t="str">
        <f t="shared" si="102"/>
        <v>Recent</v>
      </c>
      <c r="U1631" t="str">
        <f t="shared" si="103"/>
        <v>Short</v>
      </c>
    </row>
    <row r="1632" spans="1:21" x14ac:dyDescent="0.25">
      <c r="A1632" t="s">
        <v>7888</v>
      </c>
      <c r="B1632" t="s">
        <v>29</v>
      </c>
      <c r="C1632" t="s">
        <v>7889</v>
      </c>
      <c r="D1632" t="s">
        <v>22</v>
      </c>
      <c r="E1632" t="s">
        <v>7890</v>
      </c>
      <c r="F1632" t="s">
        <v>508</v>
      </c>
      <c r="G1632" s="2">
        <v>44082</v>
      </c>
      <c r="H1632" t="s">
        <v>34</v>
      </c>
      <c r="I1632">
        <v>2020</v>
      </c>
      <c r="J1632" t="s">
        <v>136</v>
      </c>
      <c r="K1632" t="s">
        <v>71</v>
      </c>
      <c r="L1632">
        <v>0</v>
      </c>
      <c r="M1632">
        <v>1</v>
      </c>
      <c r="N1632" t="s">
        <v>1176</v>
      </c>
      <c r="O1632" t="s">
        <v>7891</v>
      </c>
      <c r="P1632" t="s">
        <v>39</v>
      </c>
      <c r="Q1632">
        <v>1</v>
      </c>
      <c r="R1632">
        <f t="shared" si="100"/>
        <v>2020</v>
      </c>
      <c r="S1632" t="str">
        <f t="shared" si="101"/>
        <v>September</v>
      </c>
      <c r="T1632" t="str">
        <f t="shared" si="102"/>
        <v>Recent</v>
      </c>
      <c r="U1632" t="str">
        <f t="shared" si="103"/>
        <v>Not Applicable</v>
      </c>
    </row>
    <row r="1633" spans="1:21" x14ac:dyDescent="0.25">
      <c r="A1633" t="s">
        <v>7892</v>
      </c>
      <c r="B1633" t="s">
        <v>18</v>
      </c>
      <c r="C1633" t="s">
        <v>7893</v>
      </c>
      <c r="D1633" t="s">
        <v>7894</v>
      </c>
      <c r="E1633" t="s">
        <v>7895</v>
      </c>
      <c r="F1633" t="s">
        <v>22</v>
      </c>
      <c r="G1633" s="2"/>
      <c r="H1633" t="s">
        <v>22</v>
      </c>
      <c r="I1633">
        <v>2021</v>
      </c>
      <c r="J1633" t="s">
        <v>23</v>
      </c>
      <c r="K1633" t="s">
        <v>384</v>
      </c>
      <c r="L1633">
        <v>81</v>
      </c>
      <c r="M1633">
        <v>0</v>
      </c>
      <c r="N1633" t="s">
        <v>25</v>
      </c>
      <c r="O1633" t="s">
        <v>7896</v>
      </c>
      <c r="P1633" t="s">
        <v>27</v>
      </c>
      <c r="Q1633">
        <v>2</v>
      </c>
      <c r="R1633" t="str">
        <f t="shared" si="100"/>
        <v/>
      </c>
      <c r="S1633" t="str">
        <f t="shared" si="101"/>
        <v/>
      </c>
      <c r="T1633" t="str">
        <f t="shared" si="102"/>
        <v>Recent</v>
      </c>
      <c r="U1633" t="str">
        <f t="shared" si="103"/>
        <v>Short</v>
      </c>
    </row>
    <row r="1634" spans="1:21" x14ac:dyDescent="0.25">
      <c r="A1634" t="s">
        <v>7897</v>
      </c>
      <c r="B1634" t="s">
        <v>18</v>
      </c>
      <c r="C1634" t="s">
        <v>7898</v>
      </c>
      <c r="D1634" t="s">
        <v>7899</v>
      </c>
      <c r="E1634" t="s">
        <v>7900</v>
      </c>
      <c r="F1634" t="s">
        <v>22</v>
      </c>
      <c r="G1634" s="2"/>
      <c r="H1634" t="s">
        <v>22</v>
      </c>
      <c r="I1634">
        <v>1998</v>
      </c>
      <c r="J1634" t="s">
        <v>23</v>
      </c>
      <c r="K1634" t="s">
        <v>256</v>
      </c>
      <c r="L1634">
        <v>92</v>
      </c>
      <c r="M1634">
        <v>0</v>
      </c>
      <c r="N1634" t="s">
        <v>119</v>
      </c>
      <c r="O1634" t="s">
        <v>7901</v>
      </c>
      <c r="P1634" t="s">
        <v>27</v>
      </c>
      <c r="Q1634">
        <v>2</v>
      </c>
      <c r="R1634" t="str">
        <f t="shared" si="100"/>
        <v/>
      </c>
      <c r="S1634" t="str">
        <f t="shared" si="101"/>
        <v/>
      </c>
      <c r="T1634" t="str">
        <f t="shared" si="102"/>
        <v>Older</v>
      </c>
      <c r="U1634" t="str">
        <f t="shared" si="103"/>
        <v>Medium</v>
      </c>
    </row>
    <row r="1635" spans="1:21" x14ac:dyDescent="0.25">
      <c r="A1635" t="s">
        <v>7902</v>
      </c>
      <c r="B1635" t="s">
        <v>18</v>
      </c>
      <c r="C1635" t="s">
        <v>7903</v>
      </c>
      <c r="D1635" t="s">
        <v>7904</v>
      </c>
      <c r="E1635" t="s">
        <v>7905</v>
      </c>
      <c r="F1635" t="s">
        <v>175</v>
      </c>
      <c r="G1635" s="2">
        <v>43983</v>
      </c>
      <c r="H1635" t="s">
        <v>34</v>
      </c>
      <c r="I1635">
        <v>2009</v>
      </c>
      <c r="J1635" t="s">
        <v>244</v>
      </c>
      <c r="K1635" t="s">
        <v>1456</v>
      </c>
      <c r="L1635">
        <v>83</v>
      </c>
      <c r="M1635">
        <v>0</v>
      </c>
      <c r="N1635" t="s">
        <v>112</v>
      </c>
      <c r="O1635" t="s">
        <v>7906</v>
      </c>
      <c r="P1635" t="s">
        <v>39</v>
      </c>
      <c r="Q1635">
        <v>1</v>
      </c>
      <c r="R1635">
        <f t="shared" si="100"/>
        <v>2020</v>
      </c>
      <c r="S1635" t="str">
        <f t="shared" si="101"/>
        <v>June</v>
      </c>
      <c r="T1635" t="str">
        <f t="shared" si="102"/>
        <v>Older</v>
      </c>
      <c r="U1635" t="str">
        <f t="shared" si="103"/>
        <v>Short</v>
      </c>
    </row>
    <row r="1636" spans="1:21" x14ac:dyDescent="0.25">
      <c r="A1636" t="s">
        <v>7907</v>
      </c>
      <c r="B1636" t="s">
        <v>29</v>
      </c>
      <c r="C1636" t="s">
        <v>7908</v>
      </c>
      <c r="D1636" t="s">
        <v>22</v>
      </c>
      <c r="E1636" t="s">
        <v>7909</v>
      </c>
      <c r="F1636" t="s">
        <v>175</v>
      </c>
      <c r="G1636" s="2">
        <v>43896</v>
      </c>
      <c r="H1636" t="s">
        <v>34</v>
      </c>
      <c r="I1636">
        <v>2020</v>
      </c>
      <c r="J1636" t="s">
        <v>35</v>
      </c>
      <c r="K1636" t="s">
        <v>36</v>
      </c>
      <c r="L1636">
        <v>0</v>
      </c>
      <c r="M1636">
        <v>2</v>
      </c>
      <c r="N1636" t="s">
        <v>72</v>
      </c>
      <c r="O1636" t="s">
        <v>7910</v>
      </c>
      <c r="P1636" t="s">
        <v>39</v>
      </c>
      <c r="Q1636">
        <v>1</v>
      </c>
      <c r="R1636">
        <f t="shared" si="100"/>
        <v>2020</v>
      </c>
      <c r="S1636" t="str">
        <f t="shared" si="101"/>
        <v>March</v>
      </c>
      <c r="T1636" t="str">
        <f t="shared" si="102"/>
        <v>Recent</v>
      </c>
      <c r="U1636" t="str">
        <f t="shared" si="103"/>
        <v>Not Applicable</v>
      </c>
    </row>
    <row r="1637" spans="1:21" x14ac:dyDescent="0.25">
      <c r="A1637" t="s">
        <v>7911</v>
      </c>
      <c r="B1637" t="s">
        <v>29</v>
      </c>
      <c r="C1637" t="s">
        <v>7912</v>
      </c>
      <c r="D1637" t="s">
        <v>22</v>
      </c>
      <c r="E1637" t="s">
        <v>1029</v>
      </c>
      <c r="F1637" t="s">
        <v>22</v>
      </c>
      <c r="G1637" s="2"/>
      <c r="H1637" t="s">
        <v>22</v>
      </c>
      <c r="I1637">
        <v>2020</v>
      </c>
      <c r="J1637" t="s">
        <v>70</v>
      </c>
      <c r="K1637" t="s">
        <v>71</v>
      </c>
      <c r="L1637">
        <v>0</v>
      </c>
      <c r="M1637">
        <v>1</v>
      </c>
      <c r="N1637" t="s">
        <v>61</v>
      </c>
      <c r="O1637" t="s">
        <v>7913</v>
      </c>
      <c r="P1637" t="s">
        <v>27</v>
      </c>
      <c r="Q1637">
        <v>2</v>
      </c>
      <c r="R1637" t="str">
        <f t="shared" si="100"/>
        <v/>
      </c>
      <c r="S1637" t="str">
        <f t="shared" si="101"/>
        <v/>
      </c>
      <c r="T1637" t="str">
        <f t="shared" si="102"/>
        <v>Recent</v>
      </c>
      <c r="U1637" t="str">
        <f t="shared" si="103"/>
        <v>Not Applicable</v>
      </c>
    </row>
    <row r="1638" spans="1:21" x14ac:dyDescent="0.25">
      <c r="A1638" t="s">
        <v>7914</v>
      </c>
      <c r="B1638" t="s">
        <v>18</v>
      </c>
      <c r="C1638" t="s">
        <v>7915</v>
      </c>
      <c r="D1638" t="s">
        <v>7916</v>
      </c>
      <c r="E1638" t="s">
        <v>7917</v>
      </c>
      <c r="F1638" t="s">
        <v>22</v>
      </c>
      <c r="G1638" s="2"/>
      <c r="H1638" t="s">
        <v>22</v>
      </c>
      <c r="I1638">
        <v>1991</v>
      </c>
      <c r="J1638" t="s">
        <v>153</v>
      </c>
      <c r="K1638" t="s">
        <v>93</v>
      </c>
      <c r="L1638">
        <v>99</v>
      </c>
      <c r="M1638">
        <v>0</v>
      </c>
      <c r="N1638" t="s">
        <v>119</v>
      </c>
      <c r="O1638" t="s">
        <v>7918</v>
      </c>
      <c r="P1638" t="s">
        <v>27</v>
      </c>
      <c r="Q1638">
        <v>2</v>
      </c>
      <c r="R1638" t="str">
        <f t="shared" si="100"/>
        <v/>
      </c>
      <c r="S1638" t="str">
        <f t="shared" si="101"/>
        <v/>
      </c>
      <c r="T1638" t="str">
        <f t="shared" si="102"/>
        <v>Older</v>
      </c>
      <c r="U1638" t="str">
        <f t="shared" si="103"/>
        <v>Medium</v>
      </c>
    </row>
    <row r="1639" spans="1:21" x14ac:dyDescent="0.25">
      <c r="A1639" t="s">
        <v>7919</v>
      </c>
      <c r="B1639" t="s">
        <v>18</v>
      </c>
      <c r="C1639" t="s">
        <v>7920</v>
      </c>
      <c r="D1639" t="s">
        <v>7921</v>
      </c>
      <c r="E1639" t="s">
        <v>7922</v>
      </c>
      <c r="F1639" t="s">
        <v>22</v>
      </c>
      <c r="G1639" s="2"/>
      <c r="H1639" t="s">
        <v>22</v>
      </c>
      <c r="I1639">
        <v>2021</v>
      </c>
      <c r="J1639" t="s">
        <v>92</v>
      </c>
      <c r="K1639" t="s">
        <v>363</v>
      </c>
      <c r="L1639">
        <v>91</v>
      </c>
      <c r="M1639">
        <v>0</v>
      </c>
      <c r="N1639" t="s">
        <v>25</v>
      </c>
      <c r="O1639" t="s">
        <v>7923</v>
      </c>
      <c r="P1639" t="s">
        <v>27</v>
      </c>
      <c r="Q1639">
        <v>2</v>
      </c>
      <c r="R1639" t="str">
        <f t="shared" si="100"/>
        <v/>
      </c>
      <c r="S1639" t="str">
        <f t="shared" si="101"/>
        <v/>
      </c>
      <c r="T1639" t="str">
        <f t="shared" si="102"/>
        <v>Recent</v>
      </c>
      <c r="U1639" t="str">
        <f t="shared" si="103"/>
        <v>Medium</v>
      </c>
    </row>
    <row r="1640" spans="1:21" x14ac:dyDescent="0.25">
      <c r="A1640" t="s">
        <v>7924</v>
      </c>
      <c r="B1640" t="s">
        <v>18</v>
      </c>
      <c r="C1640" t="s">
        <v>7925</v>
      </c>
      <c r="D1640" t="s">
        <v>2201</v>
      </c>
      <c r="E1640" t="s">
        <v>3421</v>
      </c>
      <c r="F1640" t="s">
        <v>175</v>
      </c>
      <c r="G1640" s="2"/>
      <c r="H1640" t="s">
        <v>22</v>
      </c>
      <c r="I1640">
        <v>2016</v>
      </c>
      <c r="J1640" t="s">
        <v>77</v>
      </c>
      <c r="K1640" t="s">
        <v>2936</v>
      </c>
      <c r="L1640">
        <v>54</v>
      </c>
      <c r="M1640">
        <v>0</v>
      </c>
      <c r="N1640" t="s">
        <v>686</v>
      </c>
      <c r="O1640" t="s">
        <v>7926</v>
      </c>
      <c r="P1640" t="s">
        <v>27</v>
      </c>
      <c r="Q1640">
        <v>2</v>
      </c>
      <c r="R1640" t="str">
        <f t="shared" si="100"/>
        <v/>
      </c>
      <c r="S1640" t="str">
        <f t="shared" si="101"/>
        <v/>
      </c>
      <c r="T1640" t="str">
        <f t="shared" si="102"/>
        <v>Modern</v>
      </c>
      <c r="U1640" t="str">
        <f t="shared" si="103"/>
        <v>Short</v>
      </c>
    </row>
    <row r="1641" spans="1:21" x14ac:dyDescent="0.25">
      <c r="A1641" t="s">
        <v>7927</v>
      </c>
      <c r="B1641" t="s">
        <v>29</v>
      </c>
      <c r="C1641" t="s">
        <v>7928</v>
      </c>
      <c r="D1641" t="s">
        <v>22</v>
      </c>
      <c r="E1641" t="s">
        <v>22</v>
      </c>
      <c r="F1641" t="s">
        <v>22</v>
      </c>
      <c r="G1641" s="2"/>
      <c r="H1641" t="s">
        <v>22</v>
      </c>
      <c r="I1641">
        <v>2019</v>
      </c>
      <c r="J1641" t="s">
        <v>77</v>
      </c>
      <c r="K1641" t="s">
        <v>1440</v>
      </c>
      <c r="L1641">
        <v>0</v>
      </c>
      <c r="M1641">
        <v>3</v>
      </c>
      <c r="N1641" t="s">
        <v>357</v>
      </c>
      <c r="O1641" t="s">
        <v>7929</v>
      </c>
      <c r="P1641" t="s">
        <v>27</v>
      </c>
      <c r="Q1641">
        <v>2</v>
      </c>
      <c r="R1641" t="str">
        <f t="shared" si="100"/>
        <v/>
      </c>
      <c r="S1641" t="str">
        <f t="shared" si="101"/>
        <v/>
      </c>
      <c r="T1641" t="str">
        <f t="shared" si="102"/>
        <v>Modern</v>
      </c>
      <c r="U1641" t="str">
        <f t="shared" si="103"/>
        <v>Not Applicable</v>
      </c>
    </row>
    <row r="1642" spans="1:21" x14ac:dyDescent="0.25">
      <c r="A1642" t="s">
        <v>7930</v>
      </c>
      <c r="B1642" t="s">
        <v>18</v>
      </c>
      <c r="C1642" t="s">
        <v>7931</v>
      </c>
      <c r="D1642" t="s">
        <v>7932</v>
      </c>
      <c r="E1642" t="s">
        <v>22</v>
      </c>
      <c r="F1642" t="s">
        <v>22</v>
      </c>
      <c r="G1642" s="2"/>
      <c r="H1642" t="s">
        <v>22</v>
      </c>
      <c r="I1642">
        <v>2019</v>
      </c>
      <c r="J1642" t="s">
        <v>238</v>
      </c>
      <c r="K1642" t="s">
        <v>154</v>
      </c>
      <c r="L1642">
        <v>53</v>
      </c>
      <c r="M1642">
        <v>0</v>
      </c>
      <c r="N1642" t="s">
        <v>45</v>
      </c>
      <c r="O1642" t="s">
        <v>7933</v>
      </c>
      <c r="P1642" t="s">
        <v>27</v>
      </c>
      <c r="Q1642">
        <v>2</v>
      </c>
      <c r="R1642" t="str">
        <f t="shared" si="100"/>
        <v/>
      </c>
      <c r="S1642" t="str">
        <f t="shared" si="101"/>
        <v/>
      </c>
      <c r="T1642" t="str">
        <f t="shared" si="102"/>
        <v>Modern</v>
      </c>
      <c r="U1642" t="str">
        <f t="shared" si="103"/>
        <v>Short</v>
      </c>
    </row>
    <row r="1643" spans="1:21" x14ac:dyDescent="0.25">
      <c r="A1643" t="s">
        <v>7934</v>
      </c>
      <c r="B1643" t="s">
        <v>29</v>
      </c>
      <c r="C1643" t="s">
        <v>7935</v>
      </c>
      <c r="D1643" t="s">
        <v>22</v>
      </c>
      <c r="E1643" t="s">
        <v>7936</v>
      </c>
      <c r="F1643" t="s">
        <v>22</v>
      </c>
      <c r="G1643" s="2"/>
      <c r="H1643" t="s">
        <v>22</v>
      </c>
      <c r="I1643">
        <v>1995</v>
      </c>
      <c r="J1643" t="s">
        <v>59</v>
      </c>
      <c r="K1643" t="s">
        <v>71</v>
      </c>
      <c r="L1643">
        <v>0</v>
      </c>
      <c r="M1643">
        <v>1</v>
      </c>
      <c r="N1643" t="s">
        <v>7937</v>
      </c>
      <c r="O1643" t="s">
        <v>7938</v>
      </c>
      <c r="P1643" t="s">
        <v>27</v>
      </c>
      <c r="Q1643">
        <v>2</v>
      </c>
      <c r="R1643" t="str">
        <f t="shared" si="100"/>
        <v/>
      </c>
      <c r="S1643" t="str">
        <f t="shared" si="101"/>
        <v/>
      </c>
      <c r="T1643" t="str">
        <f t="shared" si="102"/>
        <v>Older</v>
      </c>
      <c r="U1643" t="str">
        <f t="shared" si="103"/>
        <v>Not Applicable</v>
      </c>
    </row>
    <row r="1644" spans="1:21" x14ac:dyDescent="0.25">
      <c r="A1644" t="s">
        <v>7939</v>
      </c>
      <c r="B1644" t="s">
        <v>29</v>
      </c>
      <c r="C1644" t="s">
        <v>7940</v>
      </c>
      <c r="D1644" t="s">
        <v>22</v>
      </c>
      <c r="E1644" t="s">
        <v>22</v>
      </c>
      <c r="F1644" t="s">
        <v>22</v>
      </c>
      <c r="G1644" s="2">
        <v>43616</v>
      </c>
      <c r="H1644" t="s">
        <v>34</v>
      </c>
      <c r="I1644">
        <v>2019</v>
      </c>
      <c r="J1644" t="s">
        <v>35</v>
      </c>
      <c r="K1644" t="s">
        <v>71</v>
      </c>
      <c r="L1644">
        <v>0</v>
      </c>
      <c r="M1644">
        <v>1</v>
      </c>
      <c r="N1644" t="s">
        <v>220</v>
      </c>
      <c r="O1644" t="s">
        <v>7941</v>
      </c>
      <c r="P1644" t="s">
        <v>39</v>
      </c>
      <c r="Q1644">
        <v>1</v>
      </c>
      <c r="R1644">
        <f t="shared" si="100"/>
        <v>2019</v>
      </c>
      <c r="S1644" t="str">
        <f t="shared" si="101"/>
        <v>May</v>
      </c>
      <c r="T1644" t="str">
        <f t="shared" si="102"/>
        <v>Modern</v>
      </c>
      <c r="U1644" t="str">
        <f t="shared" si="103"/>
        <v>Not Applicable</v>
      </c>
    </row>
    <row r="1645" spans="1:21" x14ac:dyDescent="0.25">
      <c r="A1645" t="s">
        <v>7942</v>
      </c>
      <c r="B1645" t="s">
        <v>18</v>
      </c>
      <c r="C1645" t="s">
        <v>7943</v>
      </c>
      <c r="D1645" t="s">
        <v>7944</v>
      </c>
      <c r="E1645" t="s">
        <v>7945</v>
      </c>
      <c r="F1645" t="s">
        <v>175</v>
      </c>
      <c r="G1645" s="2">
        <v>43621</v>
      </c>
      <c r="H1645" t="s">
        <v>34</v>
      </c>
      <c r="I1645">
        <v>2019</v>
      </c>
      <c r="J1645" t="s">
        <v>51</v>
      </c>
      <c r="K1645" t="s">
        <v>967</v>
      </c>
      <c r="L1645">
        <v>90</v>
      </c>
      <c r="M1645">
        <v>0</v>
      </c>
      <c r="N1645" t="s">
        <v>162</v>
      </c>
      <c r="O1645" t="s">
        <v>7946</v>
      </c>
      <c r="P1645" t="s">
        <v>39</v>
      </c>
      <c r="Q1645">
        <v>1</v>
      </c>
      <c r="R1645">
        <f t="shared" si="100"/>
        <v>2019</v>
      </c>
      <c r="S1645" t="str">
        <f t="shared" si="101"/>
        <v>June</v>
      </c>
      <c r="T1645" t="str">
        <f t="shared" si="102"/>
        <v>Modern</v>
      </c>
      <c r="U1645" t="str">
        <f t="shared" si="103"/>
        <v>Medium</v>
      </c>
    </row>
    <row r="1646" spans="1:21" x14ac:dyDescent="0.25">
      <c r="A1646" t="s">
        <v>7947</v>
      </c>
      <c r="B1646" t="s">
        <v>18</v>
      </c>
      <c r="C1646" t="s">
        <v>7948</v>
      </c>
      <c r="D1646" t="s">
        <v>6997</v>
      </c>
      <c r="E1646" t="s">
        <v>7949</v>
      </c>
      <c r="F1646" t="s">
        <v>22</v>
      </c>
      <c r="G1646" s="2"/>
      <c r="H1646" t="s">
        <v>22</v>
      </c>
      <c r="I1646">
        <v>2014</v>
      </c>
      <c r="J1646" t="s">
        <v>198</v>
      </c>
      <c r="K1646" t="s">
        <v>154</v>
      </c>
      <c r="L1646">
        <v>53</v>
      </c>
      <c r="M1646">
        <v>0</v>
      </c>
      <c r="N1646" t="s">
        <v>155</v>
      </c>
      <c r="O1646" t="s">
        <v>7950</v>
      </c>
      <c r="P1646" t="s">
        <v>27</v>
      </c>
      <c r="Q1646">
        <v>2</v>
      </c>
      <c r="R1646" t="str">
        <f t="shared" si="100"/>
        <v/>
      </c>
      <c r="S1646" t="str">
        <f t="shared" si="101"/>
        <v/>
      </c>
      <c r="T1646" t="str">
        <f t="shared" si="102"/>
        <v>Modern</v>
      </c>
      <c r="U1646" t="str">
        <f t="shared" si="103"/>
        <v>Short</v>
      </c>
    </row>
    <row r="1647" spans="1:21" x14ac:dyDescent="0.25">
      <c r="A1647" t="s">
        <v>7951</v>
      </c>
      <c r="B1647" t="s">
        <v>29</v>
      </c>
      <c r="C1647" t="s">
        <v>7952</v>
      </c>
      <c r="D1647" t="s">
        <v>22</v>
      </c>
      <c r="E1647" t="s">
        <v>7953</v>
      </c>
      <c r="F1647" t="s">
        <v>7954</v>
      </c>
      <c r="G1647" s="2">
        <v>43819</v>
      </c>
      <c r="H1647" t="s">
        <v>34</v>
      </c>
      <c r="I1647">
        <v>2019</v>
      </c>
      <c r="J1647" t="s">
        <v>35</v>
      </c>
      <c r="K1647" t="s">
        <v>71</v>
      </c>
      <c r="L1647">
        <v>0</v>
      </c>
      <c r="M1647">
        <v>1</v>
      </c>
      <c r="N1647" t="s">
        <v>137</v>
      </c>
      <c r="O1647" t="s">
        <v>7955</v>
      </c>
      <c r="P1647" t="s">
        <v>39</v>
      </c>
      <c r="Q1647">
        <v>1</v>
      </c>
      <c r="R1647">
        <f t="shared" si="100"/>
        <v>2019</v>
      </c>
      <c r="S1647" t="str">
        <f t="shared" si="101"/>
        <v>December</v>
      </c>
      <c r="T1647" t="str">
        <f t="shared" si="102"/>
        <v>Modern</v>
      </c>
      <c r="U1647" t="str">
        <f t="shared" si="103"/>
        <v>Not Applicable</v>
      </c>
    </row>
    <row r="1648" spans="1:21" x14ac:dyDescent="0.25">
      <c r="A1648" t="s">
        <v>7956</v>
      </c>
      <c r="B1648" t="s">
        <v>18</v>
      </c>
      <c r="C1648" t="s">
        <v>7957</v>
      </c>
      <c r="D1648" t="s">
        <v>7958</v>
      </c>
      <c r="E1648" t="s">
        <v>7959</v>
      </c>
      <c r="F1648" t="s">
        <v>85</v>
      </c>
      <c r="G1648" s="2"/>
      <c r="H1648" t="s">
        <v>22</v>
      </c>
      <c r="I1648">
        <v>2019</v>
      </c>
      <c r="J1648" t="s">
        <v>77</v>
      </c>
      <c r="K1648" t="s">
        <v>1087</v>
      </c>
      <c r="L1648">
        <v>125</v>
      </c>
      <c r="M1648">
        <v>0</v>
      </c>
      <c r="N1648" t="s">
        <v>119</v>
      </c>
      <c r="O1648" t="s">
        <v>7960</v>
      </c>
      <c r="P1648" t="s">
        <v>27</v>
      </c>
      <c r="Q1648">
        <v>2</v>
      </c>
      <c r="R1648" t="str">
        <f t="shared" si="100"/>
        <v/>
      </c>
      <c r="S1648" t="str">
        <f t="shared" si="101"/>
        <v/>
      </c>
      <c r="T1648" t="str">
        <f t="shared" si="102"/>
        <v>Modern</v>
      </c>
      <c r="U1648" t="str">
        <f t="shared" si="103"/>
        <v>Long</v>
      </c>
    </row>
    <row r="1649" spans="1:21" x14ac:dyDescent="0.25">
      <c r="A1649" t="s">
        <v>7961</v>
      </c>
      <c r="B1649" t="s">
        <v>29</v>
      </c>
      <c r="C1649" t="s">
        <v>7962</v>
      </c>
      <c r="D1649" t="s">
        <v>22</v>
      </c>
      <c r="E1649" t="s">
        <v>7963</v>
      </c>
      <c r="F1649" t="s">
        <v>22</v>
      </c>
      <c r="G1649" s="2"/>
      <c r="H1649" t="s">
        <v>22</v>
      </c>
      <c r="I1649">
        <v>2013</v>
      </c>
      <c r="J1649" t="s">
        <v>51</v>
      </c>
      <c r="K1649" t="s">
        <v>71</v>
      </c>
      <c r="L1649">
        <v>0</v>
      </c>
      <c r="M1649">
        <v>1</v>
      </c>
      <c r="N1649" t="s">
        <v>368</v>
      </c>
      <c r="O1649" t="s">
        <v>7964</v>
      </c>
      <c r="P1649" t="s">
        <v>27</v>
      </c>
      <c r="Q1649">
        <v>2</v>
      </c>
      <c r="R1649" t="str">
        <f t="shared" si="100"/>
        <v/>
      </c>
      <c r="S1649" t="str">
        <f t="shared" si="101"/>
        <v/>
      </c>
      <c r="T1649" t="str">
        <f t="shared" si="102"/>
        <v>Modern</v>
      </c>
      <c r="U1649" t="str">
        <f t="shared" si="103"/>
        <v>Not Applicable</v>
      </c>
    </row>
    <row r="1650" spans="1:21" x14ac:dyDescent="0.25">
      <c r="A1650" t="s">
        <v>7965</v>
      </c>
      <c r="B1650" t="s">
        <v>18</v>
      </c>
      <c r="C1650" t="s">
        <v>7966</v>
      </c>
      <c r="D1650" t="s">
        <v>7967</v>
      </c>
      <c r="E1650" t="s">
        <v>7968</v>
      </c>
      <c r="F1650" t="s">
        <v>22</v>
      </c>
      <c r="G1650" s="2"/>
      <c r="H1650" t="s">
        <v>22</v>
      </c>
      <c r="I1650">
        <v>1938</v>
      </c>
      <c r="J1650" t="s">
        <v>59</v>
      </c>
      <c r="K1650" t="s">
        <v>1775</v>
      </c>
      <c r="L1650">
        <v>67</v>
      </c>
      <c r="M1650">
        <v>0</v>
      </c>
      <c r="N1650" t="s">
        <v>61</v>
      </c>
      <c r="O1650" t="s">
        <v>7969</v>
      </c>
      <c r="P1650" t="s">
        <v>27</v>
      </c>
      <c r="Q1650">
        <v>2</v>
      </c>
      <c r="R1650" t="str">
        <f t="shared" si="100"/>
        <v/>
      </c>
      <c r="S1650" t="str">
        <f t="shared" si="101"/>
        <v/>
      </c>
      <c r="T1650" t="str">
        <f t="shared" si="102"/>
        <v>Older</v>
      </c>
      <c r="U1650" t="str">
        <f t="shared" si="103"/>
        <v>Short</v>
      </c>
    </row>
    <row r="1651" spans="1:21" x14ac:dyDescent="0.25">
      <c r="A1651" t="s">
        <v>7970</v>
      </c>
      <c r="B1651" t="s">
        <v>18</v>
      </c>
      <c r="C1651" t="s">
        <v>7971</v>
      </c>
      <c r="D1651" t="s">
        <v>7972</v>
      </c>
      <c r="E1651" t="s">
        <v>7973</v>
      </c>
      <c r="F1651" t="s">
        <v>22</v>
      </c>
      <c r="G1651" s="2"/>
      <c r="H1651" t="s">
        <v>22</v>
      </c>
      <c r="I1651">
        <v>1989</v>
      </c>
      <c r="J1651" t="s">
        <v>92</v>
      </c>
      <c r="K1651" t="s">
        <v>161</v>
      </c>
      <c r="L1651">
        <v>101</v>
      </c>
      <c r="M1651">
        <v>0</v>
      </c>
      <c r="N1651" t="s">
        <v>61</v>
      </c>
      <c r="O1651" t="s">
        <v>7974</v>
      </c>
      <c r="P1651" t="s">
        <v>27</v>
      </c>
      <c r="Q1651">
        <v>2</v>
      </c>
      <c r="R1651" t="str">
        <f t="shared" si="100"/>
        <v/>
      </c>
      <c r="S1651" t="str">
        <f t="shared" si="101"/>
        <v/>
      </c>
      <c r="T1651" t="str">
        <f t="shared" si="102"/>
        <v>Older</v>
      </c>
      <c r="U1651" t="str">
        <f t="shared" si="103"/>
        <v>Medium</v>
      </c>
    </row>
    <row r="1652" spans="1:21" x14ac:dyDescent="0.25">
      <c r="A1652" t="s">
        <v>7975</v>
      </c>
      <c r="B1652" t="s">
        <v>29</v>
      </c>
      <c r="C1652" t="s">
        <v>7976</v>
      </c>
      <c r="D1652" t="s">
        <v>22</v>
      </c>
      <c r="E1652" t="s">
        <v>7977</v>
      </c>
      <c r="F1652" t="s">
        <v>175</v>
      </c>
      <c r="G1652" s="2">
        <v>43668</v>
      </c>
      <c r="H1652" t="s">
        <v>34</v>
      </c>
      <c r="I1652">
        <v>2015</v>
      </c>
      <c r="J1652" t="s">
        <v>35</v>
      </c>
      <c r="K1652" t="s">
        <v>71</v>
      </c>
      <c r="L1652">
        <v>0</v>
      </c>
      <c r="M1652">
        <v>1</v>
      </c>
      <c r="N1652" t="s">
        <v>137</v>
      </c>
      <c r="O1652" t="s">
        <v>7978</v>
      </c>
      <c r="P1652" t="s">
        <v>39</v>
      </c>
      <c r="Q1652">
        <v>1</v>
      </c>
      <c r="R1652">
        <f t="shared" si="100"/>
        <v>2019</v>
      </c>
      <c r="S1652" t="str">
        <f t="shared" si="101"/>
        <v>July</v>
      </c>
      <c r="T1652" t="str">
        <f t="shared" si="102"/>
        <v>Modern</v>
      </c>
      <c r="U1652" t="str">
        <f t="shared" si="103"/>
        <v>Not Applicable</v>
      </c>
    </row>
    <row r="1653" spans="1:21" x14ac:dyDescent="0.25">
      <c r="A1653" t="s">
        <v>7979</v>
      </c>
      <c r="B1653" t="s">
        <v>18</v>
      </c>
      <c r="C1653" t="s">
        <v>7980</v>
      </c>
      <c r="D1653" t="s">
        <v>7416</v>
      </c>
      <c r="E1653" t="s">
        <v>7981</v>
      </c>
      <c r="F1653" t="s">
        <v>22</v>
      </c>
      <c r="G1653" s="2"/>
      <c r="H1653" t="s">
        <v>22</v>
      </c>
      <c r="I1653">
        <v>2012</v>
      </c>
      <c r="J1653" t="s">
        <v>59</v>
      </c>
      <c r="K1653" t="s">
        <v>363</v>
      </c>
      <c r="L1653">
        <v>91</v>
      </c>
      <c r="M1653">
        <v>0</v>
      </c>
      <c r="N1653" t="s">
        <v>119</v>
      </c>
      <c r="O1653" t="s">
        <v>7982</v>
      </c>
      <c r="P1653" t="s">
        <v>27</v>
      </c>
      <c r="Q1653">
        <v>2</v>
      </c>
      <c r="R1653" t="str">
        <f t="shared" si="100"/>
        <v/>
      </c>
      <c r="S1653" t="str">
        <f t="shared" si="101"/>
        <v/>
      </c>
      <c r="T1653" t="str">
        <f t="shared" si="102"/>
        <v>Modern</v>
      </c>
      <c r="U1653" t="str">
        <f t="shared" si="103"/>
        <v>Medium</v>
      </c>
    </row>
    <row r="1654" spans="1:21" x14ac:dyDescent="0.25">
      <c r="A1654" t="s">
        <v>7983</v>
      </c>
      <c r="B1654" t="s">
        <v>18</v>
      </c>
      <c r="C1654" t="s">
        <v>7984</v>
      </c>
      <c r="D1654" t="s">
        <v>7985</v>
      </c>
      <c r="E1654" t="s">
        <v>7986</v>
      </c>
      <c r="F1654" t="s">
        <v>508</v>
      </c>
      <c r="G1654" s="2">
        <v>43615</v>
      </c>
      <c r="H1654" t="s">
        <v>34</v>
      </c>
      <c r="I1654">
        <v>2019</v>
      </c>
      <c r="J1654" t="s">
        <v>35</v>
      </c>
      <c r="K1654" t="s">
        <v>1119</v>
      </c>
      <c r="L1654">
        <v>123</v>
      </c>
      <c r="M1654">
        <v>0</v>
      </c>
      <c r="N1654" t="s">
        <v>53</v>
      </c>
      <c r="O1654" t="s">
        <v>7987</v>
      </c>
      <c r="P1654" t="s">
        <v>39</v>
      </c>
      <c r="Q1654">
        <v>1</v>
      </c>
      <c r="R1654">
        <f t="shared" si="100"/>
        <v>2019</v>
      </c>
      <c r="S1654" t="str">
        <f t="shared" si="101"/>
        <v>May</v>
      </c>
      <c r="T1654" t="str">
        <f t="shared" si="102"/>
        <v>Modern</v>
      </c>
      <c r="U1654" t="str">
        <f t="shared" si="103"/>
        <v>Long</v>
      </c>
    </row>
    <row r="1655" spans="1:21" x14ac:dyDescent="0.25">
      <c r="A1655" t="s">
        <v>7988</v>
      </c>
      <c r="B1655" t="s">
        <v>18</v>
      </c>
      <c r="C1655" t="s">
        <v>7989</v>
      </c>
      <c r="D1655" t="s">
        <v>7990</v>
      </c>
      <c r="E1655" t="s">
        <v>7991</v>
      </c>
      <c r="F1655" t="s">
        <v>643</v>
      </c>
      <c r="G1655" s="2">
        <v>43328</v>
      </c>
      <c r="H1655" t="s">
        <v>34</v>
      </c>
      <c r="I1655">
        <v>1981</v>
      </c>
      <c r="J1655" t="s">
        <v>51</v>
      </c>
      <c r="K1655" t="s">
        <v>256</v>
      </c>
      <c r="L1655">
        <v>92</v>
      </c>
      <c r="M1655">
        <v>0</v>
      </c>
      <c r="N1655" t="s">
        <v>61</v>
      </c>
      <c r="O1655" t="s">
        <v>7992</v>
      </c>
      <c r="P1655" t="s">
        <v>39</v>
      </c>
      <c r="Q1655">
        <v>1</v>
      </c>
      <c r="R1655">
        <f t="shared" si="100"/>
        <v>2018</v>
      </c>
      <c r="S1655" t="str">
        <f t="shared" si="101"/>
        <v>August</v>
      </c>
      <c r="T1655" t="str">
        <f t="shared" si="102"/>
        <v>Older</v>
      </c>
      <c r="U1655" t="str">
        <f t="shared" si="103"/>
        <v>Medium</v>
      </c>
    </row>
    <row r="1656" spans="1:21" x14ac:dyDescent="0.25">
      <c r="A1656" t="s">
        <v>7993</v>
      </c>
      <c r="B1656" t="s">
        <v>18</v>
      </c>
      <c r="C1656" t="s">
        <v>7994</v>
      </c>
      <c r="D1656" t="s">
        <v>7995</v>
      </c>
      <c r="E1656" t="s">
        <v>7996</v>
      </c>
      <c r="F1656" t="s">
        <v>22</v>
      </c>
      <c r="G1656" s="2"/>
      <c r="H1656" t="s">
        <v>22</v>
      </c>
      <c r="I1656">
        <v>1969</v>
      </c>
      <c r="J1656" t="s">
        <v>238</v>
      </c>
      <c r="K1656" t="s">
        <v>411</v>
      </c>
      <c r="L1656">
        <v>77</v>
      </c>
      <c r="M1656">
        <v>0</v>
      </c>
      <c r="N1656" t="s">
        <v>61</v>
      </c>
      <c r="O1656" t="s">
        <v>7997</v>
      </c>
      <c r="P1656" t="s">
        <v>27</v>
      </c>
      <c r="Q1656">
        <v>2</v>
      </c>
      <c r="R1656" t="str">
        <f t="shared" si="100"/>
        <v/>
      </c>
      <c r="S1656" t="str">
        <f t="shared" si="101"/>
        <v/>
      </c>
      <c r="T1656" t="str">
        <f t="shared" si="102"/>
        <v>Older</v>
      </c>
      <c r="U1656" t="str">
        <f t="shared" si="103"/>
        <v>Short</v>
      </c>
    </row>
    <row r="1657" spans="1:21" x14ac:dyDescent="0.25">
      <c r="A1657" t="s">
        <v>7998</v>
      </c>
      <c r="B1657" t="s">
        <v>18</v>
      </c>
      <c r="C1657" t="s">
        <v>7999</v>
      </c>
      <c r="D1657" t="s">
        <v>8000</v>
      </c>
      <c r="E1657" t="s">
        <v>8001</v>
      </c>
      <c r="F1657" t="s">
        <v>22</v>
      </c>
      <c r="G1657" s="2"/>
      <c r="H1657" t="s">
        <v>22</v>
      </c>
      <c r="I1657">
        <v>2001</v>
      </c>
      <c r="J1657" t="s">
        <v>59</v>
      </c>
      <c r="K1657" t="s">
        <v>967</v>
      </c>
      <c r="L1657">
        <v>90</v>
      </c>
      <c r="M1657">
        <v>0</v>
      </c>
      <c r="N1657" t="s">
        <v>61</v>
      </c>
      <c r="O1657" t="s">
        <v>8002</v>
      </c>
      <c r="P1657" t="s">
        <v>27</v>
      </c>
      <c r="Q1657">
        <v>2</v>
      </c>
      <c r="R1657" t="str">
        <f t="shared" si="100"/>
        <v/>
      </c>
      <c r="S1657" t="str">
        <f t="shared" si="101"/>
        <v/>
      </c>
      <c r="T1657" t="str">
        <f t="shared" si="102"/>
        <v>Older</v>
      </c>
      <c r="U1657" t="str">
        <f t="shared" si="103"/>
        <v>Medium</v>
      </c>
    </row>
    <row r="1658" spans="1:21" x14ac:dyDescent="0.25">
      <c r="A1658" t="s">
        <v>8003</v>
      </c>
      <c r="B1658" t="s">
        <v>18</v>
      </c>
      <c r="C1658" t="s">
        <v>8004</v>
      </c>
      <c r="D1658" t="s">
        <v>8005</v>
      </c>
      <c r="E1658" t="s">
        <v>8006</v>
      </c>
      <c r="F1658" t="s">
        <v>22</v>
      </c>
      <c r="G1658" s="2"/>
      <c r="H1658" t="s">
        <v>22</v>
      </c>
      <c r="I1658">
        <v>2020</v>
      </c>
      <c r="J1658" t="s">
        <v>198</v>
      </c>
      <c r="K1658" t="s">
        <v>773</v>
      </c>
      <c r="L1658">
        <v>96</v>
      </c>
      <c r="M1658">
        <v>0</v>
      </c>
      <c r="N1658" t="s">
        <v>25</v>
      </c>
      <c r="O1658" t="s">
        <v>8007</v>
      </c>
      <c r="P1658" t="s">
        <v>27</v>
      </c>
      <c r="Q1658">
        <v>2</v>
      </c>
      <c r="R1658" t="str">
        <f t="shared" si="100"/>
        <v/>
      </c>
      <c r="S1658" t="str">
        <f t="shared" si="101"/>
        <v/>
      </c>
      <c r="T1658" t="str">
        <f t="shared" si="102"/>
        <v>Recent</v>
      </c>
      <c r="U1658" t="str">
        <f t="shared" si="103"/>
        <v>Medium</v>
      </c>
    </row>
    <row r="1659" spans="1:21" x14ac:dyDescent="0.25">
      <c r="A1659" t="s">
        <v>8008</v>
      </c>
      <c r="B1659" t="s">
        <v>29</v>
      </c>
      <c r="C1659" t="s">
        <v>8009</v>
      </c>
      <c r="D1659" t="s">
        <v>22</v>
      </c>
      <c r="E1659" t="s">
        <v>8010</v>
      </c>
      <c r="F1659" t="s">
        <v>22</v>
      </c>
      <c r="G1659" s="2"/>
      <c r="H1659" t="s">
        <v>22</v>
      </c>
      <c r="I1659">
        <v>2020</v>
      </c>
      <c r="J1659" t="s">
        <v>23</v>
      </c>
      <c r="K1659" t="s">
        <v>71</v>
      </c>
      <c r="L1659">
        <v>0</v>
      </c>
      <c r="M1659">
        <v>1</v>
      </c>
      <c r="N1659" t="s">
        <v>119</v>
      </c>
      <c r="O1659" t="s">
        <v>8011</v>
      </c>
      <c r="P1659" t="s">
        <v>27</v>
      </c>
      <c r="Q1659">
        <v>2</v>
      </c>
      <c r="R1659" t="str">
        <f t="shared" si="100"/>
        <v/>
      </c>
      <c r="S1659" t="str">
        <f t="shared" si="101"/>
        <v/>
      </c>
      <c r="T1659" t="str">
        <f t="shared" si="102"/>
        <v>Recent</v>
      </c>
      <c r="U1659" t="str">
        <f t="shared" si="103"/>
        <v>Not Applicable</v>
      </c>
    </row>
    <row r="1660" spans="1:21" x14ac:dyDescent="0.25">
      <c r="A1660" t="s">
        <v>8012</v>
      </c>
      <c r="B1660" t="s">
        <v>18</v>
      </c>
      <c r="C1660" t="s">
        <v>8013</v>
      </c>
      <c r="D1660" t="s">
        <v>8014</v>
      </c>
      <c r="E1660" t="s">
        <v>8015</v>
      </c>
      <c r="F1660" t="s">
        <v>22</v>
      </c>
      <c r="G1660" s="2"/>
      <c r="H1660" t="s">
        <v>22</v>
      </c>
      <c r="I1660">
        <v>1950</v>
      </c>
      <c r="J1660" t="s">
        <v>59</v>
      </c>
      <c r="K1660" t="s">
        <v>233</v>
      </c>
      <c r="L1660">
        <v>110</v>
      </c>
      <c r="M1660">
        <v>0</v>
      </c>
      <c r="N1660" t="s">
        <v>119</v>
      </c>
      <c r="O1660" t="s">
        <v>8016</v>
      </c>
      <c r="P1660" t="s">
        <v>27</v>
      </c>
      <c r="Q1660">
        <v>2</v>
      </c>
      <c r="R1660" t="str">
        <f t="shared" si="100"/>
        <v/>
      </c>
      <c r="S1660" t="str">
        <f t="shared" si="101"/>
        <v/>
      </c>
      <c r="T1660" t="str">
        <f t="shared" si="102"/>
        <v>Older</v>
      </c>
      <c r="U1660" t="str">
        <f t="shared" si="103"/>
        <v>Medium</v>
      </c>
    </row>
    <row r="1661" spans="1:21" x14ac:dyDescent="0.25">
      <c r="A1661" t="s">
        <v>8017</v>
      </c>
      <c r="B1661" t="s">
        <v>18</v>
      </c>
      <c r="C1661" t="s">
        <v>8018</v>
      </c>
      <c r="D1661" t="s">
        <v>8019</v>
      </c>
      <c r="E1661" t="s">
        <v>8020</v>
      </c>
      <c r="F1661" t="s">
        <v>22</v>
      </c>
      <c r="G1661" s="2"/>
      <c r="H1661" t="s">
        <v>22</v>
      </c>
      <c r="I1661">
        <v>2017</v>
      </c>
      <c r="J1661" t="s">
        <v>300</v>
      </c>
      <c r="K1661" t="s">
        <v>104</v>
      </c>
      <c r="L1661">
        <v>73</v>
      </c>
      <c r="M1661">
        <v>0</v>
      </c>
      <c r="N1661" t="s">
        <v>357</v>
      </c>
      <c r="O1661" t="s">
        <v>8021</v>
      </c>
      <c r="P1661" t="s">
        <v>27</v>
      </c>
      <c r="Q1661">
        <v>2</v>
      </c>
      <c r="R1661" t="str">
        <f t="shared" si="100"/>
        <v/>
      </c>
      <c r="S1661" t="str">
        <f t="shared" si="101"/>
        <v/>
      </c>
      <c r="T1661" t="str">
        <f t="shared" si="102"/>
        <v>Modern</v>
      </c>
      <c r="U1661" t="str">
        <f t="shared" si="103"/>
        <v>Short</v>
      </c>
    </row>
    <row r="1662" spans="1:21" x14ac:dyDescent="0.25">
      <c r="A1662" t="s">
        <v>8022</v>
      </c>
      <c r="B1662" t="s">
        <v>18</v>
      </c>
      <c r="C1662" t="s">
        <v>8023</v>
      </c>
      <c r="D1662" t="s">
        <v>8024</v>
      </c>
      <c r="E1662" t="s">
        <v>8025</v>
      </c>
      <c r="F1662" t="s">
        <v>22</v>
      </c>
      <c r="G1662" s="2"/>
      <c r="H1662" t="s">
        <v>22</v>
      </c>
      <c r="I1662">
        <v>1998</v>
      </c>
      <c r="J1662" t="s">
        <v>59</v>
      </c>
      <c r="K1662" t="s">
        <v>209</v>
      </c>
      <c r="L1662">
        <v>78</v>
      </c>
      <c r="M1662">
        <v>0</v>
      </c>
      <c r="N1662" t="s">
        <v>61</v>
      </c>
      <c r="O1662" t="s">
        <v>8026</v>
      </c>
      <c r="P1662" t="s">
        <v>27</v>
      </c>
      <c r="Q1662">
        <v>2</v>
      </c>
      <c r="R1662" t="str">
        <f t="shared" si="100"/>
        <v/>
      </c>
      <c r="S1662" t="str">
        <f t="shared" si="101"/>
        <v/>
      </c>
      <c r="T1662" t="str">
        <f t="shared" si="102"/>
        <v>Older</v>
      </c>
      <c r="U1662" t="str">
        <f t="shared" si="103"/>
        <v>Short</v>
      </c>
    </row>
    <row r="1663" spans="1:21" x14ac:dyDescent="0.25">
      <c r="A1663" t="s">
        <v>8027</v>
      </c>
      <c r="B1663" t="s">
        <v>18</v>
      </c>
      <c r="C1663" t="s">
        <v>8028</v>
      </c>
      <c r="D1663" t="s">
        <v>8029</v>
      </c>
      <c r="E1663" t="s">
        <v>8030</v>
      </c>
      <c r="F1663" t="s">
        <v>175</v>
      </c>
      <c r="G1663" s="2"/>
      <c r="H1663" t="s">
        <v>22</v>
      </c>
      <c r="I1663">
        <v>2020</v>
      </c>
      <c r="J1663" t="s">
        <v>244</v>
      </c>
      <c r="K1663" t="s">
        <v>93</v>
      </c>
      <c r="L1663">
        <v>99</v>
      </c>
      <c r="M1663">
        <v>0</v>
      </c>
      <c r="N1663" t="s">
        <v>25</v>
      </c>
      <c r="O1663" t="s">
        <v>8031</v>
      </c>
      <c r="P1663" t="s">
        <v>27</v>
      </c>
      <c r="Q1663">
        <v>2</v>
      </c>
      <c r="R1663" t="str">
        <f t="shared" si="100"/>
        <v/>
      </c>
      <c r="S1663" t="str">
        <f t="shared" si="101"/>
        <v/>
      </c>
      <c r="T1663" t="str">
        <f t="shared" si="102"/>
        <v>Recent</v>
      </c>
      <c r="U1663" t="str">
        <f t="shared" si="103"/>
        <v>Medium</v>
      </c>
    </row>
    <row r="1664" spans="1:21" x14ac:dyDescent="0.25">
      <c r="A1664" t="s">
        <v>8032</v>
      </c>
      <c r="B1664" t="s">
        <v>18</v>
      </c>
      <c r="C1664" t="s">
        <v>8033</v>
      </c>
      <c r="D1664" t="s">
        <v>8034</v>
      </c>
      <c r="E1664" t="s">
        <v>8035</v>
      </c>
      <c r="F1664" t="s">
        <v>670</v>
      </c>
      <c r="G1664" s="2">
        <v>43976</v>
      </c>
      <c r="H1664" t="s">
        <v>34</v>
      </c>
      <c r="I1664">
        <v>2019</v>
      </c>
      <c r="J1664" t="s">
        <v>136</v>
      </c>
      <c r="K1664" t="s">
        <v>233</v>
      </c>
      <c r="L1664">
        <v>110</v>
      </c>
      <c r="M1664">
        <v>0</v>
      </c>
      <c r="N1664" t="s">
        <v>112</v>
      </c>
      <c r="O1664" t="s">
        <v>8036</v>
      </c>
      <c r="P1664" t="s">
        <v>39</v>
      </c>
      <c r="Q1664">
        <v>1</v>
      </c>
      <c r="R1664">
        <f t="shared" si="100"/>
        <v>2020</v>
      </c>
      <c r="S1664" t="str">
        <f t="shared" si="101"/>
        <v>May</v>
      </c>
      <c r="T1664" t="str">
        <f t="shared" si="102"/>
        <v>Modern</v>
      </c>
      <c r="U1664" t="str">
        <f t="shared" si="103"/>
        <v>Medium</v>
      </c>
    </row>
    <row r="1665" spans="1:21" x14ac:dyDescent="0.25">
      <c r="A1665" t="s">
        <v>8037</v>
      </c>
      <c r="B1665" t="s">
        <v>29</v>
      </c>
      <c r="C1665" t="s">
        <v>8038</v>
      </c>
      <c r="D1665" t="s">
        <v>22</v>
      </c>
      <c r="E1665" t="s">
        <v>8039</v>
      </c>
      <c r="F1665" t="s">
        <v>33</v>
      </c>
      <c r="G1665" s="2">
        <v>42795</v>
      </c>
      <c r="H1665" t="s">
        <v>34</v>
      </c>
      <c r="I1665">
        <v>2010</v>
      </c>
      <c r="J1665" t="s">
        <v>136</v>
      </c>
      <c r="K1665" t="s">
        <v>71</v>
      </c>
      <c r="L1665">
        <v>0</v>
      </c>
      <c r="M1665">
        <v>1</v>
      </c>
      <c r="N1665" t="s">
        <v>137</v>
      </c>
      <c r="O1665" t="s">
        <v>8040</v>
      </c>
      <c r="P1665" t="s">
        <v>39</v>
      </c>
      <c r="Q1665">
        <v>1</v>
      </c>
      <c r="R1665">
        <f t="shared" si="100"/>
        <v>2017</v>
      </c>
      <c r="S1665" t="str">
        <f t="shared" si="101"/>
        <v>March</v>
      </c>
      <c r="T1665" t="str">
        <f t="shared" si="102"/>
        <v>Modern</v>
      </c>
      <c r="U1665" t="str">
        <f t="shared" si="103"/>
        <v>Not Applicable</v>
      </c>
    </row>
    <row r="1666" spans="1:21" x14ac:dyDescent="0.25">
      <c r="A1666" t="s">
        <v>8041</v>
      </c>
      <c r="B1666" t="s">
        <v>18</v>
      </c>
      <c r="C1666" t="s">
        <v>8042</v>
      </c>
      <c r="D1666" t="s">
        <v>5354</v>
      </c>
      <c r="E1666" t="s">
        <v>8043</v>
      </c>
      <c r="F1666" t="s">
        <v>22</v>
      </c>
      <c r="G1666" s="2"/>
      <c r="H1666" t="s">
        <v>22</v>
      </c>
      <c r="I1666">
        <v>2018</v>
      </c>
      <c r="J1666" t="s">
        <v>238</v>
      </c>
      <c r="K1666" t="s">
        <v>1416</v>
      </c>
      <c r="L1666">
        <v>42</v>
      </c>
      <c r="M1666">
        <v>0</v>
      </c>
      <c r="N1666" t="s">
        <v>155</v>
      </c>
      <c r="O1666" t="s">
        <v>8044</v>
      </c>
      <c r="P1666" t="s">
        <v>27</v>
      </c>
      <c r="Q1666">
        <v>2</v>
      </c>
      <c r="R1666" t="str">
        <f t="shared" si="100"/>
        <v/>
      </c>
      <c r="S1666" t="str">
        <f t="shared" si="101"/>
        <v/>
      </c>
      <c r="T1666" t="str">
        <f t="shared" si="102"/>
        <v>Modern</v>
      </c>
      <c r="U1666" t="str">
        <f t="shared" si="103"/>
        <v>Short</v>
      </c>
    </row>
    <row r="1667" spans="1:21" x14ac:dyDescent="0.25">
      <c r="A1667" t="s">
        <v>8045</v>
      </c>
      <c r="B1667" t="s">
        <v>18</v>
      </c>
      <c r="C1667" t="s">
        <v>8046</v>
      </c>
      <c r="D1667" t="s">
        <v>8047</v>
      </c>
      <c r="E1667" t="s">
        <v>8048</v>
      </c>
      <c r="F1667" t="s">
        <v>8049</v>
      </c>
      <c r="G1667" s="2">
        <v>43609</v>
      </c>
      <c r="H1667" t="s">
        <v>34</v>
      </c>
      <c r="I1667">
        <v>2019</v>
      </c>
      <c r="J1667" t="s">
        <v>35</v>
      </c>
      <c r="K1667" t="s">
        <v>161</v>
      </c>
      <c r="L1667">
        <v>101</v>
      </c>
      <c r="M1667">
        <v>0</v>
      </c>
      <c r="N1667" t="s">
        <v>119</v>
      </c>
      <c r="O1667" t="s">
        <v>8050</v>
      </c>
      <c r="P1667" t="s">
        <v>39</v>
      </c>
      <c r="Q1667">
        <v>1</v>
      </c>
      <c r="R1667">
        <f t="shared" ref="R1667:R1730" si="104">IF(G1667="","",YEAR(G1667))</f>
        <v>2019</v>
      </c>
      <c r="S1667" t="str">
        <f t="shared" ref="S1667:S1730" si="105">IF(G1667="","",TEXT(G1667,"mmmm"))</f>
        <v>May</v>
      </c>
      <c r="T1667" t="str">
        <f t="shared" ref="T1667:T1730" si="106">IF(I1667&gt;=2020,"Recent",IF(I1667&gt;=2010,"Modern","Older"))</f>
        <v>Modern</v>
      </c>
      <c r="U1667" t="str">
        <f t="shared" ref="U1667:U1730" si="107">IF(L1667=0,"Not Applicable",IF(L1667&lt; 90,"Short",IF(L1667&lt;=120,"Medium","Long")))</f>
        <v>Medium</v>
      </c>
    </row>
    <row r="1668" spans="1:21" x14ac:dyDescent="0.25">
      <c r="A1668" t="s">
        <v>8051</v>
      </c>
      <c r="B1668" t="s">
        <v>18</v>
      </c>
      <c r="C1668" t="s">
        <v>8052</v>
      </c>
      <c r="D1668" t="s">
        <v>76</v>
      </c>
      <c r="E1668" t="s">
        <v>684</v>
      </c>
      <c r="F1668" t="s">
        <v>22</v>
      </c>
      <c r="G1668" s="2"/>
      <c r="H1668" t="s">
        <v>22</v>
      </c>
      <c r="I1668">
        <v>2019</v>
      </c>
      <c r="J1668" t="s">
        <v>77</v>
      </c>
      <c r="K1668" t="s">
        <v>632</v>
      </c>
      <c r="L1668">
        <v>22</v>
      </c>
      <c r="M1668">
        <v>0</v>
      </c>
      <c r="N1668" t="s">
        <v>686</v>
      </c>
      <c r="O1668" t="s">
        <v>8053</v>
      </c>
      <c r="P1668" t="s">
        <v>27</v>
      </c>
      <c r="Q1668">
        <v>2</v>
      </c>
      <c r="R1668" t="str">
        <f t="shared" si="104"/>
        <v/>
      </c>
      <c r="S1668" t="str">
        <f t="shared" si="105"/>
        <v/>
      </c>
      <c r="T1668" t="str">
        <f t="shared" si="106"/>
        <v>Modern</v>
      </c>
      <c r="U1668" t="str">
        <f t="shared" si="107"/>
        <v>Short</v>
      </c>
    </row>
    <row r="1669" spans="1:21" x14ac:dyDescent="0.25">
      <c r="A1669" t="s">
        <v>8054</v>
      </c>
      <c r="B1669" t="s">
        <v>18</v>
      </c>
      <c r="C1669" t="s">
        <v>8055</v>
      </c>
      <c r="D1669" t="s">
        <v>8056</v>
      </c>
      <c r="E1669" t="s">
        <v>22</v>
      </c>
      <c r="F1669" t="s">
        <v>22</v>
      </c>
      <c r="G1669" s="2">
        <v>43122</v>
      </c>
      <c r="H1669" t="s">
        <v>34</v>
      </c>
      <c r="I1669">
        <v>2017</v>
      </c>
      <c r="J1669" t="s">
        <v>35</v>
      </c>
      <c r="K1669" t="s">
        <v>445</v>
      </c>
      <c r="L1669">
        <v>69</v>
      </c>
      <c r="M1669">
        <v>0</v>
      </c>
      <c r="N1669" t="s">
        <v>45</v>
      </c>
      <c r="O1669" t="s">
        <v>8057</v>
      </c>
      <c r="P1669" t="s">
        <v>39</v>
      </c>
      <c r="Q1669">
        <v>1</v>
      </c>
      <c r="R1669">
        <f t="shared" si="104"/>
        <v>2018</v>
      </c>
      <c r="S1669" t="str">
        <f t="shared" si="105"/>
        <v>January</v>
      </c>
      <c r="T1669" t="str">
        <f t="shared" si="106"/>
        <v>Modern</v>
      </c>
      <c r="U1669" t="str">
        <f t="shared" si="107"/>
        <v>Short</v>
      </c>
    </row>
    <row r="1670" spans="1:21" x14ac:dyDescent="0.25">
      <c r="A1670" t="s">
        <v>8058</v>
      </c>
      <c r="B1670" t="s">
        <v>18</v>
      </c>
      <c r="C1670" t="s">
        <v>8059</v>
      </c>
      <c r="D1670" t="s">
        <v>8060</v>
      </c>
      <c r="E1670" t="s">
        <v>8061</v>
      </c>
      <c r="F1670" t="s">
        <v>22</v>
      </c>
      <c r="G1670" s="2">
        <v>44010</v>
      </c>
      <c r="H1670" t="s">
        <v>34</v>
      </c>
      <c r="I1670">
        <v>2019</v>
      </c>
      <c r="J1670" t="s">
        <v>136</v>
      </c>
      <c r="K1670" t="s">
        <v>1955</v>
      </c>
      <c r="L1670">
        <v>135</v>
      </c>
      <c r="M1670">
        <v>0</v>
      </c>
      <c r="N1670" t="s">
        <v>119</v>
      </c>
      <c r="O1670" t="s">
        <v>8062</v>
      </c>
      <c r="P1670" t="s">
        <v>39</v>
      </c>
      <c r="Q1670">
        <v>1</v>
      </c>
      <c r="R1670">
        <f t="shared" si="104"/>
        <v>2020</v>
      </c>
      <c r="S1670" t="str">
        <f t="shared" si="105"/>
        <v>June</v>
      </c>
      <c r="T1670" t="str">
        <f t="shared" si="106"/>
        <v>Modern</v>
      </c>
      <c r="U1670" t="str">
        <f t="shared" si="107"/>
        <v>Long</v>
      </c>
    </row>
    <row r="1671" spans="1:21" x14ac:dyDescent="0.25">
      <c r="A1671" t="s">
        <v>8063</v>
      </c>
      <c r="B1671" t="s">
        <v>18</v>
      </c>
      <c r="C1671" t="s">
        <v>8064</v>
      </c>
      <c r="D1671" t="s">
        <v>608</v>
      </c>
      <c r="E1671" t="s">
        <v>8065</v>
      </c>
      <c r="F1671" t="s">
        <v>175</v>
      </c>
      <c r="G1671" s="2"/>
      <c r="H1671" t="s">
        <v>22</v>
      </c>
      <c r="I1671">
        <v>2018</v>
      </c>
      <c r="J1671" t="s">
        <v>198</v>
      </c>
      <c r="K1671" t="s">
        <v>1336</v>
      </c>
      <c r="L1671">
        <v>75</v>
      </c>
      <c r="M1671">
        <v>0</v>
      </c>
      <c r="N1671" t="s">
        <v>119</v>
      </c>
      <c r="O1671" t="s">
        <v>8066</v>
      </c>
      <c r="P1671" t="s">
        <v>27</v>
      </c>
      <c r="Q1671">
        <v>2</v>
      </c>
      <c r="R1671" t="str">
        <f t="shared" si="104"/>
        <v/>
      </c>
      <c r="S1671" t="str">
        <f t="shared" si="105"/>
        <v/>
      </c>
      <c r="T1671" t="str">
        <f t="shared" si="106"/>
        <v>Modern</v>
      </c>
      <c r="U1671" t="str">
        <f t="shared" si="107"/>
        <v>Short</v>
      </c>
    </row>
    <row r="1672" spans="1:21" x14ac:dyDescent="0.25">
      <c r="A1672" t="s">
        <v>8067</v>
      </c>
      <c r="B1672" t="s">
        <v>18</v>
      </c>
      <c r="C1672" t="s">
        <v>8068</v>
      </c>
      <c r="D1672" t="s">
        <v>8069</v>
      </c>
      <c r="E1672" t="s">
        <v>8070</v>
      </c>
      <c r="F1672" t="s">
        <v>22</v>
      </c>
      <c r="G1672" s="2"/>
      <c r="H1672" t="s">
        <v>22</v>
      </c>
      <c r="I1672">
        <v>1975</v>
      </c>
      <c r="J1672" t="s">
        <v>300</v>
      </c>
      <c r="K1672" t="s">
        <v>306</v>
      </c>
      <c r="L1672">
        <v>98</v>
      </c>
      <c r="M1672">
        <v>0</v>
      </c>
      <c r="N1672" t="s">
        <v>25</v>
      </c>
      <c r="O1672" t="s">
        <v>8071</v>
      </c>
      <c r="P1672" t="s">
        <v>27</v>
      </c>
      <c r="Q1672">
        <v>2</v>
      </c>
      <c r="R1672" t="str">
        <f t="shared" si="104"/>
        <v/>
      </c>
      <c r="S1672" t="str">
        <f t="shared" si="105"/>
        <v/>
      </c>
      <c r="T1672" t="str">
        <f t="shared" si="106"/>
        <v>Older</v>
      </c>
      <c r="U1672" t="str">
        <f t="shared" si="107"/>
        <v>Medium</v>
      </c>
    </row>
    <row r="1673" spans="1:21" x14ac:dyDescent="0.25">
      <c r="A1673" t="s">
        <v>8072</v>
      </c>
      <c r="B1673" t="s">
        <v>18</v>
      </c>
      <c r="C1673" t="s">
        <v>8073</v>
      </c>
      <c r="D1673" t="s">
        <v>8074</v>
      </c>
      <c r="E1673" t="s">
        <v>8075</v>
      </c>
      <c r="F1673" t="s">
        <v>175</v>
      </c>
      <c r="G1673" s="2">
        <v>44122</v>
      </c>
      <c r="H1673" t="s">
        <v>34</v>
      </c>
      <c r="I1673">
        <v>2012</v>
      </c>
      <c r="J1673" t="s">
        <v>153</v>
      </c>
      <c r="K1673" t="s">
        <v>289</v>
      </c>
      <c r="L1673">
        <v>93</v>
      </c>
      <c r="M1673">
        <v>0</v>
      </c>
      <c r="N1673" t="s">
        <v>162</v>
      </c>
      <c r="O1673" t="s">
        <v>8076</v>
      </c>
      <c r="P1673" t="s">
        <v>39</v>
      </c>
      <c r="Q1673">
        <v>1</v>
      </c>
      <c r="R1673">
        <f t="shared" si="104"/>
        <v>2020</v>
      </c>
      <c r="S1673" t="str">
        <f t="shared" si="105"/>
        <v>October</v>
      </c>
      <c r="T1673" t="str">
        <f t="shared" si="106"/>
        <v>Modern</v>
      </c>
      <c r="U1673" t="str">
        <f t="shared" si="107"/>
        <v>Medium</v>
      </c>
    </row>
    <row r="1674" spans="1:21" x14ac:dyDescent="0.25">
      <c r="A1674" t="s">
        <v>8077</v>
      </c>
      <c r="B1674" t="s">
        <v>18</v>
      </c>
      <c r="C1674" t="s">
        <v>8078</v>
      </c>
      <c r="D1674" t="s">
        <v>8079</v>
      </c>
      <c r="E1674" t="s">
        <v>8080</v>
      </c>
      <c r="F1674" t="s">
        <v>85</v>
      </c>
      <c r="G1674" s="2">
        <v>42767</v>
      </c>
      <c r="H1674" t="s">
        <v>34</v>
      </c>
      <c r="I1674">
        <v>2014</v>
      </c>
      <c r="J1674" t="s">
        <v>136</v>
      </c>
      <c r="K1674" t="s">
        <v>2255</v>
      </c>
      <c r="L1674">
        <v>179</v>
      </c>
      <c r="M1674">
        <v>0</v>
      </c>
      <c r="N1674" t="s">
        <v>112</v>
      </c>
      <c r="O1674" t="s">
        <v>8081</v>
      </c>
      <c r="P1674" t="s">
        <v>39</v>
      </c>
      <c r="Q1674">
        <v>1</v>
      </c>
      <c r="R1674">
        <f t="shared" si="104"/>
        <v>2017</v>
      </c>
      <c r="S1674" t="str">
        <f t="shared" si="105"/>
        <v>February</v>
      </c>
      <c r="T1674" t="str">
        <f t="shared" si="106"/>
        <v>Modern</v>
      </c>
      <c r="U1674" t="str">
        <f t="shared" si="107"/>
        <v>Long</v>
      </c>
    </row>
    <row r="1675" spans="1:21" x14ac:dyDescent="0.25">
      <c r="A1675" t="s">
        <v>8082</v>
      </c>
      <c r="B1675" t="s">
        <v>18</v>
      </c>
      <c r="C1675" t="s">
        <v>8083</v>
      </c>
      <c r="D1675" t="s">
        <v>6997</v>
      </c>
      <c r="E1675" t="s">
        <v>8084</v>
      </c>
      <c r="F1675" t="s">
        <v>22</v>
      </c>
      <c r="G1675" s="2"/>
      <c r="H1675" t="s">
        <v>22</v>
      </c>
      <c r="I1675">
        <v>2009</v>
      </c>
      <c r="J1675" t="s">
        <v>198</v>
      </c>
      <c r="K1675" t="s">
        <v>848</v>
      </c>
      <c r="L1675">
        <v>66</v>
      </c>
      <c r="M1675">
        <v>0</v>
      </c>
      <c r="N1675" t="s">
        <v>155</v>
      </c>
      <c r="O1675" t="s">
        <v>8085</v>
      </c>
      <c r="P1675" t="s">
        <v>27</v>
      </c>
      <c r="Q1675">
        <v>2</v>
      </c>
      <c r="R1675" t="str">
        <f t="shared" si="104"/>
        <v/>
      </c>
      <c r="S1675" t="str">
        <f t="shared" si="105"/>
        <v/>
      </c>
      <c r="T1675" t="str">
        <f t="shared" si="106"/>
        <v>Older</v>
      </c>
      <c r="U1675" t="str">
        <f t="shared" si="107"/>
        <v>Short</v>
      </c>
    </row>
    <row r="1676" spans="1:21" x14ac:dyDescent="0.25">
      <c r="A1676" t="s">
        <v>8086</v>
      </c>
      <c r="B1676" t="s">
        <v>18</v>
      </c>
      <c r="C1676" t="s">
        <v>8087</v>
      </c>
      <c r="D1676" t="s">
        <v>2201</v>
      </c>
      <c r="E1676" t="s">
        <v>22</v>
      </c>
      <c r="F1676" t="s">
        <v>22</v>
      </c>
      <c r="G1676" s="2"/>
      <c r="H1676" t="s">
        <v>22</v>
      </c>
      <c r="I1676">
        <v>2017</v>
      </c>
      <c r="J1676" t="s">
        <v>77</v>
      </c>
      <c r="K1676" t="s">
        <v>199</v>
      </c>
      <c r="L1676">
        <v>48</v>
      </c>
      <c r="M1676">
        <v>0</v>
      </c>
      <c r="N1676" t="s">
        <v>1417</v>
      </c>
      <c r="O1676" t="s">
        <v>8088</v>
      </c>
      <c r="P1676" t="s">
        <v>27</v>
      </c>
      <c r="Q1676">
        <v>2</v>
      </c>
      <c r="R1676" t="str">
        <f t="shared" si="104"/>
        <v/>
      </c>
      <c r="S1676" t="str">
        <f t="shared" si="105"/>
        <v/>
      </c>
      <c r="T1676" t="str">
        <f t="shared" si="106"/>
        <v>Modern</v>
      </c>
      <c r="U1676" t="str">
        <f t="shared" si="107"/>
        <v>Short</v>
      </c>
    </row>
    <row r="1677" spans="1:21" x14ac:dyDescent="0.25">
      <c r="A1677" t="s">
        <v>8089</v>
      </c>
      <c r="B1677" t="s">
        <v>29</v>
      </c>
      <c r="C1677" t="s">
        <v>8090</v>
      </c>
      <c r="D1677" t="s">
        <v>22</v>
      </c>
      <c r="E1677" t="s">
        <v>22</v>
      </c>
      <c r="F1677" t="s">
        <v>22</v>
      </c>
      <c r="G1677" s="2"/>
      <c r="H1677" t="s">
        <v>22</v>
      </c>
      <c r="I1677">
        <v>2015</v>
      </c>
      <c r="J1677" t="s">
        <v>77</v>
      </c>
      <c r="K1677" t="s">
        <v>71</v>
      </c>
      <c r="L1677">
        <v>0</v>
      </c>
      <c r="M1677">
        <v>1</v>
      </c>
      <c r="N1677" t="s">
        <v>357</v>
      </c>
      <c r="O1677" t="s">
        <v>8091</v>
      </c>
      <c r="P1677" t="s">
        <v>27</v>
      </c>
      <c r="Q1677">
        <v>2</v>
      </c>
      <c r="R1677" t="str">
        <f t="shared" si="104"/>
        <v/>
      </c>
      <c r="S1677" t="str">
        <f t="shared" si="105"/>
        <v/>
      </c>
      <c r="T1677" t="str">
        <f t="shared" si="106"/>
        <v>Modern</v>
      </c>
      <c r="U1677" t="str">
        <f t="shared" si="107"/>
        <v>Not Applicable</v>
      </c>
    </row>
    <row r="1678" spans="1:21" x14ac:dyDescent="0.25">
      <c r="A1678" t="s">
        <v>8092</v>
      </c>
      <c r="B1678" t="s">
        <v>18</v>
      </c>
      <c r="C1678" t="s">
        <v>8093</v>
      </c>
      <c r="D1678" t="s">
        <v>8094</v>
      </c>
      <c r="E1678" t="s">
        <v>8095</v>
      </c>
      <c r="F1678" t="s">
        <v>22</v>
      </c>
      <c r="G1678" s="2"/>
      <c r="H1678" t="s">
        <v>22</v>
      </c>
      <c r="I1678">
        <v>2021</v>
      </c>
      <c r="J1678" t="s">
        <v>23</v>
      </c>
      <c r="K1678" t="s">
        <v>295</v>
      </c>
      <c r="L1678">
        <v>121</v>
      </c>
      <c r="M1678">
        <v>0</v>
      </c>
      <c r="N1678" t="s">
        <v>119</v>
      </c>
      <c r="O1678" t="s">
        <v>8096</v>
      </c>
      <c r="P1678" t="s">
        <v>27</v>
      </c>
      <c r="Q1678">
        <v>2</v>
      </c>
      <c r="R1678" t="str">
        <f t="shared" si="104"/>
        <v/>
      </c>
      <c r="S1678" t="str">
        <f t="shared" si="105"/>
        <v/>
      </c>
      <c r="T1678" t="str">
        <f t="shared" si="106"/>
        <v>Recent</v>
      </c>
      <c r="U1678" t="str">
        <f t="shared" si="107"/>
        <v>Long</v>
      </c>
    </row>
    <row r="1679" spans="1:21" x14ac:dyDescent="0.25">
      <c r="A1679" t="s">
        <v>8097</v>
      </c>
      <c r="B1679" t="s">
        <v>18</v>
      </c>
      <c r="C1679" t="s">
        <v>8098</v>
      </c>
      <c r="D1679" t="s">
        <v>8099</v>
      </c>
      <c r="E1679" t="s">
        <v>8100</v>
      </c>
      <c r="F1679" t="s">
        <v>22</v>
      </c>
      <c r="G1679" s="2"/>
      <c r="H1679" t="s">
        <v>22</v>
      </c>
      <c r="I1679">
        <v>2021</v>
      </c>
      <c r="J1679" t="s">
        <v>59</v>
      </c>
      <c r="K1679" t="s">
        <v>2743</v>
      </c>
      <c r="L1679">
        <v>130</v>
      </c>
      <c r="M1679">
        <v>0</v>
      </c>
      <c r="N1679" t="s">
        <v>264</v>
      </c>
      <c r="O1679" t="s">
        <v>8101</v>
      </c>
      <c r="P1679" t="s">
        <v>27</v>
      </c>
      <c r="Q1679">
        <v>2</v>
      </c>
      <c r="R1679" t="str">
        <f t="shared" si="104"/>
        <v/>
      </c>
      <c r="S1679" t="str">
        <f t="shared" si="105"/>
        <v/>
      </c>
      <c r="T1679" t="str">
        <f t="shared" si="106"/>
        <v>Recent</v>
      </c>
      <c r="U1679" t="str">
        <f t="shared" si="107"/>
        <v>Long</v>
      </c>
    </row>
    <row r="1680" spans="1:21" x14ac:dyDescent="0.25">
      <c r="A1680" t="s">
        <v>8102</v>
      </c>
      <c r="B1680" t="s">
        <v>18</v>
      </c>
      <c r="C1680" t="s">
        <v>8103</v>
      </c>
      <c r="D1680" t="s">
        <v>8104</v>
      </c>
      <c r="E1680" t="s">
        <v>8105</v>
      </c>
      <c r="F1680" t="s">
        <v>22</v>
      </c>
      <c r="G1680" s="2"/>
      <c r="H1680" t="s">
        <v>22</v>
      </c>
      <c r="I1680">
        <v>2016</v>
      </c>
      <c r="J1680" t="s">
        <v>23</v>
      </c>
      <c r="K1680" t="s">
        <v>289</v>
      </c>
      <c r="L1680">
        <v>93</v>
      </c>
      <c r="M1680">
        <v>0</v>
      </c>
      <c r="N1680" t="s">
        <v>119</v>
      </c>
      <c r="O1680" t="s">
        <v>8106</v>
      </c>
      <c r="P1680" t="s">
        <v>27</v>
      </c>
      <c r="Q1680">
        <v>2</v>
      </c>
      <c r="R1680" t="str">
        <f t="shared" si="104"/>
        <v/>
      </c>
      <c r="S1680" t="str">
        <f t="shared" si="105"/>
        <v/>
      </c>
      <c r="T1680" t="str">
        <f t="shared" si="106"/>
        <v>Modern</v>
      </c>
      <c r="U1680" t="str">
        <f t="shared" si="107"/>
        <v>Medium</v>
      </c>
    </row>
    <row r="1681" spans="1:21" x14ac:dyDescent="0.25">
      <c r="A1681" t="s">
        <v>8107</v>
      </c>
      <c r="B1681" t="s">
        <v>18</v>
      </c>
      <c r="C1681" t="s">
        <v>8108</v>
      </c>
      <c r="D1681" t="s">
        <v>8109</v>
      </c>
      <c r="E1681" t="s">
        <v>8110</v>
      </c>
      <c r="F1681" t="s">
        <v>22</v>
      </c>
      <c r="G1681" s="2"/>
      <c r="H1681" t="s">
        <v>22</v>
      </c>
      <c r="I1681">
        <v>1957</v>
      </c>
      <c r="J1681" t="s">
        <v>23</v>
      </c>
      <c r="K1681" t="s">
        <v>1652</v>
      </c>
      <c r="L1681">
        <v>72</v>
      </c>
      <c r="M1681">
        <v>0</v>
      </c>
      <c r="N1681" t="s">
        <v>264</v>
      </c>
      <c r="O1681" t="s">
        <v>8111</v>
      </c>
      <c r="P1681" t="s">
        <v>27</v>
      </c>
      <c r="Q1681">
        <v>2</v>
      </c>
      <c r="R1681" t="str">
        <f t="shared" si="104"/>
        <v/>
      </c>
      <c r="S1681" t="str">
        <f t="shared" si="105"/>
        <v/>
      </c>
      <c r="T1681" t="str">
        <f t="shared" si="106"/>
        <v>Older</v>
      </c>
      <c r="U1681" t="str">
        <f t="shared" si="107"/>
        <v>Short</v>
      </c>
    </row>
    <row r="1682" spans="1:21" x14ac:dyDescent="0.25">
      <c r="A1682" t="s">
        <v>8112</v>
      </c>
      <c r="B1682" t="s">
        <v>18</v>
      </c>
      <c r="C1682" t="s">
        <v>8113</v>
      </c>
      <c r="D1682" t="s">
        <v>8114</v>
      </c>
      <c r="E1682" t="s">
        <v>8115</v>
      </c>
      <c r="F1682" t="s">
        <v>22</v>
      </c>
      <c r="G1682" s="2"/>
      <c r="H1682" t="s">
        <v>22</v>
      </c>
      <c r="I1682">
        <v>2020</v>
      </c>
      <c r="J1682" t="s">
        <v>23</v>
      </c>
      <c r="K1682" t="s">
        <v>908</v>
      </c>
      <c r="L1682">
        <v>104</v>
      </c>
      <c r="M1682">
        <v>0</v>
      </c>
      <c r="N1682" t="s">
        <v>119</v>
      </c>
      <c r="O1682" t="s">
        <v>8116</v>
      </c>
      <c r="P1682" t="s">
        <v>27</v>
      </c>
      <c r="Q1682">
        <v>2</v>
      </c>
      <c r="R1682" t="str">
        <f t="shared" si="104"/>
        <v/>
      </c>
      <c r="S1682" t="str">
        <f t="shared" si="105"/>
        <v/>
      </c>
      <c r="T1682" t="str">
        <f t="shared" si="106"/>
        <v>Recent</v>
      </c>
      <c r="U1682" t="str">
        <f t="shared" si="107"/>
        <v>Medium</v>
      </c>
    </row>
    <row r="1683" spans="1:21" x14ac:dyDescent="0.25">
      <c r="A1683" t="s">
        <v>8117</v>
      </c>
      <c r="B1683" t="s">
        <v>18</v>
      </c>
      <c r="C1683" t="s">
        <v>8118</v>
      </c>
      <c r="D1683" t="s">
        <v>8119</v>
      </c>
      <c r="E1683" t="s">
        <v>8120</v>
      </c>
      <c r="F1683" t="s">
        <v>22</v>
      </c>
      <c r="G1683" s="2"/>
      <c r="H1683" t="s">
        <v>22</v>
      </c>
      <c r="I1683">
        <v>1988</v>
      </c>
      <c r="J1683" t="s">
        <v>92</v>
      </c>
      <c r="K1683" t="s">
        <v>363</v>
      </c>
      <c r="L1683">
        <v>91</v>
      </c>
      <c r="M1683">
        <v>0</v>
      </c>
      <c r="N1683" t="s">
        <v>264</v>
      </c>
      <c r="O1683" t="s">
        <v>8121</v>
      </c>
      <c r="P1683" t="s">
        <v>27</v>
      </c>
      <c r="Q1683">
        <v>2</v>
      </c>
      <c r="R1683" t="str">
        <f t="shared" si="104"/>
        <v/>
      </c>
      <c r="S1683" t="str">
        <f t="shared" si="105"/>
        <v/>
      </c>
      <c r="T1683" t="str">
        <f t="shared" si="106"/>
        <v>Older</v>
      </c>
      <c r="U1683" t="str">
        <f t="shared" si="107"/>
        <v>Medium</v>
      </c>
    </row>
    <row r="1684" spans="1:21" x14ac:dyDescent="0.25">
      <c r="A1684" t="s">
        <v>8122</v>
      </c>
      <c r="B1684" t="s">
        <v>18</v>
      </c>
      <c r="C1684" t="s">
        <v>8123</v>
      </c>
      <c r="D1684" t="s">
        <v>2201</v>
      </c>
      <c r="E1684" t="s">
        <v>8124</v>
      </c>
      <c r="F1684" t="s">
        <v>175</v>
      </c>
      <c r="G1684" s="2"/>
      <c r="H1684" t="s">
        <v>22</v>
      </c>
      <c r="I1684">
        <v>2016</v>
      </c>
      <c r="J1684" t="s">
        <v>77</v>
      </c>
      <c r="K1684" t="s">
        <v>8125</v>
      </c>
      <c r="L1684">
        <v>9</v>
      </c>
      <c r="M1684">
        <v>0</v>
      </c>
      <c r="N1684" t="s">
        <v>686</v>
      </c>
      <c r="O1684" t="s">
        <v>8126</v>
      </c>
      <c r="P1684" t="s">
        <v>27</v>
      </c>
      <c r="Q1684">
        <v>2</v>
      </c>
      <c r="R1684" t="str">
        <f t="shared" si="104"/>
        <v/>
      </c>
      <c r="S1684" t="str">
        <f t="shared" si="105"/>
        <v/>
      </c>
      <c r="T1684" t="str">
        <f t="shared" si="106"/>
        <v>Modern</v>
      </c>
      <c r="U1684" t="str">
        <f t="shared" si="107"/>
        <v>Short</v>
      </c>
    </row>
    <row r="1685" spans="1:21" x14ac:dyDescent="0.25">
      <c r="A1685" t="s">
        <v>8127</v>
      </c>
      <c r="B1685" t="s">
        <v>18</v>
      </c>
      <c r="C1685" t="s">
        <v>8128</v>
      </c>
      <c r="D1685" t="s">
        <v>8129</v>
      </c>
      <c r="E1685" t="s">
        <v>8130</v>
      </c>
      <c r="F1685" t="s">
        <v>22</v>
      </c>
      <c r="G1685" s="2"/>
      <c r="H1685" t="s">
        <v>22</v>
      </c>
      <c r="I1685">
        <v>2018</v>
      </c>
      <c r="J1685" t="s">
        <v>59</v>
      </c>
      <c r="K1685" t="s">
        <v>1051</v>
      </c>
      <c r="L1685">
        <v>122</v>
      </c>
      <c r="M1685">
        <v>0</v>
      </c>
      <c r="N1685" t="s">
        <v>119</v>
      </c>
      <c r="O1685" t="s">
        <v>8131</v>
      </c>
      <c r="P1685" t="s">
        <v>27</v>
      </c>
      <c r="Q1685">
        <v>2</v>
      </c>
      <c r="R1685" t="str">
        <f t="shared" si="104"/>
        <v/>
      </c>
      <c r="S1685" t="str">
        <f t="shared" si="105"/>
        <v/>
      </c>
      <c r="T1685" t="str">
        <f t="shared" si="106"/>
        <v>Modern</v>
      </c>
      <c r="U1685" t="str">
        <f t="shared" si="107"/>
        <v>Long</v>
      </c>
    </row>
    <row r="1686" spans="1:21" x14ac:dyDescent="0.25">
      <c r="A1686" t="s">
        <v>8132</v>
      </c>
      <c r="B1686" t="s">
        <v>18</v>
      </c>
      <c r="C1686" t="s">
        <v>8133</v>
      </c>
      <c r="D1686" t="s">
        <v>8134</v>
      </c>
      <c r="E1686" t="s">
        <v>8135</v>
      </c>
      <c r="F1686" t="s">
        <v>8136</v>
      </c>
      <c r="G1686" s="2"/>
      <c r="H1686" t="s">
        <v>22</v>
      </c>
      <c r="I1686">
        <v>2008</v>
      </c>
      <c r="J1686" t="s">
        <v>198</v>
      </c>
      <c r="K1686" t="s">
        <v>271</v>
      </c>
      <c r="L1686">
        <v>87</v>
      </c>
      <c r="M1686">
        <v>0</v>
      </c>
      <c r="N1686" t="s">
        <v>119</v>
      </c>
      <c r="O1686" t="s">
        <v>8137</v>
      </c>
      <c r="P1686" t="s">
        <v>27</v>
      </c>
      <c r="Q1686">
        <v>2</v>
      </c>
      <c r="R1686" t="str">
        <f t="shared" si="104"/>
        <v/>
      </c>
      <c r="S1686" t="str">
        <f t="shared" si="105"/>
        <v/>
      </c>
      <c r="T1686" t="str">
        <f t="shared" si="106"/>
        <v>Older</v>
      </c>
      <c r="U1686" t="str">
        <f t="shared" si="107"/>
        <v>Short</v>
      </c>
    </row>
    <row r="1687" spans="1:21" x14ac:dyDescent="0.25">
      <c r="A1687" t="s">
        <v>8138</v>
      </c>
      <c r="B1687" t="s">
        <v>18</v>
      </c>
      <c r="C1687" t="s">
        <v>8139</v>
      </c>
      <c r="D1687" t="s">
        <v>8140</v>
      </c>
      <c r="E1687" t="s">
        <v>8141</v>
      </c>
      <c r="F1687" t="s">
        <v>508</v>
      </c>
      <c r="G1687" s="2">
        <v>43132</v>
      </c>
      <c r="H1687" t="s">
        <v>34</v>
      </c>
      <c r="I1687">
        <v>2016</v>
      </c>
      <c r="J1687" t="s">
        <v>300</v>
      </c>
      <c r="K1687" t="s">
        <v>1646</v>
      </c>
      <c r="L1687">
        <v>143</v>
      </c>
      <c r="M1687">
        <v>0</v>
      </c>
      <c r="N1687" t="s">
        <v>112</v>
      </c>
      <c r="O1687" t="s">
        <v>8142</v>
      </c>
      <c r="P1687" t="s">
        <v>39</v>
      </c>
      <c r="Q1687">
        <v>1</v>
      </c>
      <c r="R1687">
        <f t="shared" si="104"/>
        <v>2018</v>
      </c>
      <c r="S1687" t="str">
        <f t="shared" si="105"/>
        <v>February</v>
      </c>
      <c r="T1687" t="str">
        <f t="shared" si="106"/>
        <v>Modern</v>
      </c>
      <c r="U1687" t="str">
        <f t="shared" si="107"/>
        <v>Long</v>
      </c>
    </row>
    <row r="1688" spans="1:21" x14ac:dyDescent="0.25">
      <c r="A1688" t="s">
        <v>8143</v>
      </c>
      <c r="B1688" t="s">
        <v>18</v>
      </c>
      <c r="C1688" t="s">
        <v>8144</v>
      </c>
      <c r="D1688" t="s">
        <v>8145</v>
      </c>
      <c r="E1688" t="s">
        <v>8146</v>
      </c>
      <c r="F1688" t="s">
        <v>175</v>
      </c>
      <c r="G1688" s="2">
        <v>42856</v>
      </c>
      <c r="H1688" t="s">
        <v>34</v>
      </c>
      <c r="I1688">
        <v>2016</v>
      </c>
      <c r="J1688" t="s">
        <v>300</v>
      </c>
      <c r="K1688" t="s">
        <v>967</v>
      </c>
      <c r="L1688">
        <v>90</v>
      </c>
      <c r="M1688">
        <v>0</v>
      </c>
      <c r="N1688" t="s">
        <v>45</v>
      </c>
      <c r="O1688" t="s">
        <v>8147</v>
      </c>
      <c r="P1688" t="s">
        <v>39</v>
      </c>
      <c r="Q1688">
        <v>1</v>
      </c>
      <c r="R1688">
        <f t="shared" si="104"/>
        <v>2017</v>
      </c>
      <c r="S1688" t="str">
        <f t="shared" si="105"/>
        <v>May</v>
      </c>
      <c r="T1688" t="str">
        <f t="shared" si="106"/>
        <v>Modern</v>
      </c>
      <c r="U1688" t="str">
        <f t="shared" si="107"/>
        <v>Medium</v>
      </c>
    </row>
    <row r="1689" spans="1:21" x14ac:dyDescent="0.25">
      <c r="A1689" t="s">
        <v>8148</v>
      </c>
      <c r="B1689" t="s">
        <v>18</v>
      </c>
      <c r="C1689" t="s">
        <v>8149</v>
      </c>
      <c r="D1689" t="s">
        <v>8150</v>
      </c>
      <c r="E1689" t="s">
        <v>8151</v>
      </c>
      <c r="F1689" t="s">
        <v>8152</v>
      </c>
      <c r="G1689" s="2">
        <v>42908</v>
      </c>
      <c r="H1689" t="s">
        <v>34</v>
      </c>
      <c r="I1689">
        <v>2017</v>
      </c>
      <c r="J1689" t="s">
        <v>136</v>
      </c>
      <c r="K1689" t="s">
        <v>256</v>
      </c>
      <c r="L1689">
        <v>92</v>
      </c>
      <c r="M1689">
        <v>0</v>
      </c>
      <c r="N1689" t="s">
        <v>119</v>
      </c>
      <c r="O1689" t="s">
        <v>8153</v>
      </c>
      <c r="P1689" t="s">
        <v>39</v>
      </c>
      <c r="Q1689">
        <v>1</v>
      </c>
      <c r="R1689">
        <f t="shared" si="104"/>
        <v>2017</v>
      </c>
      <c r="S1689" t="str">
        <f t="shared" si="105"/>
        <v>June</v>
      </c>
      <c r="T1689" t="str">
        <f t="shared" si="106"/>
        <v>Modern</v>
      </c>
      <c r="U1689" t="str">
        <f t="shared" si="107"/>
        <v>Medium</v>
      </c>
    </row>
    <row r="1690" spans="1:21" x14ac:dyDescent="0.25">
      <c r="A1690" t="s">
        <v>8154</v>
      </c>
      <c r="B1690" t="s">
        <v>18</v>
      </c>
      <c r="C1690" t="s">
        <v>8155</v>
      </c>
      <c r="D1690" t="s">
        <v>8156</v>
      </c>
      <c r="E1690" t="s">
        <v>8157</v>
      </c>
      <c r="F1690" t="s">
        <v>22</v>
      </c>
      <c r="G1690" s="2"/>
      <c r="H1690" t="s">
        <v>22</v>
      </c>
      <c r="I1690">
        <v>1984</v>
      </c>
      <c r="J1690" t="s">
        <v>92</v>
      </c>
      <c r="K1690" t="s">
        <v>570</v>
      </c>
      <c r="L1690">
        <v>94</v>
      </c>
      <c r="M1690">
        <v>0</v>
      </c>
      <c r="N1690" t="s">
        <v>119</v>
      </c>
      <c r="O1690" t="s">
        <v>8158</v>
      </c>
      <c r="P1690" t="s">
        <v>27</v>
      </c>
      <c r="Q1690">
        <v>2</v>
      </c>
      <c r="R1690" t="str">
        <f t="shared" si="104"/>
        <v/>
      </c>
      <c r="S1690" t="str">
        <f t="shared" si="105"/>
        <v/>
      </c>
      <c r="T1690" t="str">
        <f t="shared" si="106"/>
        <v>Older</v>
      </c>
      <c r="U1690" t="str">
        <f t="shared" si="107"/>
        <v>Medium</v>
      </c>
    </row>
    <row r="1691" spans="1:21" x14ac:dyDescent="0.25">
      <c r="A1691" t="s">
        <v>8159</v>
      </c>
      <c r="B1691" t="s">
        <v>18</v>
      </c>
      <c r="C1691" t="s">
        <v>8160</v>
      </c>
      <c r="D1691" t="s">
        <v>8161</v>
      </c>
      <c r="E1691" t="s">
        <v>8162</v>
      </c>
      <c r="F1691" t="s">
        <v>85</v>
      </c>
      <c r="G1691" s="2"/>
      <c r="H1691" t="s">
        <v>22</v>
      </c>
      <c r="I1691">
        <v>2017</v>
      </c>
      <c r="J1691" t="s">
        <v>59</v>
      </c>
      <c r="K1691" t="s">
        <v>86</v>
      </c>
      <c r="L1691">
        <v>138</v>
      </c>
      <c r="M1691">
        <v>0</v>
      </c>
      <c r="N1691" t="s">
        <v>119</v>
      </c>
      <c r="O1691" t="s">
        <v>8163</v>
      </c>
      <c r="P1691" t="s">
        <v>27</v>
      </c>
      <c r="Q1691">
        <v>2</v>
      </c>
      <c r="R1691" t="str">
        <f t="shared" si="104"/>
        <v/>
      </c>
      <c r="S1691" t="str">
        <f t="shared" si="105"/>
        <v/>
      </c>
      <c r="T1691" t="str">
        <f t="shared" si="106"/>
        <v>Modern</v>
      </c>
      <c r="U1691" t="str">
        <f t="shared" si="107"/>
        <v>Long</v>
      </c>
    </row>
    <row r="1692" spans="1:21" x14ac:dyDescent="0.25">
      <c r="A1692" t="s">
        <v>8164</v>
      </c>
      <c r="B1692" t="s">
        <v>18</v>
      </c>
      <c r="C1692" t="s">
        <v>8165</v>
      </c>
      <c r="D1692" t="s">
        <v>8166</v>
      </c>
      <c r="E1692" t="s">
        <v>8167</v>
      </c>
      <c r="F1692" t="s">
        <v>22</v>
      </c>
      <c r="G1692" s="2"/>
      <c r="H1692" t="s">
        <v>22</v>
      </c>
      <c r="I1692">
        <v>2017</v>
      </c>
      <c r="J1692" t="s">
        <v>59</v>
      </c>
      <c r="K1692" t="s">
        <v>8168</v>
      </c>
      <c r="L1692">
        <v>183</v>
      </c>
      <c r="M1692">
        <v>0</v>
      </c>
      <c r="N1692" t="s">
        <v>357</v>
      </c>
      <c r="O1692" t="s">
        <v>8169</v>
      </c>
      <c r="P1692" t="s">
        <v>27</v>
      </c>
      <c r="Q1692">
        <v>2</v>
      </c>
      <c r="R1692" t="str">
        <f t="shared" si="104"/>
        <v/>
      </c>
      <c r="S1692" t="str">
        <f t="shared" si="105"/>
        <v/>
      </c>
      <c r="T1692" t="str">
        <f t="shared" si="106"/>
        <v>Modern</v>
      </c>
      <c r="U1692" t="str">
        <f t="shared" si="107"/>
        <v>Long</v>
      </c>
    </row>
    <row r="1693" spans="1:21" x14ac:dyDescent="0.25">
      <c r="A1693" t="s">
        <v>8170</v>
      </c>
      <c r="B1693" t="s">
        <v>29</v>
      </c>
      <c r="C1693" t="s">
        <v>8171</v>
      </c>
      <c r="D1693" t="s">
        <v>22</v>
      </c>
      <c r="E1693" t="s">
        <v>22</v>
      </c>
      <c r="F1693" t="s">
        <v>22</v>
      </c>
      <c r="G1693" s="2"/>
      <c r="H1693" t="s">
        <v>22</v>
      </c>
      <c r="I1693">
        <v>2015</v>
      </c>
      <c r="J1693" t="s">
        <v>77</v>
      </c>
      <c r="K1693" t="s">
        <v>71</v>
      </c>
      <c r="L1693">
        <v>0</v>
      </c>
      <c r="M1693">
        <v>1</v>
      </c>
      <c r="N1693" t="s">
        <v>357</v>
      </c>
      <c r="O1693" t="s">
        <v>8172</v>
      </c>
      <c r="P1693" t="s">
        <v>27</v>
      </c>
      <c r="Q1693">
        <v>2</v>
      </c>
      <c r="R1693" t="str">
        <f t="shared" si="104"/>
        <v/>
      </c>
      <c r="S1693" t="str">
        <f t="shared" si="105"/>
        <v/>
      </c>
      <c r="T1693" t="str">
        <f t="shared" si="106"/>
        <v>Modern</v>
      </c>
      <c r="U1693" t="str">
        <f t="shared" si="107"/>
        <v>Not Applicable</v>
      </c>
    </row>
    <row r="1694" spans="1:21" x14ac:dyDescent="0.25">
      <c r="A1694" t="s">
        <v>8173</v>
      </c>
      <c r="B1694" t="s">
        <v>18</v>
      </c>
      <c r="C1694" t="s">
        <v>8174</v>
      </c>
      <c r="D1694" t="s">
        <v>8175</v>
      </c>
      <c r="E1694" t="s">
        <v>8176</v>
      </c>
      <c r="F1694" t="s">
        <v>175</v>
      </c>
      <c r="G1694" s="2">
        <v>43909</v>
      </c>
      <c r="H1694" t="s">
        <v>34</v>
      </c>
      <c r="I1694">
        <v>2019</v>
      </c>
      <c r="J1694" t="s">
        <v>35</v>
      </c>
      <c r="K1694" t="s">
        <v>289</v>
      </c>
      <c r="L1694">
        <v>93</v>
      </c>
      <c r="M1694">
        <v>0</v>
      </c>
      <c r="N1694" t="s">
        <v>61</v>
      </c>
      <c r="O1694" t="s">
        <v>8177</v>
      </c>
      <c r="P1694" t="s">
        <v>39</v>
      </c>
      <c r="Q1694">
        <v>1</v>
      </c>
      <c r="R1694">
        <f t="shared" si="104"/>
        <v>2020</v>
      </c>
      <c r="S1694" t="str">
        <f t="shared" si="105"/>
        <v>March</v>
      </c>
      <c r="T1694" t="str">
        <f t="shared" si="106"/>
        <v>Modern</v>
      </c>
      <c r="U1694" t="str">
        <f t="shared" si="107"/>
        <v>Medium</v>
      </c>
    </row>
    <row r="1695" spans="1:21" x14ac:dyDescent="0.25">
      <c r="A1695" t="s">
        <v>8178</v>
      </c>
      <c r="B1695" t="s">
        <v>18</v>
      </c>
      <c r="C1695" t="s">
        <v>8179</v>
      </c>
      <c r="D1695" t="s">
        <v>8180</v>
      </c>
      <c r="E1695" t="s">
        <v>8181</v>
      </c>
      <c r="F1695" t="s">
        <v>22</v>
      </c>
      <c r="G1695" s="2"/>
      <c r="H1695" t="s">
        <v>22</v>
      </c>
      <c r="I1695">
        <v>2014</v>
      </c>
      <c r="J1695" t="s">
        <v>59</v>
      </c>
      <c r="K1695" t="s">
        <v>271</v>
      </c>
      <c r="L1695">
        <v>87</v>
      </c>
      <c r="M1695">
        <v>0</v>
      </c>
      <c r="N1695" t="s">
        <v>61</v>
      </c>
      <c r="O1695" t="s">
        <v>8182</v>
      </c>
      <c r="P1695" t="s">
        <v>27</v>
      </c>
      <c r="Q1695">
        <v>2</v>
      </c>
      <c r="R1695" t="str">
        <f t="shared" si="104"/>
        <v/>
      </c>
      <c r="S1695" t="str">
        <f t="shared" si="105"/>
        <v/>
      </c>
      <c r="T1695" t="str">
        <f t="shared" si="106"/>
        <v>Modern</v>
      </c>
      <c r="U1695" t="str">
        <f t="shared" si="107"/>
        <v>Short</v>
      </c>
    </row>
    <row r="1696" spans="1:21" x14ac:dyDescent="0.25">
      <c r="A1696" t="s">
        <v>8183</v>
      </c>
      <c r="B1696" t="s">
        <v>18</v>
      </c>
      <c r="C1696" t="s">
        <v>8184</v>
      </c>
      <c r="D1696" t="s">
        <v>8185</v>
      </c>
      <c r="E1696" t="s">
        <v>8186</v>
      </c>
      <c r="F1696" t="s">
        <v>22</v>
      </c>
      <c r="G1696" s="2"/>
      <c r="H1696" t="s">
        <v>22</v>
      </c>
      <c r="I1696">
        <v>1974</v>
      </c>
      <c r="J1696" t="s">
        <v>59</v>
      </c>
      <c r="K1696" t="s">
        <v>176</v>
      </c>
      <c r="L1696">
        <v>102</v>
      </c>
      <c r="M1696">
        <v>0</v>
      </c>
      <c r="N1696" t="s">
        <v>25</v>
      </c>
      <c r="O1696" t="s">
        <v>8187</v>
      </c>
      <c r="P1696" t="s">
        <v>27</v>
      </c>
      <c r="Q1696">
        <v>2</v>
      </c>
      <c r="R1696" t="str">
        <f t="shared" si="104"/>
        <v/>
      </c>
      <c r="S1696" t="str">
        <f t="shared" si="105"/>
        <v/>
      </c>
      <c r="T1696" t="str">
        <f t="shared" si="106"/>
        <v>Older</v>
      </c>
      <c r="U1696" t="str">
        <f t="shared" si="107"/>
        <v>Medium</v>
      </c>
    </row>
    <row r="1697" spans="1:21" x14ac:dyDescent="0.25">
      <c r="A1697" t="s">
        <v>8188</v>
      </c>
      <c r="B1697" t="s">
        <v>18</v>
      </c>
      <c r="C1697" t="s">
        <v>8189</v>
      </c>
      <c r="D1697" t="s">
        <v>8190</v>
      </c>
      <c r="E1697" t="s">
        <v>8191</v>
      </c>
      <c r="F1697" t="s">
        <v>250</v>
      </c>
      <c r="G1697" s="2"/>
      <c r="H1697" t="s">
        <v>22</v>
      </c>
      <c r="I1697">
        <v>2021</v>
      </c>
      <c r="J1697" t="s">
        <v>198</v>
      </c>
      <c r="K1697" t="s">
        <v>93</v>
      </c>
      <c r="L1697">
        <v>99</v>
      </c>
      <c r="M1697">
        <v>0</v>
      </c>
      <c r="N1697" t="s">
        <v>119</v>
      </c>
      <c r="O1697" t="s">
        <v>8192</v>
      </c>
      <c r="P1697" t="s">
        <v>27</v>
      </c>
      <c r="Q1697">
        <v>2</v>
      </c>
      <c r="R1697" t="str">
        <f t="shared" si="104"/>
        <v/>
      </c>
      <c r="S1697" t="str">
        <f t="shared" si="105"/>
        <v/>
      </c>
      <c r="T1697" t="str">
        <f t="shared" si="106"/>
        <v>Recent</v>
      </c>
      <c r="U1697" t="str">
        <f t="shared" si="107"/>
        <v>Medium</v>
      </c>
    </row>
    <row r="1698" spans="1:21" x14ac:dyDescent="0.25">
      <c r="A1698" t="s">
        <v>8193</v>
      </c>
      <c r="B1698" t="s">
        <v>18</v>
      </c>
      <c r="C1698" t="s">
        <v>8194</v>
      </c>
      <c r="D1698" t="s">
        <v>8195</v>
      </c>
      <c r="E1698" t="s">
        <v>8196</v>
      </c>
      <c r="F1698" t="s">
        <v>22</v>
      </c>
      <c r="G1698" s="2"/>
      <c r="H1698" t="s">
        <v>22</v>
      </c>
      <c r="I1698">
        <v>2010</v>
      </c>
      <c r="J1698" t="s">
        <v>198</v>
      </c>
      <c r="K1698" t="s">
        <v>773</v>
      </c>
      <c r="L1698">
        <v>96</v>
      </c>
      <c r="M1698">
        <v>0</v>
      </c>
      <c r="N1698" t="s">
        <v>119</v>
      </c>
      <c r="O1698" t="s">
        <v>8197</v>
      </c>
      <c r="P1698" t="s">
        <v>27</v>
      </c>
      <c r="Q1698">
        <v>2</v>
      </c>
      <c r="R1698" t="str">
        <f t="shared" si="104"/>
        <v/>
      </c>
      <c r="S1698" t="str">
        <f t="shared" si="105"/>
        <v/>
      </c>
      <c r="T1698" t="str">
        <f t="shared" si="106"/>
        <v>Modern</v>
      </c>
      <c r="U1698" t="str">
        <f t="shared" si="107"/>
        <v>Medium</v>
      </c>
    </row>
    <row r="1699" spans="1:21" x14ac:dyDescent="0.25">
      <c r="A1699" t="s">
        <v>8198</v>
      </c>
      <c r="B1699" t="s">
        <v>29</v>
      </c>
      <c r="C1699" t="s">
        <v>8199</v>
      </c>
      <c r="D1699" t="s">
        <v>22</v>
      </c>
      <c r="E1699" t="s">
        <v>8200</v>
      </c>
      <c r="F1699" t="s">
        <v>175</v>
      </c>
      <c r="G1699" s="2"/>
      <c r="H1699" t="s">
        <v>22</v>
      </c>
      <c r="I1699">
        <v>2012</v>
      </c>
      <c r="J1699" t="s">
        <v>77</v>
      </c>
      <c r="K1699" t="s">
        <v>71</v>
      </c>
      <c r="L1699">
        <v>0</v>
      </c>
      <c r="M1699">
        <v>1</v>
      </c>
      <c r="N1699" t="s">
        <v>805</v>
      </c>
      <c r="O1699" t="s">
        <v>8201</v>
      </c>
      <c r="P1699" t="s">
        <v>27</v>
      </c>
      <c r="Q1699">
        <v>2</v>
      </c>
      <c r="R1699" t="str">
        <f t="shared" si="104"/>
        <v/>
      </c>
      <c r="S1699" t="str">
        <f t="shared" si="105"/>
        <v/>
      </c>
      <c r="T1699" t="str">
        <f t="shared" si="106"/>
        <v>Modern</v>
      </c>
      <c r="U1699" t="str">
        <f t="shared" si="107"/>
        <v>Not Applicable</v>
      </c>
    </row>
    <row r="1700" spans="1:21" x14ac:dyDescent="0.25">
      <c r="A1700" t="s">
        <v>8202</v>
      </c>
      <c r="B1700" t="s">
        <v>18</v>
      </c>
      <c r="C1700" t="s">
        <v>8203</v>
      </c>
      <c r="D1700" t="s">
        <v>8204</v>
      </c>
      <c r="E1700" t="s">
        <v>8205</v>
      </c>
      <c r="F1700" t="s">
        <v>22</v>
      </c>
      <c r="G1700" s="2"/>
      <c r="H1700" t="s">
        <v>22</v>
      </c>
      <c r="I1700">
        <v>2021</v>
      </c>
      <c r="J1700" t="s">
        <v>77</v>
      </c>
      <c r="K1700" t="s">
        <v>7366</v>
      </c>
      <c r="L1700">
        <v>49</v>
      </c>
      <c r="M1700">
        <v>0</v>
      </c>
      <c r="N1700" t="s">
        <v>357</v>
      </c>
      <c r="O1700" t="s">
        <v>8206</v>
      </c>
      <c r="P1700" t="s">
        <v>27</v>
      </c>
      <c r="Q1700">
        <v>2</v>
      </c>
      <c r="R1700" t="str">
        <f t="shared" si="104"/>
        <v/>
      </c>
      <c r="S1700" t="str">
        <f t="shared" si="105"/>
        <v/>
      </c>
      <c r="T1700" t="str">
        <f t="shared" si="106"/>
        <v>Recent</v>
      </c>
      <c r="U1700" t="str">
        <f t="shared" si="107"/>
        <v>Short</v>
      </c>
    </row>
    <row r="1701" spans="1:21" x14ac:dyDescent="0.25">
      <c r="A1701" t="s">
        <v>8207</v>
      </c>
      <c r="B1701" t="s">
        <v>29</v>
      </c>
      <c r="C1701" t="s">
        <v>8208</v>
      </c>
      <c r="D1701" t="s">
        <v>8209</v>
      </c>
      <c r="E1701" t="s">
        <v>8210</v>
      </c>
      <c r="F1701" t="s">
        <v>175</v>
      </c>
      <c r="G1701" s="2">
        <v>44405</v>
      </c>
      <c r="H1701" t="s">
        <v>34</v>
      </c>
      <c r="I1701">
        <v>2021</v>
      </c>
      <c r="J1701" t="s">
        <v>136</v>
      </c>
      <c r="K1701" t="s">
        <v>1856</v>
      </c>
      <c r="L1701">
        <v>0</v>
      </c>
      <c r="M1701">
        <v>7</v>
      </c>
      <c r="N1701" t="s">
        <v>8211</v>
      </c>
      <c r="O1701" t="s">
        <v>8212</v>
      </c>
      <c r="P1701" t="s">
        <v>39</v>
      </c>
      <c r="Q1701">
        <v>1</v>
      </c>
      <c r="R1701">
        <f t="shared" si="104"/>
        <v>2021</v>
      </c>
      <c r="S1701" t="str">
        <f t="shared" si="105"/>
        <v>July</v>
      </c>
      <c r="T1701" t="str">
        <f t="shared" si="106"/>
        <v>Recent</v>
      </c>
      <c r="U1701" t="str">
        <f t="shared" si="107"/>
        <v>Not Applicable</v>
      </c>
    </row>
    <row r="1702" spans="1:21" x14ac:dyDescent="0.25">
      <c r="A1702" t="s">
        <v>8213</v>
      </c>
      <c r="B1702" t="s">
        <v>18</v>
      </c>
      <c r="C1702" t="s">
        <v>8214</v>
      </c>
      <c r="D1702" t="s">
        <v>8215</v>
      </c>
      <c r="E1702" t="s">
        <v>8216</v>
      </c>
      <c r="F1702" t="s">
        <v>22</v>
      </c>
      <c r="G1702" s="2"/>
      <c r="H1702" t="s">
        <v>22</v>
      </c>
      <c r="I1702">
        <v>1955</v>
      </c>
      <c r="J1702" t="s">
        <v>238</v>
      </c>
      <c r="K1702" t="s">
        <v>1212</v>
      </c>
      <c r="L1702">
        <v>114</v>
      </c>
      <c r="M1702">
        <v>0</v>
      </c>
      <c r="N1702" t="s">
        <v>25</v>
      </c>
      <c r="O1702" t="s">
        <v>8217</v>
      </c>
      <c r="P1702" t="s">
        <v>27</v>
      </c>
      <c r="Q1702">
        <v>2</v>
      </c>
      <c r="R1702" t="str">
        <f t="shared" si="104"/>
        <v/>
      </c>
      <c r="S1702" t="str">
        <f t="shared" si="105"/>
        <v/>
      </c>
      <c r="T1702" t="str">
        <f t="shared" si="106"/>
        <v>Older</v>
      </c>
      <c r="U1702" t="str">
        <f t="shared" si="107"/>
        <v>Medium</v>
      </c>
    </row>
    <row r="1703" spans="1:21" x14ac:dyDescent="0.25">
      <c r="A1703" t="s">
        <v>8218</v>
      </c>
      <c r="B1703" t="s">
        <v>18</v>
      </c>
      <c r="C1703" t="s">
        <v>8219</v>
      </c>
      <c r="D1703" t="s">
        <v>8220</v>
      </c>
      <c r="E1703" t="s">
        <v>8221</v>
      </c>
      <c r="F1703" t="s">
        <v>22</v>
      </c>
      <c r="G1703" s="2"/>
      <c r="H1703" t="s">
        <v>22</v>
      </c>
      <c r="I1703">
        <v>2009</v>
      </c>
      <c r="J1703" t="s">
        <v>23</v>
      </c>
      <c r="K1703" t="s">
        <v>384</v>
      </c>
      <c r="L1703">
        <v>81</v>
      </c>
      <c r="M1703">
        <v>0</v>
      </c>
      <c r="N1703" t="s">
        <v>25</v>
      </c>
      <c r="O1703" t="s">
        <v>8222</v>
      </c>
      <c r="P1703" t="s">
        <v>27</v>
      </c>
      <c r="Q1703">
        <v>2</v>
      </c>
      <c r="R1703" t="str">
        <f t="shared" si="104"/>
        <v/>
      </c>
      <c r="S1703" t="str">
        <f t="shared" si="105"/>
        <v/>
      </c>
      <c r="T1703" t="str">
        <f t="shared" si="106"/>
        <v>Older</v>
      </c>
      <c r="U1703" t="str">
        <f t="shared" si="107"/>
        <v>Short</v>
      </c>
    </row>
    <row r="1704" spans="1:21" x14ac:dyDescent="0.25">
      <c r="A1704" t="s">
        <v>8223</v>
      </c>
      <c r="B1704" t="s">
        <v>18</v>
      </c>
      <c r="C1704" t="s">
        <v>8224</v>
      </c>
      <c r="D1704" t="s">
        <v>8225</v>
      </c>
      <c r="E1704" t="s">
        <v>8226</v>
      </c>
      <c r="F1704" t="s">
        <v>22</v>
      </c>
      <c r="G1704" s="2"/>
      <c r="H1704" t="s">
        <v>22</v>
      </c>
      <c r="I1704">
        <v>1984</v>
      </c>
      <c r="J1704" t="s">
        <v>300</v>
      </c>
      <c r="K1704" t="s">
        <v>779</v>
      </c>
      <c r="L1704">
        <v>58</v>
      </c>
      <c r="M1704">
        <v>0</v>
      </c>
      <c r="N1704" t="s">
        <v>61</v>
      </c>
      <c r="O1704" t="s">
        <v>8227</v>
      </c>
      <c r="P1704" t="s">
        <v>27</v>
      </c>
      <c r="Q1704">
        <v>2</v>
      </c>
      <c r="R1704" t="str">
        <f t="shared" si="104"/>
        <v/>
      </c>
      <c r="S1704" t="str">
        <f t="shared" si="105"/>
        <v/>
      </c>
      <c r="T1704" t="str">
        <f t="shared" si="106"/>
        <v>Older</v>
      </c>
      <c r="U1704" t="str">
        <f t="shared" si="107"/>
        <v>Short</v>
      </c>
    </row>
    <row r="1705" spans="1:21" x14ac:dyDescent="0.25">
      <c r="A1705" t="s">
        <v>8228</v>
      </c>
      <c r="B1705" t="s">
        <v>18</v>
      </c>
      <c r="C1705" t="s">
        <v>8229</v>
      </c>
      <c r="D1705" t="s">
        <v>8230</v>
      </c>
      <c r="E1705" t="s">
        <v>8231</v>
      </c>
      <c r="F1705" t="s">
        <v>22</v>
      </c>
      <c r="G1705" s="2"/>
      <c r="H1705" t="s">
        <v>22</v>
      </c>
      <c r="I1705">
        <v>2018</v>
      </c>
      <c r="J1705" t="s">
        <v>59</v>
      </c>
      <c r="K1705" t="s">
        <v>289</v>
      </c>
      <c r="L1705">
        <v>93</v>
      </c>
      <c r="M1705">
        <v>0</v>
      </c>
      <c r="N1705" t="s">
        <v>883</v>
      </c>
      <c r="O1705" t="s">
        <v>8232</v>
      </c>
      <c r="P1705" t="s">
        <v>27</v>
      </c>
      <c r="Q1705">
        <v>2</v>
      </c>
      <c r="R1705" t="str">
        <f t="shared" si="104"/>
        <v/>
      </c>
      <c r="S1705" t="str">
        <f t="shared" si="105"/>
        <v/>
      </c>
      <c r="T1705" t="str">
        <f t="shared" si="106"/>
        <v>Modern</v>
      </c>
      <c r="U1705" t="str">
        <f t="shared" si="107"/>
        <v>Medium</v>
      </c>
    </row>
    <row r="1706" spans="1:21" x14ac:dyDescent="0.25">
      <c r="A1706" t="s">
        <v>8233</v>
      </c>
      <c r="B1706" t="s">
        <v>18</v>
      </c>
      <c r="C1706" t="s">
        <v>8234</v>
      </c>
      <c r="D1706" t="s">
        <v>8235</v>
      </c>
      <c r="E1706" t="s">
        <v>8236</v>
      </c>
      <c r="F1706" t="s">
        <v>22</v>
      </c>
      <c r="G1706" s="2"/>
      <c r="H1706" t="s">
        <v>22</v>
      </c>
      <c r="I1706">
        <v>1953</v>
      </c>
      <c r="J1706" t="s">
        <v>59</v>
      </c>
      <c r="K1706" t="s">
        <v>1667</v>
      </c>
      <c r="L1706">
        <v>59</v>
      </c>
      <c r="M1706">
        <v>0</v>
      </c>
      <c r="N1706" t="s">
        <v>61</v>
      </c>
      <c r="O1706" t="s">
        <v>8237</v>
      </c>
      <c r="P1706" t="s">
        <v>27</v>
      </c>
      <c r="Q1706">
        <v>2</v>
      </c>
      <c r="R1706" t="str">
        <f t="shared" si="104"/>
        <v/>
      </c>
      <c r="S1706" t="str">
        <f t="shared" si="105"/>
        <v/>
      </c>
      <c r="T1706" t="str">
        <f t="shared" si="106"/>
        <v>Older</v>
      </c>
      <c r="U1706" t="str">
        <f t="shared" si="107"/>
        <v>Short</v>
      </c>
    </row>
    <row r="1707" spans="1:21" x14ac:dyDescent="0.25">
      <c r="A1707" t="s">
        <v>8238</v>
      </c>
      <c r="B1707" t="s">
        <v>18</v>
      </c>
      <c r="C1707" t="s">
        <v>8239</v>
      </c>
      <c r="D1707" t="s">
        <v>8240</v>
      </c>
      <c r="E1707" t="s">
        <v>8241</v>
      </c>
      <c r="F1707" t="s">
        <v>175</v>
      </c>
      <c r="G1707" s="2">
        <v>43644</v>
      </c>
      <c r="H1707" t="s">
        <v>34</v>
      </c>
      <c r="I1707">
        <v>2016</v>
      </c>
      <c r="J1707" t="s">
        <v>92</v>
      </c>
      <c r="K1707" t="s">
        <v>4125</v>
      </c>
      <c r="L1707">
        <v>119</v>
      </c>
      <c r="M1707">
        <v>0</v>
      </c>
      <c r="N1707" t="s">
        <v>119</v>
      </c>
      <c r="O1707" t="s">
        <v>8242</v>
      </c>
      <c r="P1707" t="s">
        <v>39</v>
      </c>
      <c r="Q1707">
        <v>1</v>
      </c>
      <c r="R1707">
        <f t="shared" si="104"/>
        <v>2019</v>
      </c>
      <c r="S1707" t="str">
        <f t="shared" si="105"/>
        <v>June</v>
      </c>
      <c r="T1707" t="str">
        <f t="shared" si="106"/>
        <v>Modern</v>
      </c>
      <c r="U1707" t="str">
        <f t="shared" si="107"/>
        <v>Medium</v>
      </c>
    </row>
    <row r="1708" spans="1:21" x14ac:dyDescent="0.25">
      <c r="A1708" t="s">
        <v>8243</v>
      </c>
      <c r="B1708" t="s">
        <v>18</v>
      </c>
      <c r="C1708" t="s">
        <v>8244</v>
      </c>
      <c r="D1708" t="s">
        <v>8245</v>
      </c>
      <c r="E1708" t="s">
        <v>8246</v>
      </c>
      <c r="F1708" t="s">
        <v>1092</v>
      </c>
      <c r="G1708" s="2">
        <v>44085</v>
      </c>
      <c r="H1708" t="s">
        <v>34</v>
      </c>
      <c r="I1708">
        <v>2020</v>
      </c>
      <c r="J1708" t="s">
        <v>136</v>
      </c>
      <c r="K1708" t="s">
        <v>169</v>
      </c>
      <c r="L1708">
        <v>103</v>
      </c>
      <c r="M1708">
        <v>0</v>
      </c>
      <c r="N1708" t="s">
        <v>162</v>
      </c>
      <c r="O1708" t="s">
        <v>8247</v>
      </c>
      <c r="P1708" t="s">
        <v>39</v>
      </c>
      <c r="Q1708">
        <v>1</v>
      </c>
      <c r="R1708">
        <f t="shared" si="104"/>
        <v>2020</v>
      </c>
      <c r="S1708" t="str">
        <f t="shared" si="105"/>
        <v>September</v>
      </c>
      <c r="T1708" t="str">
        <f t="shared" si="106"/>
        <v>Recent</v>
      </c>
      <c r="U1708" t="str">
        <f t="shared" si="107"/>
        <v>Medium</v>
      </c>
    </row>
    <row r="1709" spans="1:21" x14ac:dyDescent="0.25">
      <c r="A1709" t="s">
        <v>8248</v>
      </c>
      <c r="B1709" t="s">
        <v>18</v>
      </c>
      <c r="C1709" t="s">
        <v>8249</v>
      </c>
      <c r="D1709" t="s">
        <v>8250</v>
      </c>
      <c r="E1709" t="s">
        <v>8251</v>
      </c>
      <c r="F1709" t="s">
        <v>85</v>
      </c>
      <c r="G1709" s="2"/>
      <c r="H1709" t="s">
        <v>22</v>
      </c>
      <c r="I1709">
        <v>2017</v>
      </c>
      <c r="J1709" t="s">
        <v>59</v>
      </c>
      <c r="K1709" t="s">
        <v>8252</v>
      </c>
      <c r="L1709">
        <v>159</v>
      </c>
      <c r="M1709">
        <v>0</v>
      </c>
      <c r="N1709" t="s">
        <v>25</v>
      </c>
      <c r="O1709" t="s">
        <v>8253</v>
      </c>
      <c r="P1709" t="s">
        <v>27</v>
      </c>
      <c r="Q1709">
        <v>2</v>
      </c>
      <c r="R1709" t="str">
        <f t="shared" si="104"/>
        <v/>
      </c>
      <c r="S1709" t="str">
        <f t="shared" si="105"/>
        <v/>
      </c>
      <c r="T1709" t="str">
        <f t="shared" si="106"/>
        <v>Modern</v>
      </c>
      <c r="U1709" t="str">
        <f t="shared" si="107"/>
        <v>Long</v>
      </c>
    </row>
    <row r="1710" spans="1:21" x14ac:dyDescent="0.25">
      <c r="A1710" t="s">
        <v>8254</v>
      </c>
      <c r="B1710" t="s">
        <v>18</v>
      </c>
      <c r="C1710" t="s">
        <v>8255</v>
      </c>
      <c r="D1710" t="s">
        <v>8256</v>
      </c>
      <c r="E1710" t="s">
        <v>8257</v>
      </c>
      <c r="F1710" t="s">
        <v>22</v>
      </c>
      <c r="G1710" s="2"/>
      <c r="H1710" t="s">
        <v>22</v>
      </c>
      <c r="I1710">
        <v>1947</v>
      </c>
      <c r="J1710" t="s">
        <v>59</v>
      </c>
      <c r="K1710" t="s">
        <v>470</v>
      </c>
      <c r="L1710">
        <v>100</v>
      </c>
      <c r="M1710">
        <v>0</v>
      </c>
      <c r="N1710" t="s">
        <v>119</v>
      </c>
      <c r="O1710" t="s">
        <v>8258</v>
      </c>
      <c r="P1710" t="s">
        <v>27</v>
      </c>
      <c r="Q1710">
        <v>2</v>
      </c>
      <c r="R1710" t="str">
        <f t="shared" si="104"/>
        <v/>
      </c>
      <c r="S1710" t="str">
        <f t="shared" si="105"/>
        <v/>
      </c>
      <c r="T1710" t="str">
        <f t="shared" si="106"/>
        <v>Older</v>
      </c>
      <c r="U1710" t="str">
        <f t="shared" si="107"/>
        <v>Medium</v>
      </c>
    </row>
    <row r="1711" spans="1:21" x14ac:dyDescent="0.25">
      <c r="A1711" t="s">
        <v>8259</v>
      </c>
      <c r="B1711" t="s">
        <v>18</v>
      </c>
      <c r="C1711" t="s">
        <v>8260</v>
      </c>
      <c r="D1711" t="s">
        <v>8261</v>
      </c>
      <c r="E1711" t="s">
        <v>8262</v>
      </c>
      <c r="F1711" t="s">
        <v>22</v>
      </c>
      <c r="G1711" s="2"/>
      <c r="H1711" t="s">
        <v>22</v>
      </c>
      <c r="I1711">
        <v>2007</v>
      </c>
      <c r="J1711" t="s">
        <v>92</v>
      </c>
      <c r="K1711" t="s">
        <v>1456</v>
      </c>
      <c r="L1711">
        <v>83</v>
      </c>
      <c r="M1711">
        <v>0</v>
      </c>
      <c r="N1711" t="s">
        <v>119</v>
      </c>
      <c r="O1711" t="s">
        <v>8263</v>
      </c>
      <c r="P1711" t="s">
        <v>27</v>
      </c>
      <c r="Q1711">
        <v>2</v>
      </c>
      <c r="R1711" t="str">
        <f t="shared" si="104"/>
        <v/>
      </c>
      <c r="S1711" t="str">
        <f t="shared" si="105"/>
        <v/>
      </c>
      <c r="T1711" t="str">
        <f t="shared" si="106"/>
        <v>Older</v>
      </c>
      <c r="U1711" t="str">
        <f t="shared" si="107"/>
        <v>Short</v>
      </c>
    </row>
    <row r="1712" spans="1:21" x14ac:dyDescent="0.25">
      <c r="A1712" t="s">
        <v>8264</v>
      </c>
      <c r="B1712" t="s">
        <v>18</v>
      </c>
      <c r="C1712" t="s">
        <v>8265</v>
      </c>
      <c r="D1712" t="s">
        <v>8266</v>
      </c>
      <c r="E1712" t="s">
        <v>8267</v>
      </c>
      <c r="F1712" t="s">
        <v>175</v>
      </c>
      <c r="G1712" s="2">
        <v>43853</v>
      </c>
      <c r="H1712" t="s">
        <v>34</v>
      </c>
      <c r="I1712">
        <v>2017</v>
      </c>
      <c r="J1712" t="s">
        <v>153</v>
      </c>
      <c r="K1712" t="s">
        <v>289</v>
      </c>
      <c r="L1712">
        <v>93</v>
      </c>
      <c r="M1712">
        <v>0</v>
      </c>
      <c r="N1712" t="s">
        <v>162</v>
      </c>
      <c r="O1712" t="s">
        <v>8268</v>
      </c>
      <c r="P1712" t="s">
        <v>39</v>
      </c>
      <c r="Q1712">
        <v>1</v>
      </c>
      <c r="R1712">
        <f t="shared" si="104"/>
        <v>2020</v>
      </c>
      <c r="S1712" t="str">
        <f t="shared" si="105"/>
        <v>January</v>
      </c>
      <c r="T1712" t="str">
        <f t="shared" si="106"/>
        <v>Modern</v>
      </c>
      <c r="U1712" t="str">
        <f t="shared" si="107"/>
        <v>Medium</v>
      </c>
    </row>
    <row r="1713" spans="1:21" x14ac:dyDescent="0.25">
      <c r="A1713" t="s">
        <v>8269</v>
      </c>
      <c r="B1713" t="s">
        <v>29</v>
      </c>
      <c r="C1713" t="s">
        <v>8270</v>
      </c>
      <c r="D1713" t="s">
        <v>22</v>
      </c>
      <c r="E1713" t="s">
        <v>8271</v>
      </c>
      <c r="F1713" t="s">
        <v>508</v>
      </c>
      <c r="G1713" s="2">
        <v>43559</v>
      </c>
      <c r="H1713" t="s">
        <v>34</v>
      </c>
      <c r="I1713">
        <v>2019</v>
      </c>
      <c r="J1713" t="s">
        <v>35</v>
      </c>
      <c r="K1713" t="s">
        <v>71</v>
      </c>
      <c r="L1713">
        <v>0</v>
      </c>
      <c r="M1713">
        <v>1</v>
      </c>
      <c r="N1713" t="s">
        <v>220</v>
      </c>
      <c r="O1713" t="s">
        <v>8272</v>
      </c>
      <c r="P1713" t="s">
        <v>39</v>
      </c>
      <c r="Q1713">
        <v>1</v>
      </c>
      <c r="R1713">
        <f t="shared" si="104"/>
        <v>2019</v>
      </c>
      <c r="S1713" t="str">
        <f t="shared" si="105"/>
        <v>April</v>
      </c>
      <c r="T1713" t="str">
        <f t="shared" si="106"/>
        <v>Modern</v>
      </c>
      <c r="U1713" t="str">
        <f t="shared" si="107"/>
        <v>Not Applicable</v>
      </c>
    </row>
    <row r="1714" spans="1:21" x14ac:dyDescent="0.25">
      <c r="A1714" t="s">
        <v>8273</v>
      </c>
      <c r="B1714" t="s">
        <v>18</v>
      </c>
      <c r="C1714" t="s">
        <v>8274</v>
      </c>
      <c r="D1714" t="s">
        <v>3865</v>
      </c>
      <c r="E1714" t="s">
        <v>8275</v>
      </c>
      <c r="F1714" t="s">
        <v>22</v>
      </c>
      <c r="G1714" s="2"/>
      <c r="H1714" t="s">
        <v>22</v>
      </c>
      <c r="I1714">
        <v>1938</v>
      </c>
      <c r="J1714" t="s">
        <v>153</v>
      </c>
      <c r="K1714" t="s">
        <v>810</v>
      </c>
      <c r="L1714">
        <v>74</v>
      </c>
      <c r="M1714">
        <v>0</v>
      </c>
      <c r="N1714" t="s">
        <v>119</v>
      </c>
      <c r="O1714" t="s">
        <v>8276</v>
      </c>
      <c r="P1714" t="s">
        <v>27</v>
      </c>
      <c r="Q1714">
        <v>2</v>
      </c>
      <c r="R1714" t="str">
        <f t="shared" si="104"/>
        <v/>
      </c>
      <c r="S1714" t="str">
        <f t="shared" si="105"/>
        <v/>
      </c>
      <c r="T1714" t="str">
        <f t="shared" si="106"/>
        <v>Older</v>
      </c>
      <c r="U1714" t="str">
        <f t="shared" si="107"/>
        <v>Short</v>
      </c>
    </row>
    <row r="1715" spans="1:21" x14ac:dyDescent="0.25">
      <c r="A1715" t="s">
        <v>8277</v>
      </c>
      <c r="B1715" t="s">
        <v>18</v>
      </c>
      <c r="C1715" t="s">
        <v>8278</v>
      </c>
      <c r="D1715" t="s">
        <v>8279</v>
      </c>
      <c r="E1715" t="s">
        <v>8280</v>
      </c>
      <c r="F1715" t="s">
        <v>643</v>
      </c>
      <c r="G1715" s="2">
        <v>43328</v>
      </c>
      <c r="H1715" t="s">
        <v>34</v>
      </c>
      <c r="I1715">
        <v>1982</v>
      </c>
      <c r="J1715" t="s">
        <v>136</v>
      </c>
      <c r="K1715" t="s">
        <v>161</v>
      </c>
      <c r="L1715">
        <v>101</v>
      </c>
      <c r="M1715">
        <v>0</v>
      </c>
      <c r="N1715" t="s">
        <v>112</v>
      </c>
      <c r="O1715" t="s">
        <v>8281</v>
      </c>
      <c r="P1715" t="s">
        <v>39</v>
      </c>
      <c r="Q1715">
        <v>1</v>
      </c>
      <c r="R1715">
        <f t="shared" si="104"/>
        <v>2018</v>
      </c>
      <c r="S1715" t="str">
        <f t="shared" si="105"/>
        <v>August</v>
      </c>
      <c r="T1715" t="str">
        <f t="shared" si="106"/>
        <v>Older</v>
      </c>
      <c r="U1715" t="str">
        <f t="shared" si="107"/>
        <v>Medium</v>
      </c>
    </row>
    <row r="1716" spans="1:21" x14ac:dyDescent="0.25">
      <c r="A1716" t="s">
        <v>8282</v>
      </c>
      <c r="B1716" t="s">
        <v>18</v>
      </c>
      <c r="C1716" t="s">
        <v>8283</v>
      </c>
      <c r="D1716" t="s">
        <v>8284</v>
      </c>
      <c r="E1716" t="s">
        <v>8285</v>
      </c>
      <c r="F1716" t="s">
        <v>175</v>
      </c>
      <c r="G1716" s="2">
        <v>43193</v>
      </c>
      <c r="H1716" t="s">
        <v>34</v>
      </c>
      <c r="I1716">
        <v>2018</v>
      </c>
      <c r="J1716" t="s">
        <v>244</v>
      </c>
      <c r="K1716" t="s">
        <v>470</v>
      </c>
      <c r="L1716">
        <v>100</v>
      </c>
      <c r="M1716">
        <v>0</v>
      </c>
      <c r="N1716" t="s">
        <v>119</v>
      </c>
      <c r="O1716" t="s">
        <v>8286</v>
      </c>
      <c r="P1716" t="s">
        <v>39</v>
      </c>
      <c r="Q1716">
        <v>1</v>
      </c>
      <c r="R1716">
        <f t="shared" si="104"/>
        <v>2018</v>
      </c>
      <c r="S1716" t="str">
        <f t="shared" si="105"/>
        <v>April</v>
      </c>
      <c r="T1716" t="str">
        <f t="shared" si="106"/>
        <v>Modern</v>
      </c>
      <c r="U1716" t="str">
        <f t="shared" si="107"/>
        <v>Medium</v>
      </c>
    </row>
    <row r="1717" spans="1:21" x14ac:dyDescent="0.25">
      <c r="A1717" t="s">
        <v>8287</v>
      </c>
      <c r="B1717" t="s">
        <v>29</v>
      </c>
      <c r="C1717" t="s">
        <v>8288</v>
      </c>
      <c r="D1717" t="s">
        <v>22</v>
      </c>
      <c r="E1717" t="s">
        <v>22</v>
      </c>
      <c r="F1717" t="s">
        <v>22</v>
      </c>
      <c r="G1717" s="2"/>
      <c r="H1717" t="s">
        <v>22</v>
      </c>
      <c r="I1717">
        <v>2019</v>
      </c>
      <c r="J1717" t="s">
        <v>51</v>
      </c>
      <c r="K1717" t="s">
        <v>71</v>
      </c>
      <c r="L1717">
        <v>0</v>
      </c>
      <c r="M1717">
        <v>1</v>
      </c>
      <c r="N1717" t="s">
        <v>5005</v>
      </c>
      <c r="O1717" t="s">
        <v>8289</v>
      </c>
      <c r="P1717" t="s">
        <v>27</v>
      </c>
      <c r="Q1717">
        <v>2</v>
      </c>
      <c r="R1717" t="str">
        <f t="shared" si="104"/>
        <v/>
      </c>
      <c r="S1717" t="str">
        <f t="shared" si="105"/>
        <v/>
      </c>
      <c r="T1717" t="str">
        <f t="shared" si="106"/>
        <v>Modern</v>
      </c>
      <c r="U1717" t="str">
        <f t="shared" si="107"/>
        <v>Not Applicable</v>
      </c>
    </row>
    <row r="1718" spans="1:21" x14ac:dyDescent="0.25">
      <c r="A1718" t="s">
        <v>8290</v>
      </c>
      <c r="B1718" t="s">
        <v>18</v>
      </c>
      <c r="C1718" t="s">
        <v>8291</v>
      </c>
      <c r="D1718" t="s">
        <v>8292</v>
      </c>
      <c r="E1718" t="s">
        <v>8293</v>
      </c>
      <c r="F1718" t="s">
        <v>22</v>
      </c>
      <c r="G1718" s="2"/>
      <c r="H1718" t="s">
        <v>22</v>
      </c>
      <c r="I1718">
        <v>2007</v>
      </c>
      <c r="J1718" t="s">
        <v>92</v>
      </c>
      <c r="K1718" t="s">
        <v>256</v>
      </c>
      <c r="L1718">
        <v>92</v>
      </c>
      <c r="M1718">
        <v>0</v>
      </c>
      <c r="N1718" t="s">
        <v>264</v>
      </c>
      <c r="O1718" t="s">
        <v>8294</v>
      </c>
      <c r="P1718" t="s">
        <v>27</v>
      </c>
      <c r="Q1718">
        <v>2</v>
      </c>
      <c r="R1718" t="str">
        <f t="shared" si="104"/>
        <v/>
      </c>
      <c r="S1718" t="str">
        <f t="shared" si="105"/>
        <v/>
      </c>
      <c r="T1718" t="str">
        <f t="shared" si="106"/>
        <v>Older</v>
      </c>
      <c r="U1718" t="str">
        <f t="shared" si="107"/>
        <v>Medium</v>
      </c>
    </row>
    <row r="1719" spans="1:21" x14ac:dyDescent="0.25">
      <c r="A1719" t="s">
        <v>8295</v>
      </c>
      <c r="B1719" t="s">
        <v>18</v>
      </c>
      <c r="C1719" t="s">
        <v>8296</v>
      </c>
      <c r="D1719" t="s">
        <v>8297</v>
      </c>
      <c r="E1719" t="s">
        <v>8298</v>
      </c>
      <c r="F1719" t="s">
        <v>22</v>
      </c>
      <c r="G1719" s="2"/>
      <c r="H1719" t="s">
        <v>22</v>
      </c>
      <c r="I1719">
        <v>1991</v>
      </c>
      <c r="J1719" t="s">
        <v>92</v>
      </c>
      <c r="K1719" t="s">
        <v>551</v>
      </c>
      <c r="L1719">
        <v>97</v>
      </c>
      <c r="M1719">
        <v>0</v>
      </c>
      <c r="N1719" t="s">
        <v>25</v>
      </c>
      <c r="O1719" t="s">
        <v>8299</v>
      </c>
      <c r="P1719" t="s">
        <v>27</v>
      </c>
      <c r="Q1719">
        <v>2</v>
      </c>
      <c r="R1719" t="str">
        <f t="shared" si="104"/>
        <v/>
      </c>
      <c r="S1719" t="str">
        <f t="shared" si="105"/>
        <v/>
      </c>
      <c r="T1719" t="str">
        <f t="shared" si="106"/>
        <v>Older</v>
      </c>
      <c r="U1719" t="str">
        <f t="shared" si="107"/>
        <v>Medium</v>
      </c>
    </row>
    <row r="1720" spans="1:21" x14ac:dyDescent="0.25">
      <c r="A1720" t="s">
        <v>8300</v>
      </c>
      <c r="B1720" t="s">
        <v>18</v>
      </c>
      <c r="C1720" t="s">
        <v>8301</v>
      </c>
      <c r="D1720" t="s">
        <v>8302</v>
      </c>
      <c r="E1720" t="s">
        <v>8303</v>
      </c>
      <c r="F1720" t="s">
        <v>22</v>
      </c>
      <c r="G1720" s="2"/>
      <c r="H1720" t="s">
        <v>22</v>
      </c>
      <c r="I1720">
        <v>2015</v>
      </c>
      <c r="J1720" t="s">
        <v>395</v>
      </c>
      <c r="K1720" t="s">
        <v>967</v>
      </c>
      <c r="L1720">
        <v>90</v>
      </c>
      <c r="M1720">
        <v>0</v>
      </c>
      <c r="N1720" t="s">
        <v>119</v>
      </c>
      <c r="O1720" t="s">
        <v>8304</v>
      </c>
      <c r="P1720" t="s">
        <v>27</v>
      </c>
      <c r="Q1720">
        <v>2</v>
      </c>
      <c r="R1720" t="str">
        <f t="shared" si="104"/>
        <v/>
      </c>
      <c r="S1720" t="str">
        <f t="shared" si="105"/>
        <v/>
      </c>
      <c r="T1720" t="str">
        <f t="shared" si="106"/>
        <v>Modern</v>
      </c>
      <c r="U1720" t="str">
        <f t="shared" si="107"/>
        <v>Medium</v>
      </c>
    </row>
    <row r="1721" spans="1:21" x14ac:dyDescent="0.25">
      <c r="A1721" t="s">
        <v>8305</v>
      </c>
      <c r="B1721" t="s">
        <v>18</v>
      </c>
      <c r="C1721" t="s">
        <v>8306</v>
      </c>
      <c r="D1721" t="s">
        <v>8307</v>
      </c>
      <c r="E1721" t="s">
        <v>8308</v>
      </c>
      <c r="F1721" t="s">
        <v>22</v>
      </c>
      <c r="G1721" s="2"/>
      <c r="H1721" t="s">
        <v>22</v>
      </c>
      <c r="I1721">
        <v>2019</v>
      </c>
      <c r="J1721" t="s">
        <v>198</v>
      </c>
      <c r="K1721" t="s">
        <v>256</v>
      </c>
      <c r="L1721">
        <v>92</v>
      </c>
      <c r="M1721">
        <v>0</v>
      </c>
      <c r="N1721" t="s">
        <v>25</v>
      </c>
      <c r="O1721" t="s">
        <v>8309</v>
      </c>
      <c r="P1721" t="s">
        <v>27</v>
      </c>
      <c r="Q1721">
        <v>2</v>
      </c>
      <c r="R1721" t="str">
        <f t="shared" si="104"/>
        <v/>
      </c>
      <c r="S1721" t="str">
        <f t="shared" si="105"/>
        <v/>
      </c>
      <c r="T1721" t="str">
        <f t="shared" si="106"/>
        <v>Modern</v>
      </c>
      <c r="U1721" t="str">
        <f t="shared" si="107"/>
        <v>Medium</v>
      </c>
    </row>
    <row r="1722" spans="1:21" x14ac:dyDescent="0.25">
      <c r="A1722" t="s">
        <v>8310</v>
      </c>
      <c r="B1722" t="s">
        <v>18</v>
      </c>
      <c r="C1722" t="s">
        <v>8311</v>
      </c>
      <c r="D1722" t="s">
        <v>8312</v>
      </c>
      <c r="E1722" t="s">
        <v>8313</v>
      </c>
      <c r="F1722" t="s">
        <v>22</v>
      </c>
      <c r="G1722" s="2"/>
      <c r="H1722" t="s">
        <v>22</v>
      </c>
      <c r="I1722">
        <v>2020</v>
      </c>
      <c r="J1722" t="s">
        <v>59</v>
      </c>
      <c r="K1722" t="s">
        <v>570</v>
      </c>
      <c r="L1722">
        <v>94</v>
      </c>
      <c r="M1722">
        <v>0</v>
      </c>
      <c r="N1722" t="s">
        <v>1176</v>
      </c>
      <c r="O1722" t="s">
        <v>8314</v>
      </c>
      <c r="P1722" t="s">
        <v>27</v>
      </c>
      <c r="Q1722">
        <v>2</v>
      </c>
      <c r="R1722" t="str">
        <f t="shared" si="104"/>
        <v/>
      </c>
      <c r="S1722" t="str">
        <f t="shared" si="105"/>
        <v/>
      </c>
      <c r="T1722" t="str">
        <f t="shared" si="106"/>
        <v>Recent</v>
      </c>
      <c r="U1722" t="str">
        <f t="shared" si="107"/>
        <v>Medium</v>
      </c>
    </row>
    <row r="1723" spans="1:21" x14ac:dyDescent="0.25">
      <c r="A1723" t="s">
        <v>8315</v>
      </c>
      <c r="B1723" t="s">
        <v>18</v>
      </c>
      <c r="C1723" t="s">
        <v>8316</v>
      </c>
      <c r="D1723" t="s">
        <v>8317</v>
      </c>
      <c r="E1723" t="s">
        <v>8318</v>
      </c>
      <c r="F1723" t="s">
        <v>85</v>
      </c>
      <c r="G1723" s="2">
        <v>43743</v>
      </c>
      <c r="H1723" t="s">
        <v>34</v>
      </c>
      <c r="I1723">
        <v>2019</v>
      </c>
      <c r="J1723" t="s">
        <v>35</v>
      </c>
      <c r="K1723" t="s">
        <v>1191</v>
      </c>
      <c r="L1723">
        <v>109</v>
      </c>
      <c r="M1723">
        <v>0</v>
      </c>
      <c r="N1723" t="s">
        <v>119</v>
      </c>
      <c r="O1723" t="s">
        <v>8319</v>
      </c>
      <c r="P1723" t="s">
        <v>39</v>
      </c>
      <c r="Q1723">
        <v>1</v>
      </c>
      <c r="R1723">
        <f t="shared" si="104"/>
        <v>2019</v>
      </c>
      <c r="S1723" t="str">
        <f t="shared" si="105"/>
        <v>October</v>
      </c>
      <c r="T1723" t="str">
        <f t="shared" si="106"/>
        <v>Modern</v>
      </c>
      <c r="U1723" t="str">
        <f t="shared" si="107"/>
        <v>Medium</v>
      </c>
    </row>
    <row r="1724" spans="1:21" x14ac:dyDescent="0.25">
      <c r="A1724" t="s">
        <v>8320</v>
      </c>
      <c r="B1724" t="s">
        <v>18</v>
      </c>
      <c r="C1724" t="s">
        <v>8321</v>
      </c>
      <c r="D1724" t="s">
        <v>8322</v>
      </c>
      <c r="E1724" t="s">
        <v>8323</v>
      </c>
      <c r="F1724" t="s">
        <v>22</v>
      </c>
      <c r="G1724" s="2"/>
      <c r="H1724" t="s">
        <v>22</v>
      </c>
      <c r="I1724">
        <v>1996</v>
      </c>
      <c r="J1724" t="s">
        <v>92</v>
      </c>
      <c r="K1724" t="s">
        <v>570</v>
      </c>
      <c r="L1724">
        <v>94</v>
      </c>
      <c r="M1724">
        <v>0</v>
      </c>
      <c r="N1724" t="s">
        <v>25</v>
      </c>
      <c r="O1724" t="s">
        <v>8324</v>
      </c>
      <c r="P1724" t="s">
        <v>27</v>
      </c>
      <c r="Q1724">
        <v>2</v>
      </c>
      <c r="R1724" t="str">
        <f t="shared" si="104"/>
        <v/>
      </c>
      <c r="S1724" t="str">
        <f t="shared" si="105"/>
        <v/>
      </c>
      <c r="T1724" t="str">
        <f t="shared" si="106"/>
        <v>Older</v>
      </c>
      <c r="U1724" t="str">
        <f t="shared" si="107"/>
        <v>Medium</v>
      </c>
    </row>
    <row r="1725" spans="1:21" x14ac:dyDescent="0.25">
      <c r="A1725" t="s">
        <v>8325</v>
      </c>
      <c r="B1725" t="s">
        <v>18</v>
      </c>
      <c r="C1725" t="s">
        <v>8326</v>
      </c>
      <c r="D1725" t="s">
        <v>8327</v>
      </c>
      <c r="E1725" t="s">
        <v>8226</v>
      </c>
      <c r="F1725" t="s">
        <v>22</v>
      </c>
      <c r="G1725" s="2"/>
      <c r="H1725" t="s">
        <v>22</v>
      </c>
      <c r="I1725">
        <v>1981</v>
      </c>
      <c r="J1725" t="s">
        <v>23</v>
      </c>
      <c r="K1725" t="s">
        <v>44</v>
      </c>
      <c r="L1725">
        <v>60</v>
      </c>
      <c r="M1725">
        <v>0</v>
      </c>
      <c r="N1725" t="s">
        <v>61</v>
      </c>
      <c r="O1725" t="s">
        <v>8328</v>
      </c>
      <c r="P1725" t="s">
        <v>27</v>
      </c>
      <c r="Q1725">
        <v>2</v>
      </c>
      <c r="R1725" t="str">
        <f t="shared" si="104"/>
        <v/>
      </c>
      <c r="S1725" t="str">
        <f t="shared" si="105"/>
        <v/>
      </c>
      <c r="T1725" t="str">
        <f t="shared" si="106"/>
        <v>Older</v>
      </c>
      <c r="U1725" t="str">
        <f t="shared" si="107"/>
        <v>Short</v>
      </c>
    </row>
    <row r="1726" spans="1:21" x14ac:dyDescent="0.25">
      <c r="A1726" t="s">
        <v>8329</v>
      </c>
      <c r="B1726" t="s">
        <v>18</v>
      </c>
      <c r="C1726" t="s">
        <v>8330</v>
      </c>
      <c r="D1726" t="s">
        <v>8331</v>
      </c>
      <c r="E1726" t="s">
        <v>8332</v>
      </c>
      <c r="F1726" t="s">
        <v>175</v>
      </c>
      <c r="G1726" s="2"/>
      <c r="H1726" t="s">
        <v>22</v>
      </c>
      <c r="I1726">
        <v>2017</v>
      </c>
      <c r="J1726" t="s">
        <v>23</v>
      </c>
      <c r="K1726" t="s">
        <v>209</v>
      </c>
      <c r="L1726">
        <v>78</v>
      </c>
      <c r="M1726">
        <v>0</v>
      </c>
      <c r="N1726" t="s">
        <v>25</v>
      </c>
      <c r="O1726" t="s">
        <v>8333</v>
      </c>
      <c r="P1726" t="s">
        <v>27</v>
      </c>
      <c r="Q1726">
        <v>2</v>
      </c>
      <c r="R1726" t="str">
        <f t="shared" si="104"/>
        <v/>
      </c>
      <c r="S1726" t="str">
        <f t="shared" si="105"/>
        <v/>
      </c>
      <c r="T1726" t="str">
        <f t="shared" si="106"/>
        <v>Modern</v>
      </c>
      <c r="U1726" t="str">
        <f t="shared" si="107"/>
        <v>Short</v>
      </c>
    </row>
    <row r="1727" spans="1:21" x14ac:dyDescent="0.25">
      <c r="A1727" t="s">
        <v>8334</v>
      </c>
      <c r="B1727" t="s">
        <v>29</v>
      </c>
      <c r="C1727" t="s">
        <v>8335</v>
      </c>
      <c r="D1727" t="s">
        <v>22</v>
      </c>
      <c r="E1727" t="s">
        <v>22</v>
      </c>
      <c r="F1727" t="s">
        <v>22</v>
      </c>
      <c r="G1727" s="2">
        <v>44099</v>
      </c>
      <c r="H1727" t="s">
        <v>34</v>
      </c>
      <c r="I1727">
        <v>2020</v>
      </c>
      <c r="J1727" t="s">
        <v>349</v>
      </c>
      <c r="K1727" t="s">
        <v>1440</v>
      </c>
      <c r="L1727">
        <v>0</v>
      </c>
      <c r="M1727">
        <v>3</v>
      </c>
      <c r="N1727" t="s">
        <v>79</v>
      </c>
      <c r="O1727" t="s">
        <v>8336</v>
      </c>
      <c r="P1727" t="s">
        <v>39</v>
      </c>
      <c r="Q1727">
        <v>1</v>
      </c>
      <c r="R1727">
        <f t="shared" si="104"/>
        <v>2020</v>
      </c>
      <c r="S1727" t="str">
        <f t="shared" si="105"/>
        <v>September</v>
      </c>
      <c r="T1727" t="str">
        <f t="shared" si="106"/>
        <v>Recent</v>
      </c>
      <c r="U1727" t="str">
        <f t="shared" si="107"/>
        <v>Not Applicable</v>
      </c>
    </row>
    <row r="1728" spans="1:21" x14ac:dyDescent="0.25">
      <c r="A1728" t="s">
        <v>8337</v>
      </c>
      <c r="B1728" t="s">
        <v>18</v>
      </c>
      <c r="C1728" t="s">
        <v>8338</v>
      </c>
      <c r="D1728" t="s">
        <v>8339</v>
      </c>
      <c r="E1728" t="s">
        <v>8340</v>
      </c>
      <c r="F1728" t="s">
        <v>175</v>
      </c>
      <c r="G1728" s="2">
        <v>43976</v>
      </c>
      <c r="H1728" t="s">
        <v>34</v>
      </c>
      <c r="I1728">
        <v>2019</v>
      </c>
      <c r="J1728" t="s">
        <v>92</v>
      </c>
      <c r="K1728" t="s">
        <v>1955</v>
      </c>
      <c r="L1728">
        <v>135</v>
      </c>
      <c r="M1728">
        <v>0</v>
      </c>
      <c r="N1728" t="s">
        <v>119</v>
      </c>
      <c r="O1728" t="s">
        <v>8341</v>
      </c>
      <c r="P1728" t="s">
        <v>39</v>
      </c>
      <c r="Q1728">
        <v>1</v>
      </c>
      <c r="R1728">
        <f t="shared" si="104"/>
        <v>2020</v>
      </c>
      <c r="S1728" t="str">
        <f t="shared" si="105"/>
        <v>May</v>
      </c>
      <c r="T1728" t="str">
        <f t="shared" si="106"/>
        <v>Modern</v>
      </c>
      <c r="U1728" t="str">
        <f t="shared" si="107"/>
        <v>Long</v>
      </c>
    </row>
    <row r="1729" spans="1:21" x14ac:dyDescent="0.25">
      <c r="A1729" t="s">
        <v>8342</v>
      </c>
      <c r="B1729" t="s">
        <v>18</v>
      </c>
      <c r="C1729" t="s">
        <v>8343</v>
      </c>
      <c r="D1729" t="s">
        <v>8344</v>
      </c>
      <c r="E1729" t="s">
        <v>8345</v>
      </c>
      <c r="F1729" t="s">
        <v>175</v>
      </c>
      <c r="G1729" s="2">
        <v>43305</v>
      </c>
      <c r="H1729" t="s">
        <v>34</v>
      </c>
      <c r="I1729">
        <v>2018</v>
      </c>
      <c r="J1729" t="s">
        <v>35</v>
      </c>
      <c r="K1729" t="s">
        <v>1652</v>
      </c>
      <c r="L1729">
        <v>72</v>
      </c>
      <c r="M1729">
        <v>0</v>
      </c>
      <c r="N1729" t="s">
        <v>210</v>
      </c>
      <c r="O1729" t="s">
        <v>8346</v>
      </c>
      <c r="P1729" t="s">
        <v>39</v>
      </c>
      <c r="Q1729">
        <v>1</v>
      </c>
      <c r="R1729">
        <f t="shared" si="104"/>
        <v>2018</v>
      </c>
      <c r="S1729" t="str">
        <f t="shared" si="105"/>
        <v>July</v>
      </c>
      <c r="T1729" t="str">
        <f t="shared" si="106"/>
        <v>Modern</v>
      </c>
      <c r="U1729" t="str">
        <f t="shared" si="107"/>
        <v>Short</v>
      </c>
    </row>
    <row r="1730" spans="1:21" x14ac:dyDescent="0.25">
      <c r="A1730" t="s">
        <v>8347</v>
      </c>
      <c r="B1730" t="s">
        <v>18</v>
      </c>
      <c r="C1730" t="s">
        <v>8348</v>
      </c>
      <c r="D1730" t="s">
        <v>8349</v>
      </c>
      <c r="E1730" t="s">
        <v>8350</v>
      </c>
      <c r="F1730" t="s">
        <v>22</v>
      </c>
      <c r="G1730" s="2"/>
      <c r="H1730" t="s">
        <v>22</v>
      </c>
      <c r="I1730">
        <v>2000</v>
      </c>
      <c r="J1730" t="s">
        <v>198</v>
      </c>
      <c r="K1730" t="s">
        <v>263</v>
      </c>
      <c r="L1730">
        <v>88</v>
      </c>
      <c r="M1730">
        <v>0</v>
      </c>
      <c r="N1730" t="s">
        <v>25</v>
      </c>
      <c r="O1730" t="s">
        <v>8351</v>
      </c>
      <c r="P1730" t="s">
        <v>27</v>
      </c>
      <c r="Q1730">
        <v>2</v>
      </c>
      <c r="R1730" t="str">
        <f t="shared" si="104"/>
        <v/>
      </c>
      <c r="S1730" t="str">
        <f t="shared" si="105"/>
        <v/>
      </c>
      <c r="T1730" t="str">
        <f t="shared" si="106"/>
        <v>Older</v>
      </c>
      <c r="U1730" t="str">
        <f t="shared" si="107"/>
        <v>Short</v>
      </c>
    </row>
    <row r="1731" spans="1:21" x14ac:dyDescent="0.25">
      <c r="A1731" t="s">
        <v>8352</v>
      </c>
      <c r="B1731" t="s">
        <v>29</v>
      </c>
      <c r="C1731" t="s">
        <v>8353</v>
      </c>
      <c r="D1731" t="s">
        <v>22</v>
      </c>
      <c r="E1731" t="s">
        <v>22</v>
      </c>
      <c r="F1731" t="s">
        <v>33</v>
      </c>
      <c r="G1731" s="2">
        <v>44274</v>
      </c>
      <c r="H1731" t="s">
        <v>34</v>
      </c>
      <c r="I1731">
        <v>2021</v>
      </c>
      <c r="J1731" t="s">
        <v>35</v>
      </c>
      <c r="K1731" t="s">
        <v>1440</v>
      </c>
      <c r="L1731">
        <v>0</v>
      </c>
      <c r="M1731">
        <v>3</v>
      </c>
      <c r="N1731" t="s">
        <v>72</v>
      </c>
      <c r="O1731" t="s">
        <v>8354</v>
      </c>
      <c r="P1731" t="s">
        <v>39</v>
      </c>
      <c r="Q1731">
        <v>1</v>
      </c>
      <c r="R1731">
        <f t="shared" ref="R1731:R1794" si="108">IF(G1731="","",YEAR(G1731))</f>
        <v>2021</v>
      </c>
      <c r="S1731" t="str">
        <f t="shared" ref="S1731:S1794" si="109">IF(G1731="","",TEXT(G1731,"mmmm"))</f>
        <v>March</v>
      </c>
      <c r="T1731" t="str">
        <f t="shared" ref="T1731:T1794" si="110">IF(I1731&gt;=2020,"Recent",IF(I1731&gt;=2010,"Modern","Older"))</f>
        <v>Recent</v>
      </c>
      <c r="U1731" t="str">
        <f t="shared" ref="U1731:U1794" si="111">IF(L1731=0,"Not Applicable",IF(L1731&lt; 90,"Short",IF(L1731&lt;=120,"Medium","Long")))</f>
        <v>Not Applicable</v>
      </c>
    </row>
    <row r="1732" spans="1:21" x14ac:dyDescent="0.25">
      <c r="A1732" t="s">
        <v>8355</v>
      </c>
      <c r="B1732" t="s">
        <v>18</v>
      </c>
      <c r="C1732" t="s">
        <v>8356</v>
      </c>
      <c r="D1732" t="s">
        <v>8357</v>
      </c>
      <c r="E1732" t="s">
        <v>8358</v>
      </c>
      <c r="F1732" t="s">
        <v>22</v>
      </c>
      <c r="G1732" s="2"/>
      <c r="H1732" t="s">
        <v>22</v>
      </c>
      <c r="I1732">
        <v>2009</v>
      </c>
      <c r="J1732" t="s">
        <v>198</v>
      </c>
      <c r="K1732" t="s">
        <v>2440</v>
      </c>
      <c r="L1732">
        <v>61</v>
      </c>
      <c r="M1732">
        <v>0</v>
      </c>
      <c r="N1732" t="s">
        <v>155</v>
      </c>
      <c r="O1732" t="s">
        <v>8359</v>
      </c>
      <c r="P1732" t="s">
        <v>27</v>
      </c>
      <c r="Q1732">
        <v>2</v>
      </c>
      <c r="R1732" t="str">
        <f t="shared" si="108"/>
        <v/>
      </c>
      <c r="S1732" t="str">
        <f t="shared" si="109"/>
        <v/>
      </c>
      <c r="T1732" t="str">
        <f t="shared" si="110"/>
        <v>Older</v>
      </c>
      <c r="U1732" t="str">
        <f t="shared" si="111"/>
        <v>Short</v>
      </c>
    </row>
    <row r="1733" spans="1:21" x14ac:dyDescent="0.25">
      <c r="A1733" t="s">
        <v>8360</v>
      </c>
      <c r="B1733" t="s">
        <v>29</v>
      </c>
      <c r="C1733" t="s">
        <v>8361</v>
      </c>
      <c r="D1733" t="s">
        <v>22</v>
      </c>
      <c r="E1733" t="s">
        <v>8362</v>
      </c>
      <c r="F1733" t="s">
        <v>22</v>
      </c>
      <c r="G1733" s="2"/>
      <c r="H1733" t="s">
        <v>22</v>
      </c>
      <c r="I1733">
        <v>2020</v>
      </c>
      <c r="J1733" t="s">
        <v>59</v>
      </c>
      <c r="K1733" t="s">
        <v>71</v>
      </c>
      <c r="L1733">
        <v>0</v>
      </c>
      <c r="M1733">
        <v>1</v>
      </c>
      <c r="N1733" t="s">
        <v>61</v>
      </c>
      <c r="O1733" t="s">
        <v>8363</v>
      </c>
      <c r="P1733" t="s">
        <v>27</v>
      </c>
      <c r="Q1733">
        <v>2</v>
      </c>
      <c r="R1733" t="str">
        <f t="shared" si="108"/>
        <v/>
      </c>
      <c r="S1733" t="str">
        <f t="shared" si="109"/>
        <v/>
      </c>
      <c r="T1733" t="str">
        <f t="shared" si="110"/>
        <v>Recent</v>
      </c>
      <c r="U1733" t="str">
        <f t="shared" si="111"/>
        <v>Not Applicable</v>
      </c>
    </row>
    <row r="1734" spans="1:21" x14ac:dyDescent="0.25">
      <c r="A1734" t="s">
        <v>8364</v>
      </c>
      <c r="B1734" t="s">
        <v>18</v>
      </c>
      <c r="C1734">
        <v>1984</v>
      </c>
      <c r="D1734" t="s">
        <v>1012</v>
      </c>
      <c r="E1734" t="s">
        <v>8365</v>
      </c>
      <c r="F1734" t="s">
        <v>22</v>
      </c>
      <c r="G1734" s="2"/>
      <c r="H1734" t="s">
        <v>22</v>
      </c>
      <c r="I1734">
        <v>1985</v>
      </c>
      <c r="J1734" t="s">
        <v>92</v>
      </c>
      <c r="K1734" t="s">
        <v>610</v>
      </c>
      <c r="L1734">
        <v>111</v>
      </c>
      <c r="M1734">
        <v>0</v>
      </c>
      <c r="N1734" t="s">
        <v>119</v>
      </c>
      <c r="O1734" t="s">
        <v>8366</v>
      </c>
      <c r="P1734" t="s">
        <v>27</v>
      </c>
      <c r="Q1734">
        <v>2</v>
      </c>
      <c r="R1734" t="str">
        <f t="shared" si="108"/>
        <v/>
      </c>
      <c r="S1734" t="str">
        <f t="shared" si="109"/>
        <v/>
      </c>
      <c r="T1734" t="str">
        <f t="shared" si="110"/>
        <v>Older</v>
      </c>
      <c r="U1734" t="str">
        <f t="shared" si="111"/>
        <v>Medium</v>
      </c>
    </row>
    <row r="1735" spans="1:21" x14ac:dyDescent="0.25">
      <c r="A1735" t="s">
        <v>8367</v>
      </c>
      <c r="B1735" t="s">
        <v>18</v>
      </c>
      <c r="C1735" t="s">
        <v>8368</v>
      </c>
      <c r="D1735" t="s">
        <v>8369</v>
      </c>
      <c r="E1735" t="s">
        <v>8370</v>
      </c>
      <c r="F1735" t="s">
        <v>22</v>
      </c>
      <c r="G1735" s="2"/>
      <c r="H1735" t="s">
        <v>22</v>
      </c>
      <c r="I1735">
        <v>1985</v>
      </c>
      <c r="J1735" t="s">
        <v>59</v>
      </c>
      <c r="K1735" t="s">
        <v>60</v>
      </c>
      <c r="L1735">
        <v>89</v>
      </c>
      <c r="M1735">
        <v>0</v>
      </c>
      <c r="N1735" t="s">
        <v>25</v>
      </c>
      <c r="O1735" t="s">
        <v>8371</v>
      </c>
      <c r="P1735" t="s">
        <v>27</v>
      </c>
      <c r="Q1735">
        <v>2</v>
      </c>
      <c r="R1735" t="str">
        <f t="shared" si="108"/>
        <v/>
      </c>
      <c r="S1735" t="str">
        <f t="shared" si="109"/>
        <v/>
      </c>
      <c r="T1735" t="str">
        <f t="shared" si="110"/>
        <v>Older</v>
      </c>
      <c r="U1735" t="str">
        <f t="shared" si="111"/>
        <v>Short</v>
      </c>
    </row>
    <row r="1736" spans="1:21" x14ac:dyDescent="0.25">
      <c r="A1736" t="s">
        <v>8372</v>
      </c>
      <c r="B1736" t="s">
        <v>18</v>
      </c>
      <c r="C1736" t="s">
        <v>8373</v>
      </c>
      <c r="D1736" t="s">
        <v>8374</v>
      </c>
      <c r="E1736" t="s">
        <v>8375</v>
      </c>
      <c r="F1736" t="s">
        <v>85</v>
      </c>
      <c r="G1736" s="2"/>
      <c r="H1736" t="s">
        <v>22</v>
      </c>
      <c r="I1736">
        <v>2018</v>
      </c>
      <c r="J1736" t="s">
        <v>59</v>
      </c>
      <c r="K1736" t="s">
        <v>130</v>
      </c>
      <c r="L1736">
        <v>116</v>
      </c>
      <c r="M1736">
        <v>0</v>
      </c>
      <c r="N1736" t="s">
        <v>61</v>
      </c>
      <c r="O1736" t="s">
        <v>8376</v>
      </c>
      <c r="P1736" t="s">
        <v>27</v>
      </c>
      <c r="Q1736">
        <v>2</v>
      </c>
      <c r="R1736" t="str">
        <f t="shared" si="108"/>
        <v/>
      </c>
      <c r="S1736" t="str">
        <f t="shared" si="109"/>
        <v/>
      </c>
      <c r="T1736" t="str">
        <f t="shared" si="110"/>
        <v>Modern</v>
      </c>
      <c r="U1736" t="str">
        <f t="shared" si="111"/>
        <v>Medium</v>
      </c>
    </row>
    <row r="1737" spans="1:21" x14ac:dyDescent="0.25">
      <c r="A1737" t="s">
        <v>8377</v>
      </c>
      <c r="B1737" t="s">
        <v>18</v>
      </c>
      <c r="C1737" t="s">
        <v>8378</v>
      </c>
      <c r="D1737" t="s">
        <v>8379</v>
      </c>
      <c r="E1737" t="s">
        <v>8380</v>
      </c>
      <c r="F1737" t="s">
        <v>22</v>
      </c>
      <c r="G1737" s="2">
        <v>44308</v>
      </c>
      <c r="H1737" t="s">
        <v>34</v>
      </c>
      <c r="I1737">
        <v>2020</v>
      </c>
      <c r="J1737" t="s">
        <v>35</v>
      </c>
      <c r="K1737" t="s">
        <v>1537</v>
      </c>
      <c r="L1737">
        <v>126</v>
      </c>
      <c r="M1737">
        <v>0</v>
      </c>
      <c r="N1737" t="s">
        <v>112</v>
      </c>
      <c r="O1737" t="s">
        <v>8381</v>
      </c>
      <c r="P1737" t="s">
        <v>39</v>
      </c>
      <c r="Q1737">
        <v>1</v>
      </c>
      <c r="R1737">
        <f t="shared" si="108"/>
        <v>2021</v>
      </c>
      <c r="S1737" t="str">
        <f t="shared" si="109"/>
        <v>April</v>
      </c>
      <c r="T1737" t="str">
        <f t="shared" si="110"/>
        <v>Recent</v>
      </c>
      <c r="U1737" t="str">
        <f t="shared" si="111"/>
        <v>Long</v>
      </c>
    </row>
    <row r="1738" spans="1:21" x14ac:dyDescent="0.25">
      <c r="A1738" t="s">
        <v>8382</v>
      </c>
      <c r="B1738" t="s">
        <v>18</v>
      </c>
      <c r="C1738" t="s">
        <v>8383</v>
      </c>
      <c r="D1738" t="s">
        <v>1602</v>
      </c>
      <c r="E1738" t="s">
        <v>8384</v>
      </c>
      <c r="F1738" t="s">
        <v>22</v>
      </c>
      <c r="G1738" s="2"/>
      <c r="H1738" t="s">
        <v>22</v>
      </c>
      <c r="I1738">
        <v>1943</v>
      </c>
      <c r="J1738" t="s">
        <v>244</v>
      </c>
      <c r="K1738" t="s">
        <v>604</v>
      </c>
      <c r="L1738">
        <v>62</v>
      </c>
      <c r="M1738">
        <v>0</v>
      </c>
      <c r="N1738" t="s">
        <v>540</v>
      </c>
      <c r="O1738" t="s">
        <v>8385</v>
      </c>
      <c r="P1738" t="s">
        <v>27</v>
      </c>
      <c r="Q1738">
        <v>2</v>
      </c>
      <c r="R1738" t="str">
        <f t="shared" si="108"/>
        <v/>
      </c>
      <c r="S1738" t="str">
        <f t="shared" si="109"/>
        <v/>
      </c>
      <c r="T1738" t="str">
        <f t="shared" si="110"/>
        <v>Older</v>
      </c>
      <c r="U1738" t="str">
        <f t="shared" si="111"/>
        <v>Short</v>
      </c>
    </row>
    <row r="1739" spans="1:21" x14ac:dyDescent="0.25">
      <c r="A1739" t="s">
        <v>8386</v>
      </c>
      <c r="B1739" t="s">
        <v>18</v>
      </c>
      <c r="C1739" t="s">
        <v>8387</v>
      </c>
      <c r="D1739" t="s">
        <v>1832</v>
      </c>
      <c r="E1739" t="s">
        <v>22</v>
      </c>
      <c r="F1739" t="s">
        <v>22</v>
      </c>
      <c r="G1739" s="2"/>
      <c r="H1739" t="s">
        <v>22</v>
      </c>
      <c r="I1739">
        <v>2020</v>
      </c>
      <c r="J1739" t="s">
        <v>77</v>
      </c>
      <c r="K1739" t="s">
        <v>6512</v>
      </c>
      <c r="L1739">
        <v>14</v>
      </c>
      <c r="M1739">
        <v>0</v>
      </c>
      <c r="N1739" t="s">
        <v>79</v>
      </c>
      <c r="O1739" t="s">
        <v>8388</v>
      </c>
      <c r="P1739" t="s">
        <v>27</v>
      </c>
      <c r="Q1739">
        <v>2</v>
      </c>
      <c r="R1739" t="str">
        <f t="shared" si="108"/>
        <v/>
      </c>
      <c r="S1739" t="str">
        <f t="shared" si="109"/>
        <v/>
      </c>
      <c r="T1739" t="str">
        <f t="shared" si="110"/>
        <v>Recent</v>
      </c>
      <c r="U1739" t="str">
        <f t="shared" si="111"/>
        <v>Short</v>
      </c>
    </row>
    <row r="1740" spans="1:21" x14ac:dyDescent="0.25">
      <c r="A1740" t="s">
        <v>8389</v>
      </c>
      <c r="B1740" t="s">
        <v>18</v>
      </c>
      <c r="C1740" t="s">
        <v>8390</v>
      </c>
      <c r="D1740" t="s">
        <v>8391</v>
      </c>
      <c r="E1740" t="s">
        <v>8392</v>
      </c>
      <c r="F1740" t="s">
        <v>85</v>
      </c>
      <c r="G1740" s="2">
        <v>43495</v>
      </c>
      <c r="H1740" t="s">
        <v>34</v>
      </c>
      <c r="I1740">
        <v>2008</v>
      </c>
      <c r="J1740" t="s">
        <v>136</v>
      </c>
      <c r="K1740" t="s">
        <v>519</v>
      </c>
      <c r="L1740">
        <v>141</v>
      </c>
      <c r="M1740">
        <v>0</v>
      </c>
      <c r="N1740" t="s">
        <v>119</v>
      </c>
      <c r="O1740" t="s">
        <v>8393</v>
      </c>
      <c r="P1740" t="s">
        <v>39</v>
      </c>
      <c r="Q1740">
        <v>1</v>
      </c>
      <c r="R1740">
        <f t="shared" si="108"/>
        <v>2019</v>
      </c>
      <c r="S1740" t="str">
        <f t="shared" si="109"/>
        <v>January</v>
      </c>
      <c r="T1740" t="str">
        <f t="shared" si="110"/>
        <v>Older</v>
      </c>
      <c r="U1740" t="str">
        <f t="shared" si="111"/>
        <v>Long</v>
      </c>
    </row>
    <row r="1741" spans="1:21" x14ac:dyDescent="0.25">
      <c r="A1741" t="s">
        <v>8394</v>
      </c>
      <c r="B1741" t="s">
        <v>29</v>
      </c>
      <c r="C1741" t="s">
        <v>8395</v>
      </c>
      <c r="D1741" t="s">
        <v>8396</v>
      </c>
      <c r="E1741" t="s">
        <v>8397</v>
      </c>
      <c r="F1741" t="s">
        <v>508</v>
      </c>
      <c r="G1741" s="2">
        <v>42951</v>
      </c>
      <c r="H1741" t="s">
        <v>34</v>
      </c>
      <c r="I1741">
        <v>2017</v>
      </c>
      <c r="J1741" t="s">
        <v>51</v>
      </c>
      <c r="K1741" t="s">
        <v>36</v>
      </c>
      <c r="L1741">
        <v>0</v>
      </c>
      <c r="M1741">
        <v>2</v>
      </c>
      <c r="N1741" t="s">
        <v>137</v>
      </c>
      <c r="O1741" t="s">
        <v>8398</v>
      </c>
      <c r="P1741" t="s">
        <v>39</v>
      </c>
      <c r="Q1741">
        <v>1</v>
      </c>
      <c r="R1741">
        <f t="shared" si="108"/>
        <v>2017</v>
      </c>
      <c r="S1741" t="str">
        <f t="shared" si="109"/>
        <v>August</v>
      </c>
      <c r="T1741" t="str">
        <f t="shared" si="110"/>
        <v>Modern</v>
      </c>
      <c r="U1741" t="str">
        <f t="shared" si="111"/>
        <v>Not Applicable</v>
      </c>
    </row>
    <row r="1742" spans="1:21" x14ac:dyDescent="0.25">
      <c r="A1742" t="s">
        <v>8399</v>
      </c>
      <c r="B1742" t="s">
        <v>18</v>
      </c>
      <c r="C1742" t="s">
        <v>8400</v>
      </c>
      <c r="D1742" t="s">
        <v>8401</v>
      </c>
      <c r="E1742" t="s">
        <v>8402</v>
      </c>
      <c r="F1742" t="s">
        <v>22</v>
      </c>
      <c r="G1742" s="2"/>
      <c r="H1742" t="s">
        <v>22</v>
      </c>
      <c r="I1742">
        <v>2019</v>
      </c>
      <c r="J1742" t="s">
        <v>23</v>
      </c>
      <c r="K1742" t="s">
        <v>363</v>
      </c>
      <c r="L1742">
        <v>91</v>
      </c>
      <c r="M1742">
        <v>0</v>
      </c>
      <c r="N1742" t="s">
        <v>61</v>
      </c>
      <c r="O1742" t="s">
        <v>8403</v>
      </c>
      <c r="P1742" t="s">
        <v>27</v>
      </c>
      <c r="Q1742">
        <v>2</v>
      </c>
      <c r="R1742" t="str">
        <f t="shared" si="108"/>
        <v/>
      </c>
      <c r="S1742" t="str">
        <f t="shared" si="109"/>
        <v/>
      </c>
      <c r="T1742" t="str">
        <f t="shared" si="110"/>
        <v>Modern</v>
      </c>
      <c r="U1742" t="str">
        <f t="shared" si="111"/>
        <v>Medium</v>
      </c>
    </row>
    <row r="1743" spans="1:21" x14ac:dyDescent="0.25">
      <c r="A1743" t="s">
        <v>8404</v>
      </c>
      <c r="B1743" t="s">
        <v>18</v>
      </c>
      <c r="C1743" t="s">
        <v>8405</v>
      </c>
      <c r="D1743" t="s">
        <v>8406</v>
      </c>
      <c r="E1743" t="s">
        <v>8407</v>
      </c>
      <c r="F1743" t="s">
        <v>175</v>
      </c>
      <c r="G1743" s="2">
        <v>43466</v>
      </c>
      <c r="H1743" t="s">
        <v>34</v>
      </c>
      <c r="I1743">
        <v>2002</v>
      </c>
      <c r="J1743" t="s">
        <v>244</v>
      </c>
      <c r="K1743" t="s">
        <v>1290</v>
      </c>
      <c r="L1743">
        <v>124</v>
      </c>
      <c r="M1743">
        <v>0</v>
      </c>
      <c r="N1743" t="s">
        <v>112</v>
      </c>
      <c r="O1743" t="s">
        <v>8408</v>
      </c>
      <c r="P1743" t="s">
        <v>39</v>
      </c>
      <c r="Q1743">
        <v>1</v>
      </c>
      <c r="R1743">
        <f t="shared" si="108"/>
        <v>2019</v>
      </c>
      <c r="S1743" t="str">
        <f t="shared" si="109"/>
        <v>January</v>
      </c>
      <c r="T1743" t="str">
        <f t="shared" si="110"/>
        <v>Older</v>
      </c>
      <c r="U1743" t="str">
        <f t="shared" si="111"/>
        <v>Long</v>
      </c>
    </row>
    <row r="1744" spans="1:21" x14ac:dyDescent="0.25">
      <c r="A1744" t="s">
        <v>8409</v>
      </c>
      <c r="B1744" t="s">
        <v>18</v>
      </c>
      <c r="C1744" t="s">
        <v>8410</v>
      </c>
      <c r="D1744" t="s">
        <v>8411</v>
      </c>
      <c r="E1744" t="s">
        <v>22</v>
      </c>
      <c r="F1744" t="s">
        <v>22</v>
      </c>
      <c r="G1744" s="2">
        <v>43575</v>
      </c>
      <c r="H1744" t="s">
        <v>34</v>
      </c>
      <c r="I1744">
        <v>2019</v>
      </c>
      <c r="J1744" t="s">
        <v>35</v>
      </c>
      <c r="K1744" t="s">
        <v>306</v>
      </c>
      <c r="L1744">
        <v>98</v>
      </c>
      <c r="M1744">
        <v>0</v>
      </c>
      <c r="N1744" t="s">
        <v>45</v>
      </c>
      <c r="O1744" t="s">
        <v>8412</v>
      </c>
      <c r="P1744" t="s">
        <v>39</v>
      </c>
      <c r="Q1744">
        <v>1</v>
      </c>
      <c r="R1744">
        <f t="shared" si="108"/>
        <v>2019</v>
      </c>
      <c r="S1744" t="str">
        <f t="shared" si="109"/>
        <v>April</v>
      </c>
      <c r="T1744" t="str">
        <f t="shared" si="110"/>
        <v>Modern</v>
      </c>
      <c r="U1744" t="str">
        <f t="shared" si="111"/>
        <v>Medium</v>
      </c>
    </row>
    <row r="1745" spans="1:21" x14ac:dyDescent="0.25">
      <c r="A1745" t="s">
        <v>8413</v>
      </c>
      <c r="B1745" t="s">
        <v>18</v>
      </c>
      <c r="C1745" t="s">
        <v>8414</v>
      </c>
      <c r="D1745" t="s">
        <v>8415</v>
      </c>
      <c r="E1745" t="s">
        <v>8416</v>
      </c>
      <c r="F1745" t="s">
        <v>22</v>
      </c>
      <c r="G1745" s="2"/>
      <c r="H1745" t="s">
        <v>22</v>
      </c>
      <c r="I1745">
        <v>1991</v>
      </c>
      <c r="J1745" t="s">
        <v>92</v>
      </c>
      <c r="K1745" t="s">
        <v>486</v>
      </c>
      <c r="L1745">
        <v>105</v>
      </c>
      <c r="M1745">
        <v>0</v>
      </c>
      <c r="N1745" t="s">
        <v>25</v>
      </c>
      <c r="O1745" t="s">
        <v>8417</v>
      </c>
      <c r="P1745" t="s">
        <v>27</v>
      </c>
      <c r="Q1745">
        <v>2</v>
      </c>
      <c r="R1745" t="str">
        <f t="shared" si="108"/>
        <v/>
      </c>
      <c r="S1745" t="str">
        <f t="shared" si="109"/>
        <v/>
      </c>
      <c r="T1745" t="str">
        <f t="shared" si="110"/>
        <v>Older</v>
      </c>
      <c r="U1745" t="str">
        <f t="shared" si="111"/>
        <v>Medium</v>
      </c>
    </row>
    <row r="1746" spans="1:21" x14ac:dyDescent="0.25">
      <c r="A1746" t="s">
        <v>8418</v>
      </c>
      <c r="B1746" t="s">
        <v>18</v>
      </c>
      <c r="C1746" t="s">
        <v>8419</v>
      </c>
      <c r="D1746" t="s">
        <v>8420</v>
      </c>
      <c r="E1746" t="s">
        <v>8421</v>
      </c>
      <c r="F1746" t="s">
        <v>22</v>
      </c>
      <c r="G1746" s="2"/>
      <c r="H1746" t="s">
        <v>22</v>
      </c>
      <c r="I1746">
        <v>2021</v>
      </c>
      <c r="J1746" t="s">
        <v>300</v>
      </c>
      <c r="K1746" t="s">
        <v>104</v>
      </c>
      <c r="L1746">
        <v>73</v>
      </c>
      <c r="M1746">
        <v>0</v>
      </c>
      <c r="N1746" t="s">
        <v>155</v>
      </c>
      <c r="O1746" t="s">
        <v>8422</v>
      </c>
      <c r="P1746" t="s">
        <v>27</v>
      </c>
      <c r="Q1746">
        <v>2</v>
      </c>
      <c r="R1746" t="str">
        <f t="shared" si="108"/>
        <v/>
      </c>
      <c r="S1746" t="str">
        <f t="shared" si="109"/>
        <v/>
      </c>
      <c r="T1746" t="str">
        <f t="shared" si="110"/>
        <v>Recent</v>
      </c>
      <c r="U1746" t="str">
        <f t="shared" si="111"/>
        <v>Short</v>
      </c>
    </row>
    <row r="1747" spans="1:21" x14ac:dyDescent="0.25">
      <c r="A1747" t="s">
        <v>8423</v>
      </c>
      <c r="B1747" t="s">
        <v>18</v>
      </c>
      <c r="C1747" t="s">
        <v>8424</v>
      </c>
      <c r="D1747" t="s">
        <v>2769</v>
      </c>
      <c r="E1747" t="s">
        <v>2770</v>
      </c>
      <c r="F1747" t="s">
        <v>22</v>
      </c>
      <c r="G1747" s="2"/>
      <c r="H1747" t="s">
        <v>22</v>
      </c>
      <c r="I1747">
        <v>2019</v>
      </c>
      <c r="J1747" t="s">
        <v>77</v>
      </c>
      <c r="K1747" t="s">
        <v>6184</v>
      </c>
      <c r="L1747">
        <v>38</v>
      </c>
      <c r="M1747">
        <v>0</v>
      </c>
      <c r="N1747" t="s">
        <v>357</v>
      </c>
      <c r="O1747" t="s">
        <v>8425</v>
      </c>
      <c r="P1747" t="s">
        <v>27</v>
      </c>
      <c r="Q1747">
        <v>2</v>
      </c>
      <c r="R1747" t="str">
        <f t="shared" si="108"/>
        <v/>
      </c>
      <c r="S1747" t="str">
        <f t="shared" si="109"/>
        <v/>
      </c>
      <c r="T1747" t="str">
        <f t="shared" si="110"/>
        <v>Modern</v>
      </c>
      <c r="U1747" t="str">
        <f t="shared" si="111"/>
        <v>Short</v>
      </c>
    </row>
    <row r="1748" spans="1:21" x14ac:dyDescent="0.25">
      <c r="A1748" t="s">
        <v>8426</v>
      </c>
      <c r="B1748" t="s">
        <v>18</v>
      </c>
      <c r="C1748" t="s">
        <v>8427</v>
      </c>
      <c r="D1748" t="s">
        <v>8428</v>
      </c>
      <c r="E1748" t="s">
        <v>8429</v>
      </c>
      <c r="F1748" t="s">
        <v>288</v>
      </c>
      <c r="G1748" s="2">
        <v>43394</v>
      </c>
      <c r="H1748" t="s">
        <v>34</v>
      </c>
      <c r="I1748">
        <v>2008</v>
      </c>
      <c r="J1748" t="s">
        <v>51</v>
      </c>
      <c r="K1748" t="s">
        <v>4125</v>
      </c>
      <c r="L1748">
        <v>119</v>
      </c>
      <c r="M1748">
        <v>0</v>
      </c>
      <c r="N1748" t="s">
        <v>162</v>
      </c>
      <c r="O1748" t="s">
        <v>8430</v>
      </c>
      <c r="P1748" t="s">
        <v>39</v>
      </c>
      <c r="Q1748">
        <v>1</v>
      </c>
      <c r="R1748">
        <f t="shared" si="108"/>
        <v>2018</v>
      </c>
      <c r="S1748" t="str">
        <f t="shared" si="109"/>
        <v>October</v>
      </c>
      <c r="T1748" t="str">
        <f t="shared" si="110"/>
        <v>Older</v>
      </c>
      <c r="U1748" t="str">
        <f t="shared" si="111"/>
        <v>Medium</v>
      </c>
    </row>
    <row r="1749" spans="1:21" x14ac:dyDescent="0.25">
      <c r="A1749" t="s">
        <v>8431</v>
      </c>
      <c r="B1749" t="s">
        <v>18</v>
      </c>
      <c r="C1749" t="s">
        <v>8432</v>
      </c>
      <c r="D1749" t="s">
        <v>8433</v>
      </c>
      <c r="E1749" t="s">
        <v>8434</v>
      </c>
      <c r="F1749" t="s">
        <v>8435</v>
      </c>
      <c r="G1749" s="2">
        <v>44071</v>
      </c>
      <c r="H1749" t="s">
        <v>34</v>
      </c>
      <c r="I1749">
        <v>2020</v>
      </c>
      <c r="J1749" t="s">
        <v>35</v>
      </c>
      <c r="K1749" t="s">
        <v>1231</v>
      </c>
      <c r="L1749">
        <v>107</v>
      </c>
      <c r="M1749">
        <v>0</v>
      </c>
      <c r="N1749" t="s">
        <v>112</v>
      </c>
      <c r="O1749" t="s">
        <v>8436</v>
      </c>
      <c r="P1749" t="s">
        <v>39</v>
      </c>
      <c r="Q1749">
        <v>1</v>
      </c>
      <c r="R1749">
        <f t="shared" si="108"/>
        <v>2020</v>
      </c>
      <c r="S1749" t="str">
        <f t="shared" si="109"/>
        <v>August</v>
      </c>
      <c r="T1749" t="str">
        <f t="shared" si="110"/>
        <v>Recent</v>
      </c>
      <c r="U1749" t="str">
        <f t="shared" si="111"/>
        <v>Medium</v>
      </c>
    </row>
    <row r="1750" spans="1:21" x14ac:dyDescent="0.25">
      <c r="A1750" t="s">
        <v>8437</v>
      </c>
      <c r="B1750" t="s">
        <v>18</v>
      </c>
      <c r="C1750" t="s">
        <v>8438</v>
      </c>
      <c r="D1750" t="s">
        <v>8439</v>
      </c>
      <c r="E1750" t="s">
        <v>8440</v>
      </c>
      <c r="F1750" t="s">
        <v>22</v>
      </c>
      <c r="G1750" s="2"/>
      <c r="H1750" t="s">
        <v>22</v>
      </c>
      <c r="I1750">
        <v>2012</v>
      </c>
      <c r="J1750" t="s">
        <v>92</v>
      </c>
      <c r="K1750" t="s">
        <v>44</v>
      </c>
      <c r="L1750">
        <v>60</v>
      </c>
      <c r="M1750">
        <v>0</v>
      </c>
      <c r="N1750" t="s">
        <v>155</v>
      </c>
      <c r="O1750" t="s">
        <v>8441</v>
      </c>
      <c r="P1750" t="s">
        <v>27</v>
      </c>
      <c r="Q1750">
        <v>2</v>
      </c>
      <c r="R1750" t="str">
        <f t="shared" si="108"/>
        <v/>
      </c>
      <c r="S1750" t="str">
        <f t="shared" si="109"/>
        <v/>
      </c>
      <c r="T1750" t="str">
        <f t="shared" si="110"/>
        <v>Modern</v>
      </c>
      <c r="U1750" t="str">
        <f t="shared" si="111"/>
        <v>Short</v>
      </c>
    </row>
    <row r="1751" spans="1:21" x14ac:dyDescent="0.25">
      <c r="A1751" t="s">
        <v>8442</v>
      </c>
      <c r="B1751" t="s">
        <v>29</v>
      </c>
      <c r="C1751" t="s">
        <v>8443</v>
      </c>
      <c r="D1751" t="s">
        <v>22</v>
      </c>
      <c r="E1751" t="s">
        <v>8444</v>
      </c>
      <c r="F1751" t="s">
        <v>175</v>
      </c>
      <c r="G1751" s="2">
        <v>44136</v>
      </c>
      <c r="H1751" t="s">
        <v>34</v>
      </c>
      <c r="I1751">
        <v>2002</v>
      </c>
      <c r="J1751" t="s">
        <v>136</v>
      </c>
      <c r="K1751" t="s">
        <v>3028</v>
      </c>
      <c r="L1751">
        <v>0</v>
      </c>
      <c r="M1751">
        <v>6</v>
      </c>
      <c r="N1751" t="s">
        <v>119</v>
      </c>
      <c r="O1751" t="s">
        <v>8445</v>
      </c>
      <c r="P1751" t="s">
        <v>39</v>
      </c>
      <c r="Q1751">
        <v>1</v>
      </c>
      <c r="R1751">
        <f t="shared" si="108"/>
        <v>2020</v>
      </c>
      <c r="S1751" t="str">
        <f t="shared" si="109"/>
        <v>November</v>
      </c>
      <c r="T1751" t="str">
        <f t="shared" si="110"/>
        <v>Older</v>
      </c>
      <c r="U1751" t="str">
        <f t="shared" si="111"/>
        <v>Not Applicable</v>
      </c>
    </row>
    <row r="1752" spans="1:21" x14ac:dyDescent="0.25">
      <c r="A1752" t="s">
        <v>8446</v>
      </c>
      <c r="B1752" t="s">
        <v>18</v>
      </c>
      <c r="C1752" t="s">
        <v>8447</v>
      </c>
      <c r="D1752" t="s">
        <v>8448</v>
      </c>
      <c r="E1752" t="s">
        <v>22</v>
      </c>
      <c r="F1752" t="s">
        <v>8449</v>
      </c>
      <c r="G1752" s="2">
        <v>43647</v>
      </c>
      <c r="H1752" t="s">
        <v>34</v>
      </c>
      <c r="I1752">
        <v>2013</v>
      </c>
      <c r="J1752" t="s">
        <v>35</v>
      </c>
      <c r="K1752" t="s">
        <v>2440</v>
      </c>
      <c r="L1752">
        <v>61</v>
      </c>
      <c r="M1752">
        <v>0</v>
      </c>
      <c r="N1752" t="s">
        <v>45</v>
      </c>
      <c r="O1752" t="s">
        <v>8450</v>
      </c>
      <c r="P1752" t="s">
        <v>39</v>
      </c>
      <c r="Q1752">
        <v>1</v>
      </c>
      <c r="R1752">
        <f t="shared" si="108"/>
        <v>2019</v>
      </c>
      <c r="S1752" t="str">
        <f t="shared" si="109"/>
        <v>July</v>
      </c>
      <c r="T1752" t="str">
        <f t="shared" si="110"/>
        <v>Modern</v>
      </c>
      <c r="U1752" t="str">
        <f t="shared" si="111"/>
        <v>Short</v>
      </c>
    </row>
    <row r="1753" spans="1:21" x14ac:dyDescent="0.25">
      <c r="A1753" t="s">
        <v>8451</v>
      </c>
      <c r="B1753" t="s">
        <v>18</v>
      </c>
      <c r="C1753" t="s">
        <v>8452</v>
      </c>
      <c r="D1753" t="s">
        <v>8453</v>
      </c>
      <c r="E1753" t="s">
        <v>22</v>
      </c>
      <c r="F1753" t="s">
        <v>22</v>
      </c>
      <c r="G1753" s="2"/>
      <c r="H1753" t="s">
        <v>22</v>
      </c>
      <c r="I1753">
        <v>2018</v>
      </c>
      <c r="J1753" t="s">
        <v>77</v>
      </c>
      <c r="K1753" t="s">
        <v>1128</v>
      </c>
      <c r="L1753">
        <v>64</v>
      </c>
      <c r="M1753">
        <v>0</v>
      </c>
      <c r="N1753" t="s">
        <v>357</v>
      </c>
      <c r="O1753" t="s">
        <v>8454</v>
      </c>
      <c r="P1753" t="s">
        <v>27</v>
      </c>
      <c r="Q1753">
        <v>2</v>
      </c>
      <c r="R1753" t="str">
        <f t="shared" si="108"/>
        <v/>
      </c>
      <c r="S1753" t="str">
        <f t="shared" si="109"/>
        <v/>
      </c>
      <c r="T1753" t="str">
        <f t="shared" si="110"/>
        <v>Modern</v>
      </c>
      <c r="U1753" t="str">
        <f t="shared" si="111"/>
        <v>Short</v>
      </c>
    </row>
    <row r="1754" spans="1:21" x14ac:dyDescent="0.25">
      <c r="A1754" t="s">
        <v>8455</v>
      </c>
      <c r="B1754" t="s">
        <v>18</v>
      </c>
      <c r="C1754" t="s">
        <v>8456</v>
      </c>
      <c r="D1754" t="s">
        <v>8457</v>
      </c>
      <c r="E1754" t="s">
        <v>8458</v>
      </c>
      <c r="F1754" t="s">
        <v>22</v>
      </c>
      <c r="G1754" s="2"/>
      <c r="H1754" t="s">
        <v>22</v>
      </c>
      <c r="I1754">
        <v>2021</v>
      </c>
      <c r="J1754" t="s">
        <v>300</v>
      </c>
      <c r="K1754" t="s">
        <v>176</v>
      </c>
      <c r="L1754">
        <v>102</v>
      </c>
      <c r="M1754">
        <v>0</v>
      </c>
      <c r="N1754" t="s">
        <v>61</v>
      </c>
      <c r="O1754" t="s">
        <v>8459</v>
      </c>
      <c r="P1754" t="s">
        <v>27</v>
      </c>
      <c r="Q1754">
        <v>2</v>
      </c>
      <c r="R1754" t="str">
        <f t="shared" si="108"/>
        <v/>
      </c>
      <c r="S1754" t="str">
        <f t="shared" si="109"/>
        <v/>
      </c>
      <c r="T1754" t="str">
        <f t="shared" si="110"/>
        <v>Recent</v>
      </c>
      <c r="U1754" t="str">
        <f t="shared" si="111"/>
        <v>Medium</v>
      </c>
    </row>
    <row r="1755" spans="1:21" x14ac:dyDescent="0.25">
      <c r="A1755" t="s">
        <v>8460</v>
      </c>
      <c r="B1755" t="s">
        <v>18</v>
      </c>
      <c r="C1755" t="s">
        <v>8461</v>
      </c>
      <c r="D1755" t="s">
        <v>3051</v>
      </c>
      <c r="E1755" t="s">
        <v>8462</v>
      </c>
      <c r="F1755" t="s">
        <v>22</v>
      </c>
      <c r="G1755" s="2"/>
      <c r="H1755" t="s">
        <v>22</v>
      </c>
      <c r="I1755">
        <v>2010</v>
      </c>
      <c r="J1755" t="s">
        <v>59</v>
      </c>
      <c r="K1755" t="s">
        <v>154</v>
      </c>
      <c r="L1755">
        <v>53</v>
      </c>
      <c r="M1755">
        <v>0</v>
      </c>
      <c r="N1755" t="s">
        <v>1394</v>
      </c>
      <c r="O1755" t="s">
        <v>8463</v>
      </c>
      <c r="P1755" t="s">
        <v>27</v>
      </c>
      <c r="Q1755">
        <v>2</v>
      </c>
      <c r="R1755" t="str">
        <f t="shared" si="108"/>
        <v/>
      </c>
      <c r="S1755" t="str">
        <f t="shared" si="109"/>
        <v/>
      </c>
      <c r="T1755" t="str">
        <f t="shared" si="110"/>
        <v>Modern</v>
      </c>
      <c r="U1755" t="str">
        <f t="shared" si="111"/>
        <v>Short</v>
      </c>
    </row>
    <row r="1756" spans="1:21" x14ac:dyDescent="0.25">
      <c r="A1756" t="s">
        <v>8464</v>
      </c>
      <c r="B1756" t="s">
        <v>18</v>
      </c>
      <c r="C1756" t="s">
        <v>8465</v>
      </c>
      <c r="D1756" t="s">
        <v>8466</v>
      </c>
      <c r="E1756" t="s">
        <v>8467</v>
      </c>
      <c r="F1756" t="s">
        <v>899</v>
      </c>
      <c r="G1756" s="2">
        <v>43531</v>
      </c>
      <c r="H1756" t="s">
        <v>34</v>
      </c>
      <c r="I1756">
        <v>2014</v>
      </c>
      <c r="J1756" t="s">
        <v>136</v>
      </c>
      <c r="K1756" t="s">
        <v>593</v>
      </c>
      <c r="L1756">
        <v>128</v>
      </c>
      <c r="M1756">
        <v>0</v>
      </c>
      <c r="N1756" t="s">
        <v>119</v>
      </c>
      <c r="O1756" t="s">
        <v>8468</v>
      </c>
      <c r="P1756" t="s">
        <v>39</v>
      </c>
      <c r="Q1756">
        <v>1</v>
      </c>
      <c r="R1756">
        <f t="shared" si="108"/>
        <v>2019</v>
      </c>
      <c r="S1756" t="str">
        <f t="shared" si="109"/>
        <v>March</v>
      </c>
      <c r="T1756" t="str">
        <f t="shared" si="110"/>
        <v>Modern</v>
      </c>
      <c r="U1756" t="str">
        <f t="shared" si="111"/>
        <v>Long</v>
      </c>
    </row>
    <row r="1757" spans="1:21" x14ac:dyDescent="0.25">
      <c r="A1757" t="s">
        <v>8469</v>
      </c>
      <c r="B1757" t="s">
        <v>18</v>
      </c>
      <c r="C1757" t="s">
        <v>8470</v>
      </c>
      <c r="D1757" t="s">
        <v>8471</v>
      </c>
      <c r="E1757" t="s">
        <v>8472</v>
      </c>
      <c r="F1757" t="s">
        <v>22</v>
      </c>
      <c r="G1757" s="2"/>
      <c r="H1757" t="s">
        <v>22</v>
      </c>
      <c r="I1757">
        <v>2015</v>
      </c>
      <c r="J1757" t="s">
        <v>77</v>
      </c>
      <c r="K1757" t="s">
        <v>1667</v>
      </c>
      <c r="L1757">
        <v>59</v>
      </c>
      <c r="M1757">
        <v>0</v>
      </c>
      <c r="N1757" t="s">
        <v>45</v>
      </c>
      <c r="O1757" t="s">
        <v>8473</v>
      </c>
      <c r="P1757" t="s">
        <v>27</v>
      </c>
      <c r="Q1757">
        <v>2</v>
      </c>
      <c r="R1757" t="str">
        <f t="shared" si="108"/>
        <v/>
      </c>
      <c r="S1757" t="str">
        <f t="shared" si="109"/>
        <v/>
      </c>
      <c r="T1757" t="str">
        <f t="shared" si="110"/>
        <v>Modern</v>
      </c>
      <c r="U1757" t="str">
        <f t="shared" si="111"/>
        <v>Short</v>
      </c>
    </row>
    <row r="1758" spans="1:21" x14ac:dyDescent="0.25">
      <c r="A1758" t="s">
        <v>8474</v>
      </c>
      <c r="B1758" t="s">
        <v>29</v>
      </c>
      <c r="C1758" t="s">
        <v>8475</v>
      </c>
      <c r="D1758" t="s">
        <v>22</v>
      </c>
      <c r="E1758" t="s">
        <v>8476</v>
      </c>
      <c r="F1758" t="s">
        <v>534</v>
      </c>
      <c r="G1758" s="2">
        <v>42917</v>
      </c>
      <c r="H1758" t="s">
        <v>34</v>
      </c>
      <c r="I1758">
        <v>2013</v>
      </c>
      <c r="J1758" t="s">
        <v>300</v>
      </c>
      <c r="K1758" t="s">
        <v>1440</v>
      </c>
      <c r="L1758">
        <v>0</v>
      </c>
      <c r="M1758">
        <v>3</v>
      </c>
      <c r="N1758" t="s">
        <v>137</v>
      </c>
      <c r="O1758" t="s">
        <v>8477</v>
      </c>
      <c r="P1758" t="s">
        <v>39</v>
      </c>
      <c r="Q1758">
        <v>1</v>
      </c>
      <c r="R1758">
        <f t="shared" si="108"/>
        <v>2017</v>
      </c>
      <c r="S1758" t="str">
        <f t="shared" si="109"/>
        <v>July</v>
      </c>
      <c r="T1758" t="str">
        <f t="shared" si="110"/>
        <v>Modern</v>
      </c>
      <c r="U1758" t="str">
        <f t="shared" si="111"/>
        <v>Not Applicable</v>
      </c>
    </row>
    <row r="1759" spans="1:21" x14ac:dyDescent="0.25">
      <c r="A1759" t="s">
        <v>8478</v>
      </c>
      <c r="B1759" t="s">
        <v>29</v>
      </c>
      <c r="C1759" t="s">
        <v>8479</v>
      </c>
      <c r="D1759" t="s">
        <v>8480</v>
      </c>
      <c r="E1759" t="s">
        <v>8481</v>
      </c>
      <c r="F1759" t="s">
        <v>110</v>
      </c>
      <c r="G1759" s="2">
        <v>43049</v>
      </c>
      <c r="H1759" t="s">
        <v>34</v>
      </c>
      <c r="I1759">
        <v>2017</v>
      </c>
      <c r="J1759" t="s">
        <v>631</v>
      </c>
      <c r="K1759" t="s">
        <v>36</v>
      </c>
      <c r="L1759">
        <v>0</v>
      </c>
      <c r="M1759">
        <v>2</v>
      </c>
      <c r="N1759" t="s">
        <v>389</v>
      </c>
      <c r="O1759" t="s">
        <v>8482</v>
      </c>
      <c r="P1759" t="s">
        <v>39</v>
      </c>
      <c r="Q1759">
        <v>1</v>
      </c>
      <c r="R1759">
        <f t="shared" si="108"/>
        <v>2017</v>
      </c>
      <c r="S1759" t="str">
        <f t="shared" si="109"/>
        <v>November</v>
      </c>
      <c r="T1759" t="str">
        <f t="shared" si="110"/>
        <v>Modern</v>
      </c>
      <c r="U1759" t="str">
        <f t="shared" si="111"/>
        <v>Not Applicable</v>
      </c>
    </row>
    <row r="1760" spans="1:21" x14ac:dyDescent="0.25">
      <c r="A1760" t="s">
        <v>8483</v>
      </c>
      <c r="B1760" t="s">
        <v>18</v>
      </c>
      <c r="C1760" t="s">
        <v>8484</v>
      </c>
      <c r="D1760" t="s">
        <v>8485</v>
      </c>
      <c r="E1760" t="s">
        <v>8486</v>
      </c>
      <c r="F1760" t="s">
        <v>22</v>
      </c>
      <c r="G1760" s="2"/>
      <c r="H1760" t="s">
        <v>22</v>
      </c>
      <c r="I1760">
        <v>2012</v>
      </c>
      <c r="J1760" t="s">
        <v>198</v>
      </c>
      <c r="K1760" t="s">
        <v>785</v>
      </c>
      <c r="L1760">
        <v>76</v>
      </c>
      <c r="M1760">
        <v>0</v>
      </c>
      <c r="N1760" t="s">
        <v>119</v>
      </c>
      <c r="O1760" t="s">
        <v>8487</v>
      </c>
      <c r="P1760" t="s">
        <v>27</v>
      </c>
      <c r="Q1760">
        <v>2</v>
      </c>
      <c r="R1760" t="str">
        <f t="shared" si="108"/>
        <v/>
      </c>
      <c r="S1760" t="str">
        <f t="shared" si="109"/>
        <v/>
      </c>
      <c r="T1760" t="str">
        <f t="shared" si="110"/>
        <v>Modern</v>
      </c>
      <c r="U1760" t="str">
        <f t="shared" si="111"/>
        <v>Short</v>
      </c>
    </row>
    <row r="1761" spans="1:21" x14ac:dyDescent="0.25">
      <c r="A1761" t="s">
        <v>8488</v>
      </c>
      <c r="B1761" t="s">
        <v>29</v>
      </c>
      <c r="C1761" t="s">
        <v>8489</v>
      </c>
      <c r="D1761" t="s">
        <v>22</v>
      </c>
      <c r="E1761" t="s">
        <v>8490</v>
      </c>
      <c r="F1761" t="s">
        <v>175</v>
      </c>
      <c r="G1761" s="2">
        <v>44267</v>
      </c>
      <c r="H1761" t="s">
        <v>34</v>
      </c>
      <c r="I1761">
        <v>2021</v>
      </c>
      <c r="J1761" t="s">
        <v>35</v>
      </c>
      <c r="K1761" t="s">
        <v>1440</v>
      </c>
      <c r="L1761">
        <v>0</v>
      </c>
      <c r="M1761">
        <v>3</v>
      </c>
      <c r="N1761" t="s">
        <v>61</v>
      </c>
      <c r="O1761" t="s">
        <v>8491</v>
      </c>
      <c r="P1761" t="s">
        <v>39</v>
      </c>
      <c r="Q1761">
        <v>1</v>
      </c>
      <c r="R1761">
        <f t="shared" si="108"/>
        <v>2021</v>
      </c>
      <c r="S1761" t="str">
        <f t="shared" si="109"/>
        <v>March</v>
      </c>
      <c r="T1761" t="str">
        <f t="shared" si="110"/>
        <v>Recent</v>
      </c>
      <c r="U1761" t="str">
        <f t="shared" si="111"/>
        <v>Not Applicable</v>
      </c>
    </row>
    <row r="1762" spans="1:21" x14ac:dyDescent="0.25">
      <c r="A1762" t="s">
        <v>8492</v>
      </c>
      <c r="B1762" t="s">
        <v>18</v>
      </c>
      <c r="C1762" t="s">
        <v>8493</v>
      </c>
      <c r="D1762" t="s">
        <v>8494</v>
      </c>
      <c r="E1762" t="s">
        <v>8495</v>
      </c>
      <c r="F1762" t="s">
        <v>175</v>
      </c>
      <c r="G1762" s="2">
        <v>43985</v>
      </c>
      <c r="H1762" t="s">
        <v>34</v>
      </c>
      <c r="I1762">
        <v>2017</v>
      </c>
      <c r="J1762" t="s">
        <v>92</v>
      </c>
      <c r="K1762" t="s">
        <v>570</v>
      </c>
      <c r="L1762">
        <v>94</v>
      </c>
      <c r="M1762">
        <v>0</v>
      </c>
      <c r="N1762" t="s">
        <v>61</v>
      </c>
      <c r="O1762" t="s">
        <v>8496</v>
      </c>
      <c r="P1762" t="s">
        <v>39</v>
      </c>
      <c r="Q1762">
        <v>1</v>
      </c>
      <c r="R1762">
        <f t="shared" si="108"/>
        <v>2020</v>
      </c>
      <c r="S1762" t="str">
        <f t="shared" si="109"/>
        <v>June</v>
      </c>
      <c r="T1762" t="str">
        <f t="shared" si="110"/>
        <v>Modern</v>
      </c>
      <c r="U1762" t="str">
        <f t="shared" si="111"/>
        <v>Medium</v>
      </c>
    </row>
    <row r="1763" spans="1:21" x14ac:dyDescent="0.25">
      <c r="A1763" t="s">
        <v>8497</v>
      </c>
      <c r="B1763" t="s">
        <v>18</v>
      </c>
      <c r="C1763" t="s">
        <v>8498</v>
      </c>
      <c r="D1763" t="s">
        <v>4259</v>
      </c>
      <c r="E1763" t="s">
        <v>8499</v>
      </c>
      <c r="F1763" t="s">
        <v>22</v>
      </c>
      <c r="G1763" s="2"/>
      <c r="H1763" t="s">
        <v>22</v>
      </c>
      <c r="I1763">
        <v>2013</v>
      </c>
      <c r="J1763" t="s">
        <v>92</v>
      </c>
      <c r="K1763" t="s">
        <v>551</v>
      </c>
      <c r="L1763">
        <v>97</v>
      </c>
      <c r="M1763">
        <v>0</v>
      </c>
      <c r="N1763" t="s">
        <v>25</v>
      </c>
      <c r="O1763" t="s">
        <v>8500</v>
      </c>
      <c r="P1763" t="s">
        <v>27</v>
      </c>
      <c r="Q1763">
        <v>2</v>
      </c>
      <c r="R1763" t="str">
        <f t="shared" si="108"/>
        <v/>
      </c>
      <c r="S1763" t="str">
        <f t="shared" si="109"/>
        <v/>
      </c>
      <c r="T1763" t="str">
        <f t="shared" si="110"/>
        <v>Modern</v>
      </c>
      <c r="U1763" t="str">
        <f t="shared" si="111"/>
        <v>Medium</v>
      </c>
    </row>
    <row r="1764" spans="1:21" x14ac:dyDescent="0.25">
      <c r="A1764" t="s">
        <v>8501</v>
      </c>
      <c r="B1764" t="s">
        <v>18</v>
      </c>
      <c r="C1764" t="s">
        <v>8502</v>
      </c>
      <c r="D1764" t="s">
        <v>8503</v>
      </c>
      <c r="E1764" t="s">
        <v>8504</v>
      </c>
      <c r="F1764" t="s">
        <v>22</v>
      </c>
      <c r="G1764" s="2"/>
      <c r="H1764" t="s">
        <v>22</v>
      </c>
      <c r="I1764">
        <v>2020</v>
      </c>
      <c r="J1764" t="s">
        <v>23</v>
      </c>
      <c r="K1764" t="s">
        <v>169</v>
      </c>
      <c r="L1764">
        <v>103</v>
      </c>
      <c r="M1764">
        <v>0</v>
      </c>
      <c r="N1764" t="s">
        <v>61</v>
      </c>
      <c r="O1764" t="s">
        <v>8505</v>
      </c>
      <c r="P1764" t="s">
        <v>27</v>
      </c>
      <c r="Q1764">
        <v>2</v>
      </c>
      <c r="R1764" t="str">
        <f t="shared" si="108"/>
        <v/>
      </c>
      <c r="S1764" t="str">
        <f t="shared" si="109"/>
        <v/>
      </c>
      <c r="T1764" t="str">
        <f t="shared" si="110"/>
        <v>Recent</v>
      </c>
      <c r="U1764" t="str">
        <f t="shared" si="111"/>
        <v>Medium</v>
      </c>
    </row>
    <row r="1765" spans="1:21" x14ac:dyDescent="0.25">
      <c r="A1765" t="s">
        <v>8506</v>
      </c>
      <c r="B1765" t="s">
        <v>29</v>
      </c>
      <c r="C1765" t="s">
        <v>8507</v>
      </c>
      <c r="D1765" t="s">
        <v>22</v>
      </c>
      <c r="E1765" t="s">
        <v>8508</v>
      </c>
      <c r="F1765" t="s">
        <v>3061</v>
      </c>
      <c r="G1765" s="2">
        <v>43763</v>
      </c>
      <c r="H1765" t="s">
        <v>34</v>
      </c>
      <c r="I1765">
        <v>2018</v>
      </c>
      <c r="J1765" t="s">
        <v>35</v>
      </c>
      <c r="K1765" t="s">
        <v>71</v>
      </c>
      <c r="L1765">
        <v>0</v>
      </c>
      <c r="M1765">
        <v>1</v>
      </c>
      <c r="N1765" t="s">
        <v>220</v>
      </c>
      <c r="O1765" t="s">
        <v>8509</v>
      </c>
      <c r="P1765" t="s">
        <v>39</v>
      </c>
      <c r="Q1765">
        <v>1</v>
      </c>
      <c r="R1765">
        <f t="shared" si="108"/>
        <v>2019</v>
      </c>
      <c r="S1765" t="str">
        <f t="shared" si="109"/>
        <v>October</v>
      </c>
      <c r="T1765" t="str">
        <f t="shared" si="110"/>
        <v>Modern</v>
      </c>
      <c r="U1765" t="str">
        <f t="shared" si="111"/>
        <v>Not Applicable</v>
      </c>
    </row>
    <row r="1766" spans="1:21" x14ac:dyDescent="0.25">
      <c r="A1766" t="s">
        <v>8510</v>
      </c>
      <c r="B1766" t="s">
        <v>18</v>
      </c>
      <c r="C1766" t="s">
        <v>8511</v>
      </c>
      <c r="D1766" t="s">
        <v>8512</v>
      </c>
      <c r="E1766" t="s">
        <v>8513</v>
      </c>
      <c r="F1766" t="s">
        <v>508</v>
      </c>
      <c r="G1766" s="2">
        <v>43173</v>
      </c>
      <c r="H1766" t="s">
        <v>34</v>
      </c>
      <c r="I1766">
        <v>2018</v>
      </c>
      <c r="J1766" t="s">
        <v>35</v>
      </c>
      <c r="K1766" t="s">
        <v>1170</v>
      </c>
      <c r="L1766">
        <v>140</v>
      </c>
      <c r="M1766">
        <v>0</v>
      </c>
      <c r="N1766" t="s">
        <v>112</v>
      </c>
      <c r="O1766" t="s">
        <v>8514</v>
      </c>
      <c r="P1766" t="s">
        <v>39</v>
      </c>
      <c r="Q1766">
        <v>1</v>
      </c>
      <c r="R1766">
        <f t="shared" si="108"/>
        <v>2018</v>
      </c>
      <c r="S1766" t="str">
        <f t="shared" si="109"/>
        <v>March</v>
      </c>
      <c r="T1766" t="str">
        <f t="shared" si="110"/>
        <v>Modern</v>
      </c>
      <c r="U1766" t="str">
        <f t="shared" si="111"/>
        <v>Long</v>
      </c>
    </row>
    <row r="1767" spans="1:21" x14ac:dyDescent="0.25">
      <c r="A1767" t="s">
        <v>8515</v>
      </c>
      <c r="B1767" t="s">
        <v>18</v>
      </c>
      <c r="C1767" t="s">
        <v>8516</v>
      </c>
      <c r="D1767" t="s">
        <v>8517</v>
      </c>
      <c r="E1767" t="s">
        <v>8518</v>
      </c>
      <c r="F1767" t="s">
        <v>85</v>
      </c>
      <c r="G1767" s="2"/>
      <c r="H1767" t="s">
        <v>22</v>
      </c>
      <c r="I1767">
        <v>2021</v>
      </c>
      <c r="J1767" t="s">
        <v>59</v>
      </c>
      <c r="K1767" t="s">
        <v>2903</v>
      </c>
      <c r="L1767">
        <v>157</v>
      </c>
      <c r="M1767">
        <v>0</v>
      </c>
      <c r="N1767" t="s">
        <v>25</v>
      </c>
      <c r="O1767" t="s">
        <v>8519</v>
      </c>
      <c r="P1767" t="s">
        <v>27</v>
      </c>
      <c r="Q1767">
        <v>2</v>
      </c>
      <c r="R1767" t="str">
        <f t="shared" si="108"/>
        <v/>
      </c>
      <c r="S1767" t="str">
        <f t="shared" si="109"/>
        <v/>
      </c>
      <c r="T1767" t="str">
        <f t="shared" si="110"/>
        <v>Recent</v>
      </c>
      <c r="U1767" t="str">
        <f t="shared" si="111"/>
        <v>Long</v>
      </c>
    </row>
    <row r="1768" spans="1:21" x14ac:dyDescent="0.25">
      <c r="A1768" t="s">
        <v>8520</v>
      </c>
      <c r="B1768" t="s">
        <v>18</v>
      </c>
      <c r="C1768" t="s">
        <v>8521</v>
      </c>
      <c r="D1768" t="s">
        <v>76</v>
      </c>
      <c r="E1768" t="s">
        <v>8522</v>
      </c>
      <c r="F1768" t="s">
        <v>22</v>
      </c>
      <c r="G1768" s="2"/>
      <c r="H1768" t="s">
        <v>22</v>
      </c>
      <c r="I1768">
        <v>2012</v>
      </c>
      <c r="J1768" t="s">
        <v>238</v>
      </c>
      <c r="K1768" t="s">
        <v>967</v>
      </c>
      <c r="L1768">
        <v>90</v>
      </c>
      <c r="M1768">
        <v>0</v>
      </c>
      <c r="N1768" t="s">
        <v>45</v>
      </c>
      <c r="O1768" t="s">
        <v>8523</v>
      </c>
      <c r="P1768" t="s">
        <v>27</v>
      </c>
      <c r="Q1768">
        <v>2</v>
      </c>
      <c r="R1768" t="str">
        <f t="shared" si="108"/>
        <v/>
      </c>
      <c r="S1768" t="str">
        <f t="shared" si="109"/>
        <v/>
      </c>
      <c r="T1768" t="str">
        <f t="shared" si="110"/>
        <v>Modern</v>
      </c>
      <c r="U1768" t="str">
        <f t="shared" si="111"/>
        <v>Medium</v>
      </c>
    </row>
    <row r="1769" spans="1:21" x14ac:dyDescent="0.25">
      <c r="A1769" t="s">
        <v>8524</v>
      </c>
      <c r="B1769" t="s">
        <v>18</v>
      </c>
      <c r="C1769" t="s">
        <v>8525</v>
      </c>
      <c r="D1769" t="s">
        <v>8526</v>
      </c>
      <c r="E1769" t="s">
        <v>5104</v>
      </c>
      <c r="F1769" t="s">
        <v>22</v>
      </c>
      <c r="G1769" s="2"/>
      <c r="H1769" t="s">
        <v>22</v>
      </c>
      <c r="I1769">
        <v>2011</v>
      </c>
      <c r="J1769" t="s">
        <v>23</v>
      </c>
      <c r="K1769" t="s">
        <v>363</v>
      </c>
      <c r="L1769">
        <v>91</v>
      </c>
      <c r="M1769">
        <v>0</v>
      </c>
      <c r="N1769" t="s">
        <v>25</v>
      </c>
      <c r="O1769" t="s">
        <v>8527</v>
      </c>
      <c r="P1769" t="s">
        <v>27</v>
      </c>
      <c r="Q1769">
        <v>2</v>
      </c>
      <c r="R1769" t="str">
        <f t="shared" si="108"/>
        <v/>
      </c>
      <c r="S1769" t="str">
        <f t="shared" si="109"/>
        <v/>
      </c>
      <c r="T1769" t="str">
        <f t="shared" si="110"/>
        <v>Modern</v>
      </c>
      <c r="U1769" t="str">
        <f t="shared" si="111"/>
        <v>Medium</v>
      </c>
    </row>
    <row r="1770" spans="1:21" x14ac:dyDescent="0.25">
      <c r="A1770" t="s">
        <v>8528</v>
      </c>
      <c r="B1770" t="s">
        <v>18</v>
      </c>
      <c r="C1770" t="s">
        <v>8529</v>
      </c>
      <c r="D1770" t="s">
        <v>8530</v>
      </c>
      <c r="E1770" t="s">
        <v>8531</v>
      </c>
      <c r="F1770" t="s">
        <v>22</v>
      </c>
      <c r="G1770" s="2"/>
      <c r="H1770" t="s">
        <v>22</v>
      </c>
      <c r="I1770">
        <v>2021</v>
      </c>
      <c r="J1770" t="s">
        <v>300</v>
      </c>
      <c r="K1770" t="s">
        <v>8252</v>
      </c>
      <c r="L1770">
        <v>159</v>
      </c>
      <c r="M1770">
        <v>0</v>
      </c>
      <c r="N1770" t="s">
        <v>25</v>
      </c>
      <c r="O1770" t="s">
        <v>8532</v>
      </c>
      <c r="P1770" t="s">
        <v>27</v>
      </c>
      <c r="Q1770">
        <v>2</v>
      </c>
      <c r="R1770" t="str">
        <f t="shared" si="108"/>
        <v/>
      </c>
      <c r="S1770" t="str">
        <f t="shared" si="109"/>
        <v/>
      </c>
      <c r="T1770" t="str">
        <f t="shared" si="110"/>
        <v>Recent</v>
      </c>
      <c r="U1770" t="str">
        <f t="shared" si="111"/>
        <v>Long</v>
      </c>
    </row>
    <row r="1771" spans="1:21" x14ac:dyDescent="0.25">
      <c r="A1771" t="s">
        <v>8533</v>
      </c>
      <c r="B1771" t="s">
        <v>18</v>
      </c>
      <c r="C1771" t="s">
        <v>8534</v>
      </c>
      <c r="D1771" t="s">
        <v>8535</v>
      </c>
      <c r="E1771" t="s">
        <v>8536</v>
      </c>
      <c r="F1771" t="s">
        <v>22</v>
      </c>
      <c r="G1771" s="2"/>
      <c r="H1771" t="s">
        <v>22</v>
      </c>
      <c r="I1771">
        <v>2021</v>
      </c>
      <c r="J1771" t="s">
        <v>59</v>
      </c>
      <c r="K1771" t="s">
        <v>78</v>
      </c>
      <c r="L1771">
        <v>6</v>
      </c>
      <c r="M1771">
        <v>0</v>
      </c>
      <c r="N1771" t="s">
        <v>61</v>
      </c>
      <c r="O1771" t="s">
        <v>8537</v>
      </c>
      <c r="P1771" t="s">
        <v>27</v>
      </c>
      <c r="Q1771">
        <v>2</v>
      </c>
      <c r="R1771" t="str">
        <f t="shared" si="108"/>
        <v/>
      </c>
      <c r="S1771" t="str">
        <f t="shared" si="109"/>
        <v/>
      </c>
      <c r="T1771" t="str">
        <f t="shared" si="110"/>
        <v>Recent</v>
      </c>
      <c r="U1771" t="str">
        <f t="shared" si="111"/>
        <v>Short</v>
      </c>
    </row>
    <row r="1772" spans="1:21" x14ac:dyDescent="0.25">
      <c r="A1772" t="s">
        <v>8538</v>
      </c>
      <c r="B1772" t="s">
        <v>18</v>
      </c>
      <c r="C1772" t="s">
        <v>8539</v>
      </c>
      <c r="D1772" t="s">
        <v>8540</v>
      </c>
      <c r="E1772" t="s">
        <v>8541</v>
      </c>
      <c r="F1772" t="s">
        <v>22</v>
      </c>
      <c r="G1772" s="2"/>
      <c r="H1772" t="s">
        <v>22</v>
      </c>
      <c r="I1772">
        <v>2020</v>
      </c>
      <c r="J1772" t="s">
        <v>23</v>
      </c>
      <c r="K1772" t="s">
        <v>1456</v>
      </c>
      <c r="L1772">
        <v>83</v>
      </c>
      <c r="M1772">
        <v>0</v>
      </c>
      <c r="N1772" t="s">
        <v>883</v>
      </c>
      <c r="O1772" t="s">
        <v>8542</v>
      </c>
      <c r="P1772" t="s">
        <v>27</v>
      </c>
      <c r="Q1772">
        <v>2</v>
      </c>
      <c r="R1772" t="str">
        <f t="shared" si="108"/>
        <v/>
      </c>
      <c r="S1772" t="str">
        <f t="shared" si="109"/>
        <v/>
      </c>
      <c r="T1772" t="str">
        <f t="shared" si="110"/>
        <v>Recent</v>
      </c>
      <c r="U1772" t="str">
        <f t="shared" si="111"/>
        <v>Short</v>
      </c>
    </row>
    <row r="1773" spans="1:21" x14ac:dyDescent="0.25">
      <c r="A1773" t="s">
        <v>8543</v>
      </c>
      <c r="B1773" t="s">
        <v>18</v>
      </c>
      <c r="C1773" t="s">
        <v>8544</v>
      </c>
      <c r="D1773" t="s">
        <v>8545</v>
      </c>
      <c r="E1773" t="s">
        <v>8546</v>
      </c>
      <c r="F1773" t="s">
        <v>22</v>
      </c>
      <c r="G1773" s="2">
        <v>44316</v>
      </c>
      <c r="H1773" t="s">
        <v>34</v>
      </c>
      <c r="I1773">
        <v>2019</v>
      </c>
      <c r="J1773" t="s">
        <v>136</v>
      </c>
      <c r="K1773" t="s">
        <v>329</v>
      </c>
      <c r="L1773">
        <v>113</v>
      </c>
      <c r="M1773">
        <v>0</v>
      </c>
      <c r="N1773" t="s">
        <v>119</v>
      </c>
      <c r="O1773" t="s">
        <v>8547</v>
      </c>
      <c r="P1773" t="s">
        <v>39</v>
      </c>
      <c r="Q1773">
        <v>1</v>
      </c>
      <c r="R1773">
        <f t="shared" si="108"/>
        <v>2021</v>
      </c>
      <c r="S1773" t="str">
        <f t="shared" si="109"/>
        <v>April</v>
      </c>
      <c r="T1773" t="str">
        <f t="shared" si="110"/>
        <v>Modern</v>
      </c>
      <c r="U1773" t="str">
        <f t="shared" si="111"/>
        <v>Medium</v>
      </c>
    </row>
    <row r="1774" spans="1:21" x14ac:dyDescent="0.25">
      <c r="A1774" t="s">
        <v>8548</v>
      </c>
      <c r="B1774" t="s">
        <v>29</v>
      </c>
      <c r="C1774" t="s">
        <v>8549</v>
      </c>
      <c r="D1774" t="s">
        <v>22</v>
      </c>
      <c r="E1774" t="s">
        <v>22</v>
      </c>
      <c r="F1774" t="s">
        <v>175</v>
      </c>
      <c r="G1774" s="2">
        <v>43455</v>
      </c>
      <c r="H1774" t="s">
        <v>34</v>
      </c>
      <c r="I1774">
        <v>2018</v>
      </c>
      <c r="J1774" t="s">
        <v>51</v>
      </c>
      <c r="K1774" t="s">
        <v>71</v>
      </c>
      <c r="L1774">
        <v>0</v>
      </c>
      <c r="M1774">
        <v>1</v>
      </c>
      <c r="N1774" t="s">
        <v>72</v>
      </c>
      <c r="O1774" t="s">
        <v>8550</v>
      </c>
      <c r="P1774" t="s">
        <v>39</v>
      </c>
      <c r="Q1774">
        <v>1</v>
      </c>
      <c r="R1774">
        <f t="shared" si="108"/>
        <v>2018</v>
      </c>
      <c r="S1774" t="str">
        <f t="shared" si="109"/>
        <v>December</v>
      </c>
      <c r="T1774" t="str">
        <f t="shared" si="110"/>
        <v>Modern</v>
      </c>
      <c r="U1774" t="str">
        <f t="shared" si="111"/>
        <v>Not Applicable</v>
      </c>
    </row>
    <row r="1775" spans="1:21" x14ac:dyDescent="0.25">
      <c r="A1775" t="s">
        <v>8551</v>
      </c>
      <c r="B1775" t="s">
        <v>18</v>
      </c>
      <c r="C1775" t="s">
        <v>8552</v>
      </c>
      <c r="D1775" t="s">
        <v>8553</v>
      </c>
      <c r="E1775" t="s">
        <v>8554</v>
      </c>
      <c r="F1775" t="s">
        <v>2815</v>
      </c>
      <c r="G1775" s="2">
        <v>44013</v>
      </c>
      <c r="H1775" t="s">
        <v>34</v>
      </c>
      <c r="I1775">
        <v>1990</v>
      </c>
      <c r="J1775" t="s">
        <v>92</v>
      </c>
      <c r="K1775" t="s">
        <v>1212</v>
      </c>
      <c r="L1775">
        <v>114</v>
      </c>
      <c r="M1775">
        <v>0</v>
      </c>
      <c r="N1775" t="s">
        <v>112</v>
      </c>
      <c r="O1775" t="s">
        <v>8555</v>
      </c>
      <c r="P1775" t="s">
        <v>39</v>
      </c>
      <c r="Q1775">
        <v>1</v>
      </c>
      <c r="R1775">
        <f t="shared" si="108"/>
        <v>2020</v>
      </c>
      <c r="S1775" t="str">
        <f t="shared" si="109"/>
        <v>July</v>
      </c>
      <c r="T1775" t="str">
        <f t="shared" si="110"/>
        <v>Older</v>
      </c>
      <c r="U1775" t="str">
        <f t="shared" si="111"/>
        <v>Medium</v>
      </c>
    </row>
    <row r="1776" spans="1:21" x14ac:dyDescent="0.25">
      <c r="A1776" t="s">
        <v>8556</v>
      </c>
      <c r="B1776" t="s">
        <v>18</v>
      </c>
      <c r="C1776" t="s">
        <v>8557</v>
      </c>
      <c r="D1776" t="s">
        <v>8558</v>
      </c>
      <c r="E1776" t="s">
        <v>8559</v>
      </c>
      <c r="F1776" t="s">
        <v>8560</v>
      </c>
      <c r="G1776" s="2">
        <v>43296</v>
      </c>
      <c r="H1776" t="s">
        <v>34</v>
      </c>
      <c r="I1776">
        <v>2013</v>
      </c>
      <c r="J1776" t="s">
        <v>92</v>
      </c>
      <c r="K1776" t="s">
        <v>665</v>
      </c>
      <c r="L1776">
        <v>108</v>
      </c>
      <c r="M1776">
        <v>0</v>
      </c>
      <c r="N1776" t="s">
        <v>119</v>
      </c>
      <c r="O1776" t="s">
        <v>8561</v>
      </c>
      <c r="P1776" t="s">
        <v>39</v>
      </c>
      <c r="Q1776">
        <v>1</v>
      </c>
      <c r="R1776">
        <f t="shared" si="108"/>
        <v>2018</v>
      </c>
      <c r="S1776" t="str">
        <f t="shared" si="109"/>
        <v>July</v>
      </c>
      <c r="T1776" t="str">
        <f t="shared" si="110"/>
        <v>Modern</v>
      </c>
      <c r="U1776" t="str">
        <f t="shared" si="111"/>
        <v>Medium</v>
      </c>
    </row>
    <row r="1777" spans="1:21" x14ac:dyDescent="0.25">
      <c r="A1777" t="s">
        <v>8562</v>
      </c>
      <c r="B1777" t="s">
        <v>18</v>
      </c>
      <c r="C1777" t="s">
        <v>8563</v>
      </c>
      <c r="D1777" t="s">
        <v>8564</v>
      </c>
      <c r="E1777" t="s">
        <v>8565</v>
      </c>
      <c r="F1777" t="s">
        <v>22</v>
      </c>
      <c r="G1777" s="2"/>
      <c r="H1777" t="s">
        <v>22</v>
      </c>
      <c r="I1777">
        <v>1960</v>
      </c>
      <c r="J1777" t="s">
        <v>59</v>
      </c>
      <c r="K1777" t="s">
        <v>1456</v>
      </c>
      <c r="L1777">
        <v>83</v>
      </c>
      <c r="M1777">
        <v>0</v>
      </c>
      <c r="N1777" t="s">
        <v>998</v>
      </c>
      <c r="O1777" t="s">
        <v>8566</v>
      </c>
      <c r="P1777" t="s">
        <v>27</v>
      </c>
      <c r="Q1777">
        <v>2</v>
      </c>
      <c r="R1777" t="str">
        <f t="shared" si="108"/>
        <v/>
      </c>
      <c r="S1777" t="str">
        <f t="shared" si="109"/>
        <v/>
      </c>
      <c r="T1777" t="str">
        <f t="shared" si="110"/>
        <v>Older</v>
      </c>
      <c r="U1777" t="str">
        <f t="shared" si="111"/>
        <v>Short</v>
      </c>
    </row>
    <row r="1778" spans="1:21" x14ac:dyDescent="0.25">
      <c r="A1778" t="s">
        <v>8567</v>
      </c>
      <c r="B1778" t="s">
        <v>29</v>
      </c>
      <c r="C1778" t="s">
        <v>8568</v>
      </c>
      <c r="D1778" t="s">
        <v>22</v>
      </c>
      <c r="E1778" t="s">
        <v>8569</v>
      </c>
      <c r="F1778" t="s">
        <v>22</v>
      </c>
      <c r="G1778" s="2"/>
      <c r="H1778" t="s">
        <v>22</v>
      </c>
      <c r="I1778">
        <v>2013</v>
      </c>
      <c r="J1778" t="s">
        <v>51</v>
      </c>
      <c r="K1778" t="s">
        <v>71</v>
      </c>
      <c r="L1778">
        <v>0</v>
      </c>
      <c r="M1778">
        <v>1</v>
      </c>
      <c r="N1778" t="s">
        <v>368</v>
      </c>
      <c r="O1778" t="s">
        <v>8570</v>
      </c>
      <c r="P1778" t="s">
        <v>27</v>
      </c>
      <c r="Q1778">
        <v>2</v>
      </c>
      <c r="R1778" t="str">
        <f t="shared" si="108"/>
        <v/>
      </c>
      <c r="S1778" t="str">
        <f t="shared" si="109"/>
        <v/>
      </c>
      <c r="T1778" t="str">
        <f t="shared" si="110"/>
        <v>Modern</v>
      </c>
      <c r="U1778" t="str">
        <f t="shared" si="111"/>
        <v>Not Applicable</v>
      </c>
    </row>
    <row r="1779" spans="1:21" x14ac:dyDescent="0.25">
      <c r="A1779" t="s">
        <v>8571</v>
      </c>
      <c r="B1779" t="s">
        <v>18</v>
      </c>
      <c r="C1779" t="s">
        <v>8572</v>
      </c>
      <c r="D1779" t="s">
        <v>8573</v>
      </c>
      <c r="E1779" t="s">
        <v>8574</v>
      </c>
      <c r="F1779" t="s">
        <v>8575</v>
      </c>
      <c r="G1779" s="2">
        <v>43555</v>
      </c>
      <c r="H1779" t="s">
        <v>34</v>
      </c>
      <c r="I1779">
        <v>2018</v>
      </c>
      <c r="J1779" t="s">
        <v>136</v>
      </c>
      <c r="K1779" t="s">
        <v>384</v>
      </c>
      <c r="L1779">
        <v>81</v>
      </c>
      <c r="M1779">
        <v>0</v>
      </c>
      <c r="N1779" t="s">
        <v>119</v>
      </c>
      <c r="O1779" t="s">
        <v>8576</v>
      </c>
      <c r="P1779" t="s">
        <v>39</v>
      </c>
      <c r="Q1779">
        <v>1</v>
      </c>
      <c r="R1779">
        <f t="shared" si="108"/>
        <v>2019</v>
      </c>
      <c r="S1779" t="str">
        <f t="shared" si="109"/>
        <v>March</v>
      </c>
      <c r="T1779" t="str">
        <f t="shared" si="110"/>
        <v>Modern</v>
      </c>
      <c r="U1779" t="str">
        <f t="shared" si="111"/>
        <v>Short</v>
      </c>
    </row>
    <row r="1780" spans="1:21" x14ac:dyDescent="0.25">
      <c r="A1780" t="s">
        <v>8577</v>
      </c>
      <c r="B1780" t="s">
        <v>29</v>
      </c>
      <c r="C1780" t="s">
        <v>8578</v>
      </c>
      <c r="D1780" t="s">
        <v>22</v>
      </c>
      <c r="E1780" t="s">
        <v>8579</v>
      </c>
      <c r="F1780" t="s">
        <v>175</v>
      </c>
      <c r="G1780" s="2">
        <v>43619</v>
      </c>
      <c r="H1780" t="s">
        <v>34</v>
      </c>
      <c r="I1780">
        <v>2019</v>
      </c>
      <c r="J1780" t="s">
        <v>70</v>
      </c>
      <c r="K1780" t="s">
        <v>71</v>
      </c>
      <c r="L1780">
        <v>0</v>
      </c>
      <c r="M1780">
        <v>1</v>
      </c>
      <c r="N1780" t="s">
        <v>716</v>
      </c>
      <c r="O1780" t="s">
        <v>8580</v>
      </c>
      <c r="P1780" t="s">
        <v>39</v>
      </c>
      <c r="Q1780">
        <v>1</v>
      </c>
      <c r="R1780">
        <f t="shared" si="108"/>
        <v>2019</v>
      </c>
      <c r="S1780" t="str">
        <f t="shared" si="109"/>
        <v>June</v>
      </c>
      <c r="T1780" t="str">
        <f t="shared" si="110"/>
        <v>Modern</v>
      </c>
      <c r="U1780" t="str">
        <f t="shared" si="111"/>
        <v>Not Applicable</v>
      </c>
    </row>
    <row r="1781" spans="1:21" x14ac:dyDescent="0.25">
      <c r="A1781" t="s">
        <v>8581</v>
      </c>
      <c r="B1781" t="s">
        <v>29</v>
      </c>
      <c r="C1781" t="s">
        <v>8582</v>
      </c>
      <c r="D1781" t="s">
        <v>22</v>
      </c>
      <c r="E1781" t="s">
        <v>8583</v>
      </c>
      <c r="F1781" t="s">
        <v>85</v>
      </c>
      <c r="G1781" s="2">
        <v>43221</v>
      </c>
      <c r="H1781" t="s">
        <v>34</v>
      </c>
      <c r="I1781">
        <v>2018</v>
      </c>
      <c r="J1781" t="s">
        <v>136</v>
      </c>
      <c r="K1781" t="s">
        <v>71</v>
      </c>
      <c r="L1781">
        <v>0</v>
      </c>
      <c r="M1781">
        <v>1</v>
      </c>
      <c r="N1781" t="s">
        <v>220</v>
      </c>
      <c r="O1781" t="s">
        <v>8584</v>
      </c>
      <c r="P1781" t="s">
        <v>39</v>
      </c>
      <c r="Q1781">
        <v>1</v>
      </c>
      <c r="R1781">
        <f t="shared" si="108"/>
        <v>2018</v>
      </c>
      <c r="S1781" t="str">
        <f t="shared" si="109"/>
        <v>May</v>
      </c>
      <c r="T1781" t="str">
        <f t="shared" si="110"/>
        <v>Modern</v>
      </c>
      <c r="U1781" t="str">
        <f t="shared" si="111"/>
        <v>Not Applicable</v>
      </c>
    </row>
    <row r="1782" spans="1:21" x14ac:dyDescent="0.25">
      <c r="A1782" t="s">
        <v>8585</v>
      </c>
      <c r="B1782" t="s">
        <v>18</v>
      </c>
      <c r="C1782" t="s">
        <v>8586</v>
      </c>
      <c r="D1782" t="s">
        <v>8587</v>
      </c>
      <c r="E1782" t="s">
        <v>8588</v>
      </c>
      <c r="F1782" t="s">
        <v>22</v>
      </c>
      <c r="G1782" s="2"/>
      <c r="H1782" t="s">
        <v>22</v>
      </c>
      <c r="I1782">
        <v>2015</v>
      </c>
      <c r="J1782" t="s">
        <v>59</v>
      </c>
      <c r="K1782" t="s">
        <v>263</v>
      </c>
      <c r="L1782">
        <v>88</v>
      </c>
      <c r="M1782">
        <v>0</v>
      </c>
      <c r="N1782" t="s">
        <v>25</v>
      </c>
      <c r="O1782" t="s">
        <v>8589</v>
      </c>
      <c r="P1782" t="s">
        <v>27</v>
      </c>
      <c r="Q1782">
        <v>2</v>
      </c>
      <c r="R1782" t="str">
        <f t="shared" si="108"/>
        <v/>
      </c>
      <c r="S1782" t="str">
        <f t="shared" si="109"/>
        <v/>
      </c>
      <c r="T1782" t="str">
        <f t="shared" si="110"/>
        <v>Modern</v>
      </c>
      <c r="U1782" t="str">
        <f t="shared" si="111"/>
        <v>Short</v>
      </c>
    </row>
    <row r="1783" spans="1:21" x14ac:dyDescent="0.25">
      <c r="A1783" t="s">
        <v>8590</v>
      </c>
      <c r="B1783" t="s">
        <v>29</v>
      </c>
      <c r="C1783" t="s">
        <v>8591</v>
      </c>
      <c r="D1783" t="s">
        <v>22</v>
      </c>
      <c r="E1783" t="s">
        <v>22</v>
      </c>
      <c r="F1783" t="s">
        <v>175</v>
      </c>
      <c r="G1783" s="2">
        <v>43291</v>
      </c>
      <c r="H1783" t="s">
        <v>34</v>
      </c>
      <c r="I1783">
        <v>2018</v>
      </c>
      <c r="J1783" t="s">
        <v>35</v>
      </c>
      <c r="K1783" t="s">
        <v>36</v>
      </c>
      <c r="L1783">
        <v>0</v>
      </c>
      <c r="M1783">
        <v>2</v>
      </c>
      <c r="N1783" t="s">
        <v>220</v>
      </c>
      <c r="O1783" t="s">
        <v>8592</v>
      </c>
      <c r="P1783" t="s">
        <v>39</v>
      </c>
      <c r="Q1783">
        <v>1</v>
      </c>
      <c r="R1783">
        <f t="shared" si="108"/>
        <v>2018</v>
      </c>
      <c r="S1783" t="str">
        <f t="shared" si="109"/>
        <v>July</v>
      </c>
      <c r="T1783" t="str">
        <f t="shared" si="110"/>
        <v>Modern</v>
      </c>
      <c r="U1783" t="str">
        <f t="shared" si="111"/>
        <v>Not Applicable</v>
      </c>
    </row>
    <row r="1784" spans="1:21" x14ac:dyDescent="0.25">
      <c r="A1784" t="s">
        <v>8593</v>
      </c>
      <c r="B1784" t="s">
        <v>29</v>
      </c>
      <c r="C1784" t="s">
        <v>8594</v>
      </c>
      <c r="D1784" t="s">
        <v>22</v>
      </c>
      <c r="E1784" t="s">
        <v>8595</v>
      </c>
      <c r="F1784" t="s">
        <v>175</v>
      </c>
      <c r="G1784" s="2">
        <v>42846</v>
      </c>
      <c r="H1784" t="s">
        <v>34</v>
      </c>
      <c r="I1784">
        <v>2017</v>
      </c>
      <c r="J1784" t="s">
        <v>631</v>
      </c>
      <c r="K1784" t="s">
        <v>1885</v>
      </c>
      <c r="L1784">
        <v>0</v>
      </c>
      <c r="M1784">
        <v>4</v>
      </c>
      <c r="N1784" t="s">
        <v>716</v>
      </c>
      <c r="O1784" t="s">
        <v>8596</v>
      </c>
      <c r="P1784" t="s">
        <v>39</v>
      </c>
      <c r="Q1784">
        <v>1</v>
      </c>
      <c r="R1784">
        <f t="shared" si="108"/>
        <v>2017</v>
      </c>
      <c r="S1784" t="str">
        <f t="shared" si="109"/>
        <v>April</v>
      </c>
      <c r="T1784" t="str">
        <f t="shared" si="110"/>
        <v>Modern</v>
      </c>
      <c r="U1784" t="str">
        <f t="shared" si="111"/>
        <v>Not Applicable</v>
      </c>
    </row>
    <row r="1785" spans="1:21" x14ac:dyDescent="0.25">
      <c r="A1785" t="s">
        <v>8597</v>
      </c>
      <c r="B1785" t="s">
        <v>18</v>
      </c>
      <c r="C1785" t="s">
        <v>8598</v>
      </c>
      <c r="D1785" t="s">
        <v>8599</v>
      </c>
      <c r="E1785" t="s">
        <v>8600</v>
      </c>
      <c r="F1785" t="s">
        <v>85</v>
      </c>
      <c r="G1785" s="2">
        <v>44260</v>
      </c>
      <c r="H1785" t="s">
        <v>34</v>
      </c>
      <c r="I1785">
        <v>2021</v>
      </c>
      <c r="J1785" t="s">
        <v>136</v>
      </c>
      <c r="K1785" t="s">
        <v>343</v>
      </c>
      <c r="L1785">
        <v>151</v>
      </c>
      <c r="M1785">
        <v>0</v>
      </c>
      <c r="N1785" t="s">
        <v>61</v>
      </c>
      <c r="O1785" t="s">
        <v>8601</v>
      </c>
      <c r="P1785" t="s">
        <v>39</v>
      </c>
      <c r="Q1785">
        <v>1</v>
      </c>
      <c r="R1785">
        <f t="shared" si="108"/>
        <v>2021</v>
      </c>
      <c r="S1785" t="str">
        <f t="shared" si="109"/>
        <v>March</v>
      </c>
      <c r="T1785" t="str">
        <f t="shared" si="110"/>
        <v>Recent</v>
      </c>
      <c r="U1785" t="str">
        <f t="shared" si="111"/>
        <v>Long</v>
      </c>
    </row>
    <row r="1786" spans="1:21" x14ac:dyDescent="0.25">
      <c r="A1786" t="s">
        <v>8602</v>
      </c>
      <c r="B1786" t="s">
        <v>18</v>
      </c>
      <c r="C1786" t="s">
        <v>8603</v>
      </c>
      <c r="D1786" t="s">
        <v>8604</v>
      </c>
      <c r="E1786" t="s">
        <v>8605</v>
      </c>
      <c r="F1786" t="s">
        <v>175</v>
      </c>
      <c r="G1786" s="2">
        <v>42773</v>
      </c>
      <c r="H1786" t="s">
        <v>34</v>
      </c>
      <c r="I1786">
        <v>2017</v>
      </c>
      <c r="J1786" t="s">
        <v>35</v>
      </c>
      <c r="K1786" t="s">
        <v>2936</v>
      </c>
      <c r="L1786">
        <v>54</v>
      </c>
      <c r="M1786">
        <v>0</v>
      </c>
      <c r="N1786" t="s">
        <v>61</v>
      </c>
      <c r="O1786" t="s">
        <v>8606</v>
      </c>
      <c r="P1786" t="s">
        <v>39</v>
      </c>
      <c r="Q1786">
        <v>1</v>
      </c>
      <c r="R1786">
        <f t="shared" si="108"/>
        <v>2017</v>
      </c>
      <c r="S1786" t="str">
        <f t="shared" si="109"/>
        <v>February</v>
      </c>
      <c r="T1786" t="str">
        <f t="shared" si="110"/>
        <v>Modern</v>
      </c>
      <c r="U1786" t="str">
        <f t="shared" si="111"/>
        <v>Short</v>
      </c>
    </row>
    <row r="1787" spans="1:21" x14ac:dyDescent="0.25">
      <c r="A1787" t="s">
        <v>8607</v>
      </c>
      <c r="B1787" t="s">
        <v>18</v>
      </c>
      <c r="C1787" t="s">
        <v>8608</v>
      </c>
      <c r="D1787" t="s">
        <v>6217</v>
      </c>
      <c r="E1787" t="s">
        <v>8609</v>
      </c>
      <c r="F1787" t="s">
        <v>85</v>
      </c>
      <c r="G1787" s="2">
        <v>44102</v>
      </c>
      <c r="H1787" t="s">
        <v>34</v>
      </c>
      <c r="I1787">
        <v>2009</v>
      </c>
      <c r="J1787" t="s">
        <v>136</v>
      </c>
      <c r="K1787" t="s">
        <v>951</v>
      </c>
      <c r="L1787">
        <v>115</v>
      </c>
      <c r="M1787">
        <v>0</v>
      </c>
      <c r="N1787" t="s">
        <v>61</v>
      </c>
      <c r="O1787" t="s">
        <v>8610</v>
      </c>
      <c r="P1787" t="s">
        <v>39</v>
      </c>
      <c r="Q1787">
        <v>1</v>
      </c>
      <c r="R1787">
        <f t="shared" si="108"/>
        <v>2020</v>
      </c>
      <c r="S1787" t="str">
        <f t="shared" si="109"/>
        <v>September</v>
      </c>
      <c r="T1787" t="str">
        <f t="shared" si="110"/>
        <v>Older</v>
      </c>
      <c r="U1787" t="str">
        <f t="shared" si="111"/>
        <v>Medium</v>
      </c>
    </row>
    <row r="1788" spans="1:21" x14ac:dyDescent="0.25">
      <c r="A1788" t="s">
        <v>8611</v>
      </c>
      <c r="B1788" t="s">
        <v>18</v>
      </c>
      <c r="C1788" t="s">
        <v>8612</v>
      </c>
      <c r="D1788" t="s">
        <v>8613</v>
      </c>
      <c r="E1788" t="s">
        <v>8614</v>
      </c>
      <c r="F1788" t="s">
        <v>22</v>
      </c>
      <c r="G1788" s="2"/>
      <c r="H1788" t="s">
        <v>22</v>
      </c>
      <c r="I1788">
        <v>1991</v>
      </c>
      <c r="J1788" t="s">
        <v>92</v>
      </c>
      <c r="K1788" t="s">
        <v>169</v>
      </c>
      <c r="L1788">
        <v>103</v>
      </c>
      <c r="M1788">
        <v>0</v>
      </c>
      <c r="N1788" t="s">
        <v>25</v>
      </c>
      <c r="O1788" t="s">
        <v>8615</v>
      </c>
      <c r="P1788" t="s">
        <v>27</v>
      </c>
      <c r="Q1788">
        <v>2</v>
      </c>
      <c r="R1788" t="str">
        <f t="shared" si="108"/>
        <v/>
      </c>
      <c r="S1788" t="str">
        <f t="shared" si="109"/>
        <v/>
      </c>
      <c r="T1788" t="str">
        <f t="shared" si="110"/>
        <v>Older</v>
      </c>
      <c r="U1788" t="str">
        <f t="shared" si="111"/>
        <v>Medium</v>
      </c>
    </row>
    <row r="1789" spans="1:21" x14ac:dyDescent="0.25">
      <c r="A1789" t="s">
        <v>8616</v>
      </c>
      <c r="B1789" t="s">
        <v>29</v>
      </c>
      <c r="C1789" t="s">
        <v>8617</v>
      </c>
      <c r="D1789" t="s">
        <v>22</v>
      </c>
      <c r="E1789" t="s">
        <v>8618</v>
      </c>
      <c r="F1789" t="s">
        <v>110</v>
      </c>
      <c r="G1789" s="2">
        <v>43637</v>
      </c>
      <c r="H1789" t="s">
        <v>34</v>
      </c>
      <c r="I1789">
        <v>1995</v>
      </c>
      <c r="J1789" t="s">
        <v>35</v>
      </c>
      <c r="K1789" t="s">
        <v>71</v>
      </c>
      <c r="L1789">
        <v>0</v>
      </c>
      <c r="M1789">
        <v>1</v>
      </c>
      <c r="N1789" t="s">
        <v>389</v>
      </c>
      <c r="O1789" t="s">
        <v>8619</v>
      </c>
      <c r="P1789" t="s">
        <v>39</v>
      </c>
      <c r="Q1789">
        <v>1</v>
      </c>
      <c r="R1789">
        <f t="shared" si="108"/>
        <v>2019</v>
      </c>
      <c r="S1789" t="str">
        <f t="shared" si="109"/>
        <v>June</v>
      </c>
      <c r="T1789" t="str">
        <f t="shared" si="110"/>
        <v>Older</v>
      </c>
      <c r="U1789" t="str">
        <f t="shared" si="111"/>
        <v>Not Applicable</v>
      </c>
    </row>
    <row r="1790" spans="1:21" x14ac:dyDescent="0.25">
      <c r="A1790" t="s">
        <v>8620</v>
      </c>
      <c r="B1790" t="s">
        <v>29</v>
      </c>
      <c r="C1790" t="s">
        <v>8621</v>
      </c>
      <c r="D1790" t="s">
        <v>22</v>
      </c>
      <c r="E1790" t="s">
        <v>8622</v>
      </c>
      <c r="F1790" t="s">
        <v>8623</v>
      </c>
      <c r="G1790" s="2">
        <v>42370</v>
      </c>
      <c r="H1790" t="s">
        <v>34</v>
      </c>
      <c r="I1790">
        <v>2015</v>
      </c>
      <c r="J1790" t="s">
        <v>349</v>
      </c>
      <c r="K1790" t="s">
        <v>71</v>
      </c>
      <c r="L1790">
        <v>0</v>
      </c>
      <c r="M1790">
        <v>1</v>
      </c>
      <c r="N1790" t="s">
        <v>716</v>
      </c>
      <c r="O1790" t="s">
        <v>8624</v>
      </c>
      <c r="P1790" t="s">
        <v>39</v>
      </c>
      <c r="Q1790">
        <v>1</v>
      </c>
      <c r="R1790">
        <f t="shared" si="108"/>
        <v>2016</v>
      </c>
      <c r="S1790" t="str">
        <f t="shared" si="109"/>
        <v>January</v>
      </c>
      <c r="T1790" t="str">
        <f t="shared" si="110"/>
        <v>Modern</v>
      </c>
      <c r="U1790" t="str">
        <f t="shared" si="111"/>
        <v>Not Applicable</v>
      </c>
    </row>
    <row r="1791" spans="1:21" x14ac:dyDescent="0.25">
      <c r="A1791" t="s">
        <v>8625</v>
      </c>
      <c r="B1791" t="s">
        <v>18</v>
      </c>
      <c r="C1791" t="s">
        <v>8626</v>
      </c>
      <c r="D1791" t="s">
        <v>8627</v>
      </c>
      <c r="E1791" t="s">
        <v>8628</v>
      </c>
      <c r="F1791" t="s">
        <v>175</v>
      </c>
      <c r="G1791" s="2">
        <v>43349</v>
      </c>
      <c r="H1791" t="s">
        <v>34</v>
      </c>
      <c r="I1791">
        <v>2015</v>
      </c>
      <c r="J1791" t="s">
        <v>92</v>
      </c>
      <c r="K1791" t="s">
        <v>226</v>
      </c>
      <c r="L1791">
        <v>86</v>
      </c>
      <c r="M1791">
        <v>0</v>
      </c>
      <c r="N1791" t="s">
        <v>112</v>
      </c>
      <c r="O1791" t="s">
        <v>8629</v>
      </c>
      <c r="P1791" t="s">
        <v>39</v>
      </c>
      <c r="Q1791">
        <v>1</v>
      </c>
      <c r="R1791">
        <f t="shared" si="108"/>
        <v>2018</v>
      </c>
      <c r="S1791" t="str">
        <f t="shared" si="109"/>
        <v>September</v>
      </c>
      <c r="T1791" t="str">
        <f t="shared" si="110"/>
        <v>Modern</v>
      </c>
      <c r="U1791" t="str">
        <f t="shared" si="111"/>
        <v>Short</v>
      </c>
    </row>
    <row r="1792" spans="1:21" x14ac:dyDescent="0.25">
      <c r="A1792" t="s">
        <v>8630</v>
      </c>
      <c r="B1792" t="s">
        <v>18</v>
      </c>
      <c r="C1792" t="s">
        <v>8631</v>
      </c>
      <c r="D1792" t="s">
        <v>8632</v>
      </c>
      <c r="E1792" t="s">
        <v>8633</v>
      </c>
      <c r="F1792" t="s">
        <v>175</v>
      </c>
      <c r="G1792" s="2">
        <v>42955</v>
      </c>
      <c r="H1792" t="s">
        <v>34</v>
      </c>
      <c r="I1792">
        <v>1992</v>
      </c>
      <c r="J1792" t="s">
        <v>92</v>
      </c>
      <c r="K1792" t="s">
        <v>604</v>
      </c>
      <c r="L1792">
        <v>62</v>
      </c>
      <c r="M1792">
        <v>0</v>
      </c>
      <c r="N1792" t="s">
        <v>210</v>
      </c>
      <c r="O1792" t="s">
        <v>8634</v>
      </c>
      <c r="P1792" t="s">
        <v>39</v>
      </c>
      <c r="Q1792">
        <v>1</v>
      </c>
      <c r="R1792">
        <f t="shared" si="108"/>
        <v>2017</v>
      </c>
      <c r="S1792" t="str">
        <f t="shared" si="109"/>
        <v>August</v>
      </c>
      <c r="T1792" t="str">
        <f t="shared" si="110"/>
        <v>Older</v>
      </c>
      <c r="U1792" t="str">
        <f t="shared" si="111"/>
        <v>Short</v>
      </c>
    </row>
    <row r="1793" spans="1:21" x14ac:dyDescent="0.25">
      <c r="A1793" t="s">
        <v>8635</v>
      </c>
      <c r="B1793" t="s">
        <v>18</v>
      </c>
      <c r="C1793" t="s">
        <v>8636</v>
      </c>
      <c r="D1793" t="s">
        <v>76</v>
      </c>
      <c r="E1793" t="s">
        <v>22</v>
      </c>
      <c r="F1793" t="s">
        <v>22</v>
      </c>
      <c r="G1793" s="2"/>
      <c r="H1793" t="s">
        <v>22</v>
      </c>
      <c r="I1793">
        <v>2016</v>
      </c>
      <c r="J1793" t="s">
        <v>77</v>
      </c>
      <c r="K1793" t="s">
        <v>2724</v>
      </c>
      <c r="L1793">
        <v>10</v>
      </c>
      <c r="M1793">
        <v>0</v>
      </c>
      <c r="N1793" t="s">
        <v>79</v>
      </c>
      <c r="O1793" t="s">
        <v>8637</v>
      </c>
      <c r="P1793" t="s">
        <v>27</v>
      </c>
      <c r="Q1793">
        <v>2</v>
      </c>
      <c r="R1793" t="str">
        <f t="shared" si="108"/>
        <v/>
      </c>
      <c r="S1793" t="str">
        <f t="shared" si="109"/>
        <v/>
      </c>
      <c r="T1793" t="str">
        <f t="shared" si="110"/>
        <v>Modern</v>
      </c>
      <c r="U1793" t="str">
        <f t="shared" si="111"/>
        <v>Short</v>
      </c>
    </row>
    <row r="1794" spans="1:21" x14ac:dyDescent="0.25">
      <c r="A1794" t="s">
        <v>8638</v>
      </c>
      <c r="B1794" t="s">
        <v>18</v>
      </c>
      <c r="C1794" t="s">
        <v>8639</v>
      </c>
      <c r="D1794" t="s">
        <v>763</v>
      </c>
      <c r="E1794" t="s">
        <v>22</v>
      </c>
      <c r="F1794" t="s">
        <v>168</v>
      </c>
      <c r="G1794" s="2"/>
      <c r="H1794" t="s">
        <v>22</v>
      </c>
      <c r="I1794">
        <v>2019</v>
      </c>
      <c r="J1794" t="s">
        <v>77</v>
      </c>
      <c r="K1794" t="s">
        <v>632</v>
      </c>
      <c r="L1794">
        <v>22</v>
      </c>
      <c r="M1794">
        <v>0</v>
      </c>
      <c r="N1794" t="s">
        <v>357</v>
      </c>
      <c r="O1794" t="s">
        <v>8640</v>
      </c>
      <c r="P1794" t="s">
        <v>27</v>
      </c>
      <c r="Q1794">
        <v>2</v>
      </c>
      <c r="R1794" t="str">
        <f t="shared" si="108"/>
        <v/>
      </c>
      <c r="S1794" t="str">
        <f t="shared" si="109"/>
        <v/>
      </c>
      <c r="T1794" t="str">
        <f t="shared" si="110"/>
        <v>Modern</v>
      </c>
      <c r="U1794" t="str">
        <f t="shared" si="111"/>
        <v>Short</v>
      </c>
    </row>
    <row r="1795" spans="1:21" x14ac:dyDescent="0.25">
      <c r="A1795" t="s">
        <v>8641</v>
      </c>
      <c r="B1795" t="s">
        <v>18</v>
      </c>
      <c r="C1795" t="s">
        <v>8642</v>
      </c>
      <c r="D1795" t="s">
        <v>8643</v>
      </c>
      <c r="E1795" t="s">
        <v>22</v>
      </c>
      <c r="F1795" t="s">
        <v>175</v>
      </c>
      <c r="G1795" s="2">
        <v>43620</v>
      </c>
      <c r="H1795" t="s">
        <v>34</v>
      </c>
      <c r="I1795">
        <v>2014</v>
      </c>
      <c r="J1795" t="s">
        <v>349</v>
      </c>
      <c r="K1795" t="s">
        <v>7787</v>
      </c>
      <c r="L1795">
        <v>3</v>
      </c>
      <c r="M1795">
        <v>0</v>
      </c>
      <c r="N1795" t="s">
        <v>162</v>
      </c>
      <c r="O1795" t="s">
        <v>8644</v>
      </c>
      <c r="P1795" t="s">
        <v>39</v>
      </c>
      <c r="Q1795">
        <v>1</v>
      </c>
      <c r="R1795">
        <f t="shared" ref="R1795:R1858" si="112">IF(G1795="","",YEAR(G1795))</f>
        <v>2019</v>
      </c>
      <c r="S1795" t="str">
        <f t="shared" ref="S1795:S1858" si="113">IF(G1795="","",TEXT(G1795,"mmmm"))</f>
        <v>June</v>
      </c>
      <c r="T1795" t="str">
        <f t="shared" ref="T1795:T1858" si="114">IF(I1795&gt;=2020,"Recent",IF(I1795&gt;=2010,"Modern","Older"))</f>
        <v>Modern</v>
      </c>
      <c r="U1795" t="str">
        <f t="shared" ref="U1795:U1858" si="115">IF(L1795=0,"Not Applicable",IF(L1795&lt; 90,"Short",IF(L1795&lt;=120,"Medium","Long")))</f>
        <v>Short</v>
      </c>
    </row>
    <row r="1796" spans="1:21" x14ac:dyDescent="0.25">
      <c r="A1796" t="s">
        <v>8645</v>
      </c>
      <c r="B1796" t="s">
        <v>18</v>
      </c>
      <c r="C1796" t="s">
        <v>8646</v>
      </c>
      <c r="D1796" t="s">
        <v>8647</v>
      </c>
      <c r="E1796" t="s">
        <v>8648</v>
      </c>
      <c r="F1796" t="s">
        <v>175</v>
      </c>
      <c r="G1796" s="2">
        <v>44273</v>
      </c>
      <c r="H1796" t="s">
        <v>34</v>
      </c>
      <c r="I1796">
        <v>2014</v>
      </c>
      <c r="J1796" t="s">
        <v>244</v>
      </c>
      <c r="K1796" t="s">
        <v>161</v>
      </c>
      <c r="L1796">
        <v>101</v>
      </c>
      <c r="M1796">
        <v>0</v>
      </c>
      <c r="N1796" t="s">
        <v>210</v>
      </c>
      <c r="O1796" t="s">
        <v>8649</v>
      </c>
      <c r="P1796" t="s">
        <v>39</v>
      </c>
      <c r="Q1796">
        <v>1</v>
      </c>
      <c r="R1796">
        <f t="shared" si="112"/>
        <v>2021</v>
      </c>
      <c r="S1796" t="str">
        <f t="shared" si="113"/>
        <v>March</v>
      </c>
      <c r="T1796" t="str">
        <f t="shared" si="114"/>
        <v>Modern</v>
      </c>
      <c r="U1796" t="str">
        <f t="shared" si="115"/>
        <v>Medium</v>
      </c>
    </row>
    <row r="1797" spans="1:21" x14ac:dyDescent="0.25">
      <c r="A1797" t="s">
        <v>8650</v>
      </c>
      <c r="B1797" t="s">
        <v>29</v>
      </c>
      <c r="C1797" t="s">
        <v>8651</v>
      </c>
      <c r="D1797" t="s">
        <v>22</v>
      </c>
      <c r="E1797" t="s">
        <v>8652</v>
      </c>
      <c r="F1797" t="s">
        <v>33</v>
      </c>
      <c r="G1797" s="2">
        <v>44195</v>
      </c>
      <c r="H1797" t="s">
        <v>34</v>
      </c>
      <c r="I1797">
        <v>2018</v>
      </c>
      <c r="J1797" t="s">
        <v>136</v>
      </c>
      <c r="K1797" t="s">
        <v>4686</v>
      </c>
      <c r="L1797">
        <v>0</v>
      </c>
      <c r="M1797">
        <v>9</v>
      </c>
      <c r="N1797" t="s">
        <v>37</v>
      </c>
      <c r="O1797" t="s">
        <v>8653</v>
      </c>
      <c r="P1797" t="s">
        <v>39</v>
      </c>
      <c r="Q1797">
        <v>1</v>
      </c>
      <c r="R1797">
        <f t="shared" si="112"/>
        <v>2020</v>
      </c>
      <c r="S1797" t="str">
        <f t="shared" si="113"/>
        <v>December</v>
      </c>
      <c r="T1797" t="str">
        <f t="shared" si="114"/>
        <v>Modern</v>
      </c>
      <c r="U1797" t="str">
        <f t="shared" si="115"/>
        <v>Not Applicable</v>
      </c>
    </row>
    <row r="1798" spans="1:21" x14ac:dyDescent="0.25">
      <c r="A1798" t="s">
        <v>8654</v>
      </c>
      <c r="B1798" t="s">
        <v>18</v>
      </c>
      <c r="C1798" t="s">
        <v>8655</v>
      </c>
      <c r="D1798" t="s">
        <v>8656</v>
      </c>
      <c r="E1798" t="s">
        <v>8657</v>
      </c>
      <c r="F1798" t="s">
        <v>22</v>
      </c>
      <c r="G1798" s="2"/>
      <c r="H1798" t="s">
        <v>22</v>
      </c>
      <c r="I1798">
        <v>2006</v>
      </c>
      <c r="J1798" t="s">
        <v>92</v>
      </c>
      <c r="K1798" t="s">
        <v>233</v>
      </c>
      <c r="L1798">
        <v>110</v>
      </c>
      <c r="M1798">
        <v>0</v>
      </c>
      <c r="N1798" t="s">
        <v>119</v>
      </c>
      <c r="O1798" t="s">
        <v>8658</v>
      </c>
      <c r="P1798" t="s">
        <v>27</v>
      </c>
      <c r="Q1798">
        <v>2</v>
      </c>
      <c r="R1798" t="str">
        <f t="shared" si="112"/>
        <v/>
      </c>
      <c r="S1798" t="str">
        <f t="shared" si="113"/>
        <v/>
      </c>
      <c r="T1798" t="str">
        <f t="shared" si="114"/>
        <v>Older</v>
      </c>
      <c r="U1798" t="str">
        <f t="shared" si="115"/>
        <v>Medium</v>
      </c>
    </row>
    <row r="1799" spans="1:21" x14ac:dyDescent="0.25">
      <c r="A1799" t="s">
        <v>8659</v>
      </c>
      <c r="B1799" t="s">
        <v>18</v>
      </c>
      <c r="C1799" t="s">
        <v>8660</v>
      </c>
      <c r="D1799" t="s">
        <v>8661</v>
      </c>
      <c r="E1799" t="s">
        <v>8662</v>
      </c>
      <c r="F1799" t="s">
        <v>270</v>
      </c>
      <c r="G1799" s="2">
        <v>43313</v>
      </c>
      <c r="H1799" t="s">
        <v>34</v>
      </c>
      <c r="I1799">
        <v>1997</v>
      </c>
      <c r="J1799" t="s">
        <v>244</v>
      </c>
      <c r="K1799" t="s">
        <v>60</v>
      </c>
      <c r="L1799">
        <v>89</v>
      </c>
      <c r="M1799">
        <v>0</v>
      </c>
      <c r="N1799" t="s">
        <v>61</v>
      </c>
      <c r="O1799" t="s">
        <v>8663</v>
      </c>
      <c r="P1799" t="s">
        <v>39</v>
      </c>
      <c r="Q1799">
        <v>1</v>
      </c>
      <c r="R1799">
        <f t="shared" si="112"/>
        <v>2018</v>
      </c>
      <c r="S1799" t="str">
        <f t="shared" si="113"/>
        <v>August</v>
      </c>
      <c r="T1799" t="str">
        <f t="shared" si="114"/>
        <v>Older</v>
      </c>
      <c r="U1799" t="str">
        <f t="shared" si="115"/>
        <v>Short</v>
      </c>
    </row>
    <row r="1800" spans="1:21" x14ac:dyDescent="0.25">
      <c r="A1800" t="s">
        <v>8664</v>
      </c>
      <c r="B1800" t="s">
        <v>29</v>
      </c>
      <c r="C1800" t="s">
        <v>8665</v>
      </c>
      <c r="D1800" t="s">
        <v>8666</v>
      </c>
      <c r="E1800" t="s">
        <v>8667</v>
      </c>
      <c r="F1800" t="s">
        <v>8668</v>
      </c>
      <c r="G1800" s="2">
        <v>44442</v>
      </c>
      <c r="H1800" t="s">
        <v>34</v>
      </c>
      <c r="I1800">
        <v>2021</v>
      </c>
      <c r="J1800" t="s">
        <v>349</v>
      </c>
      <c r="K1800" t="s">
        <v>71</v>
      </c>
      <c r="L1800">
        <v>0</v>
      </c>
      <c r="M1800">
        <v>1</v>
      </c>
      <c r="N1800" t="s">
        <v>79</v>
      </c>
      <c r="O1800" t="s">
        <v>8669</v>
      </c>
      <c r="P1800" t="s">
        <v>39</v>
      </c>
      <c r="Q1800">
        <v>1</v>
      </c>
      <c r="R1800">
        <f t="shared" si="112"/>
        <v>2021</v>
      </c>
      <c r="S1800" t="str">
        <f t="shared" si="113"/>
        <v>September</v>
      </c>
      <c r="T1800" t="str">
        <f t="shared" si="114"/>
        <v>Recent</v>
      </c>
      <c r="U1800" t="str">
        <f t="shared" si="115"/>
        <v>Not Applicable</v>
      </c>
    </row>
    <row r="1801" spans="1:21" x14ac:dyDescent="0.25">
      <c r="A1801" t="s">
        <v>8670</v>
      </c>
      <c r="B1801" t="s">
        <v>29</v>
      </c>
      <c r="C1801" t="s">
        <v>8671</v>
      </c>
      <c r="D1801" t="s">
        <v>22</v>
      </c>
      <c r="E1801" t="s">
        <v>22</v>
      </c>
      <c r="F1801" t="s">
        <v>175</v>
      </c>
      <c r="G1801" s="2">
        <v>43838</v>
      </c>
      <c r="H1801" t="s">
        <v>34</v>
      </c>
      <c r="I1801">
        <v>2020</v>
      </c>
      <c r="J1801" t="s">
        <v>35</v>
      </c>
      <c r="K1801" t="s">
        <v>71</v>
      </c>
      <c r="L1801">
        <v>0</v>
      </c>
      <c r="M1801">
        <v>1</v>
      </c>
      <c r="N1801" t="s">
        <v>72</v>
      </c>
      <c r="O1801" t="s">
        <v>8672</v>
      </c>
      <c r="P1801" t="s">
        <v>39</v>
      </c>
      <c r="Q1801">
        <v>1</v>
      </c>
      <c r="R1801">
        <f t="shared" si="112"/>
        <v>2020</v>
      </c>
      <c r="S1801" t="str">
        <f t="shared" si="113"/>
        <v>January</v>
      </c>
      <c r="T1801" t="str">
        <f t="shared" si="114"/>
        <v>Recent</v>
      </c>
      <c r="U1801" t="str">
        <f t="shared" si="115"/>
        <v>Not Applicable</v>
      </c>
    </row>
    <row r="1802" spans="1:21" x14ac:dyDescent="0.25">
      <c r="A1802" t="s">
        <v>8673</v>
      </c>
      <c r="B1802" t="s">
        <v>18</v>
      </c>
      <c r="C1802" t="s">
        <v>8674</v>
      </c>
      <c r="D1802" t="s">
        <v>8675</v>
      </c>
      <c r="E1802" t="s">
        <v>8676</v>
      </c>
      <c r="F1802" t="s">
        <v>22</v>
      </c>
      <c r="G1802" s="2"/>
      <c r="H1802" t="s">
        <v>22</v>
      </c>
      <c r="I1802">
        <v>2021</v>
      </c>
      <c r="J1802" t="s">
        <v>198</v>
      </c>
      <c r="K1802" t="s">
        <v>363</v>
      </c>
      <c r="L1802">
        <v>91</v>
      </c>
      <c r="M1802">
        <v>0</v>
      </c>
      <c r="N1802" t="s">
        <v>883</v>
      </c>
      <c r="O1802" t="s">
        <v>8677</v>
      </c>
      <c r="P1802" t="s">
        <v>27</v>
      </c>
      <c r="Q1802">
        <v>2</v>
      </c>
      <c r="R1802" t="str">
        <f t="shared" si="112"/>
        <v/>
      </c>
      <c r="S1802" t="str">
        <f t="shared" si="113"/>
        <v/>
      </c>
      <c r="T1802" t="str">
        <f t="shared" si="114"/>
        <v>Recent</v>
      </c>
      <c r="U1802" t="str">
        <f t="shared" si="115"/>
        <v>Medium</v>
      </c>
    </row>
    <row r="1803" spans="1:21" x14ac:dyDescent="0.25">
      <c r="A1803" t="s">
        <v>8678</v>
      </c>
      <c r="B1803" t="s">
        <v>18</v>
      </c>
      <c r="C1803" t="s">
        <v>8679</v>
      </c>
      <c r="D1803" t="s">
        <v>8680</v>
      </c>
      <c r="E1803" t="s">
        <v>8681</v>
      </c>
      <c r="F1803" t="s">
        <v>175</v>
      </c>
      <c r="G1803" s="2"/>
      <c r="H1803" t="s">
        <v>22</v>
      </c>
      <c r="I1803">
        <v>1991</v>
      </c>
      <c r="J1803" t="s">
        <v>92</v>
      </c>
      <c r="K1803" t="s">
        <v>233</v>
      </c>
      <c r="L1803">
        <v>110</v>
      </c>
      <c r="M1803">
        <v>0</v>
      </c>
      <c r="N1803" t="s">
        <v>119</v>
      </c>
      <c r="O1803" t="s">
        <v>8682</v>
      </c>
      <c r="P1803" t="s">
        <v>27</v>
      </c>
      <c r="Q1803">
        <v>2</v>
      </c>
      <c r="R1803" t="str">
        <f t="shared" si="112"/>
        <v/>
      </c>
      <c r="S1803" t="str">
        <f t="shared" si="113"/>
        <v/>
      </c>
      <c r="T1803" t="str">
        <f t="shared" si="114"/>
        <v>Older</v>
      </c>
      <c r="U1803" t="str">
        <f t="shared" si="115"/>
        <v>Medium</v>
      </c>
    </row>
    <row r="1804" spans="1:21" x14ac:dyDescent="0.25">
      <c r="A1804" t="s">
        <v>8683</v>
      </c>
      <c r="B1804" t="s">
        <v>18</v>
      </c>
      <c r="C1804" t="s">
        <v>8684</v>
      </c>
      <c r="D1804" t="s">
        <v>8685</v>
      </c>
      <c r="E1804" t="s">
        <v>8686</v>
      </c>
      <c r="F1804" t="s">
        <v>175</v>
      </c>
      <c r="G1804" s="2"/>
      <c r="H1804" t="s">
        <v>22</v>
      </c>
      <c r="I1804">
        <v>2016</v>
      </c>
      <c r="J1804" t="s">
        <v>244</v>
      </c>
      <c r="K1804" t="s">
        <v>306</v>
      </c>
      <c r="L1804">
        <v>98</v>
      </c>
      <c r="M1804">
        <v>0</v>
      </c>
      <c r="N1804" t="s">
        <v>119</v>
      </c>
      <c r="O1804" t="s">
        <v>8687</v>
      </c>
      <c r="P1804" t="s">
        <v>27</v>
      </c>
      <c r="Q1804">
        <v>2</v>
      </c>
      <c r="R1804" t="str">
        <f t="shared" si="112"/>
        <v/>
      </c>
      <c r="S1804" t="str">
        <f t="shared" si="113"/>
        <v/>
      </c>
      <c r="T1804" t="str">
        <f t="shared" si="114"/>
        <v>Modern</v>
      </c>
      <c r="U1804" t="str">
        <f t="shared" si="115"/>
        <v>Medium</v>
      </c>
    </row>
    <row r="1805" spans="1:21" x14ac:dyDescent="0.25">
      <c r="A1805" t="s">
        <v>8688</v>
      </c>
      <c r="B1805" t="s">
        <v>18</v>
      </c>
      <c r="C1805" t="s">
        <v>8689</v>
      </c>
      <c r="D1805" t="s">
        <v>8690</v>
      </c>
      <c r="E1805" t="s">
        <v>8691</v>
      </c>
      <c r="F1805" t="s">
        <v>175</v>
      </c>
      <c r="G1805" s="2">
        <v>43252</v>
      </c>
      <c r="H1805" t="s">
        <v>34</v>
      </c>
      <c r="I1805">
        <v>2018</v>
      </c>
      <c r="J1805" t="s">
        <v>35</v>
      </c>
      <c r="K1805" t="s">
        <v>233</v>
      </c>
      <c r="L1805">
        <v>110</v>
      </c>
      <c r="M1805">
        <v>0</v>
      </c>
      <c r="N1805" t="s">
        <v>119</v>
      </c>
      <c r="O1805" t="s">
        <v>8692</v>
      </c>
      <c r="P1805" t="s">
        <v>39</v>
      </c>
      <c r="Q1805">
        <v>1</v>
      </c>
      <c r="R1805">
        <f t="shared" si="112"/>
        <v>2018</v>
      </c>
      <c r="S1805" t="str">
        <f t="shared" si="113"/>
        <v>June</v>
      </c>
      <c r="T1805" t="str">
        <f t="shared" si="114"/>
        <v>Modern</v>
      </c>
      <c r="U1805" t="str">
        <f t="shared" si="115"/>
        <v>Medium</v>
      </c>
    </row>
    <row r="1806" spans="1:21" x14ac:dyDescent="0.25">
      <c r="A1806" t="s">
        <v>8693</v>
      </c>
      <c r="B1806" t="s">
        <v>29</v>
      </c>
      <c r="C1806" t="s">
        <v>8694</v>
      </c>
      <c r="D1806" t="s">
        <v>22</v>
      </c>
      <c r="E1806" t="s">
        <v>8695</v>
      </c>
      <c r="F1806" t="s">
        <v>22</v>
      </c>
      <c r="G1806" s="2"/>
      <c r="H1806" t="s">
        <v>22</v>
      </c>
      <c r="I1806">
        <v>2017</v>
      </c>
      <c r="J1806" t="s">
        <v>903</v>
      </c>
      <c r="K1806" t="s">
        <v>71</v>
      </c>
      <c r="L1806">
        <v>0</v>
      </c>
      <c r="M1806">
        <v>1</v>
      </c>
      <c r="N1806" t="s">
        <v>7937</v>
      </c>
      <c r="O1806" t="s">
        <v>8696</v>
      </c>
      <c r="P1806" t="s">
        <v>27</v>
      </c>
      <c r="Q1806">
        <v>2</v>
      </c>
      <c r="R1806" t="str">
        <f t="shared" si="112"/>
        <v/>
      </c>
      <c r="S1806" t="str">
        <f t="shared" si="113"/>
        <v/>
      </c>
      <c r="T1806" t="str">
        <f t="shared" si="114"/>
        <v>Modern</v>
      </c>
      <c r="U1806" t="str">
        <f t="shared" si="115"/>
        <v>Not Applicable</v>
      </c>
    </row>
    <row r="1807" spans="1:21" x14ac:dyDescent="0.25">
      <c r="A1807" t="s">
        <v>8697</v>
      </c>
      <c r="B1807" t="s">
        <v>29</v>
      </c>
      <c r="C1807" t="s">
        <v>8698</v>
      </c>
      <c r="D1807" t="s">
        <v>22</v>
      </c>
      <c r="E1807" t="s">
        <v>22</v>
      </c>
      <c r="F1807" t="s">
        <v>175</v>
      </c>
      <c r="G1807" s="2">
        <v>44216</v>
      </c>
      <c r="H1807" t="s">
        <v>34</v>
      </c>
      <c r="I1807">
        <v>2021</v>
      </c>
      <c r="J1807" t="s">
        <v>35</v>
      </c>
      <c r="K1807" t="s">
        <v>71</v>
      </c>
      <c r="L1807">
        <v>0</v>
      </c>
      <c r="M1807">
        <v>1</v>
      </c>
      <c r="N1807" t="s">
        <v>72</v>
      </c>
      <c r="O1807" t="s">
        <v>8699</v>
      </c>
      <c r="P1807" t="s">
        <v>39</v>
      </c>
      <c r="Q1807">
        <v>1</v>
      </c>
      <c r="R1807">
        <f t="shared" si="112"/>
        <v>2021</v>
      </c>
      <c r="S1807" t="str">
        <f t="shared" si="113"/>
        <v>January</v>
      </c>
      <c r="T1807" t="str">
        <f t="shared" si="114"/>
        <v>Recent</v>
      </c>
      <c r="U1807" t="str">
        <f t="shared" si="115"/>
        <v>Not Applicable</v>
      </c>
    </row>
    <row r="1808" spans="1:21" x14ac:dyDescent="0.25">
      <c r="A1808" t="s">
        <v>8700</v>
      </c>
      <c r="B1808" t="s">
        <v>18</v>
      </c>
      <c r="C1808" t="s">
        <v>8701</v>
      </c>
      <c r="D1808" t="s">
        <v>8702</v>
      </c>
      <c r="E1808" t="s">
        <v>8703</v>
      </c>
      <c r="F1808" t="s">
        <v>33</v>
      </c>
      <c r="G1808" s="2">
        <v>43706</v>
      </c>
      <c r="H1808" t="s">
        <v>34</v>
      </c>
      <c r="I1808">
        <v>2013</v>
      </c>
      <c r="J1808" t="s">
        <v>35</v>
      </c>
      <c r="K1808" t="s">
        <v>940</v>
      </c>
      <c r="L1808">
        <v>106</v>
      </c>
      <c r="M1808">
        <v>0</v>
      </c>
      <c r="N1808" t="s">
        <v>119</v>
      </c>
      <c r="O1808" t="s">
        <v>8704</v>
      </c>
      <c r="P1808" t="s">
        <v>39</v>
      </c>
      <c r="Q1808">
        <v>1</v>
      </c>
      <c r="R1808">
        <f t="shared" si="112"/>
        <v>2019</v>
      </c>
      <c r="S1808" t="str">
        <f t="shared" si="113"/>
        <v>August</v>
      </c>
      <c r="T1808" t="str">
        <f t="shared" si="114"/>
        <v>Modern</v>
      </c>
      <c r="U1808" t="str">
        <f t="shared" si="115"/>
        <v>Medium</v>
      </c>
    </row>
    <row r="1809" spans="1:21" x14ac:dyDescent="0.25">
      <c r="A1809" t="s">
        <v>8705</v>
      </c>
      <c r="B1809" t="s">
        <v>18</v>
      </c>
      <c r="C1809" t="s">
        <v>8706</v>
      </c>
      <c r="D1809" t="s">
        <v>8707</v>
      </c>
      <c r="E1809" t="s">
        <v>8708</v>
      </c>
      <c r="F1809" t="s">
        <v>22</v>
      </c>
      <c r="G1809" s="2"/>
      <c r="H1809" t="s">
        <v>22</v>
      </c>
      <c r="I1809">
        <v>2021</v>
      </c>
      <c r="J1809" t="s">
        <v>23</v>
      </c>
      <c r="K1809" t="s">
        <v>2936</v>
      </c>
      <c r="L1809">
        <v>54</v>
      </c>
      <c r="M1809">
        <v>0</v>
      </c>
      <c r="N1809" t="s">
        <v>119</v>
      </c>
      <c r="O1809" t="s">
        <v>8709</v>
      </c>
      <c r="P1809" t="s">
        <v>27</v>
      </c>
      <c r="Q1809">
        <v>2</v>
      </c>
      <c r="R1809" t="str">
        <f t="shared" si="112"/>
        <v/>
      </c>
      <c r="S1809" t="str">
        <f t="shared" si="113"/>
        <v/>
      </c>
      <c r="T1809" t="str">
        <f t="shared" si="114"/>
        <v>Recent</v>
      </c>
      <c r="U1809" t="str">
        <f t="shared" si="115"/>
        <v>Short</v>
      </c>
    </row>
    <row r="1810" spans="1:21" x14ac:dyDescent="0.25">
      <c r="A1810" t="s">
        <v>8710</v>
      </c>
      <c r="B1810" t="s">
        <v>29</v>
      </c>
      <c r="C1810" t="s">
        <v>8711</v>
      </c>
      <c r="D1810" t="s">
        <v>22</v>
      </c>
      <c r="E1810" t="s">
        <v>22</v>
      </c>
      <c r="F1810" t="s">
        <v>175</v>
      </c>
      <c r="G1810" s="2">
        <v>43145</v>
      </c>
      <c r="H1810" t="s">
        <v>34</v>
      </c>
      <c r="I1810">
        <v>2018</v>
      </c>
      <c r="J1810" t="s">
        <v>35</v>
      </c>
      <c r="K1810" t="s">
        <v>71</v>
      </c>
      <c r="L1810">
        <v>0</v>
      </c>
      <c r="M1810">
        <v>1</v>
      </c>
      <c r="N1810" t="s">
        <v>72</v>
      </c>
      <c r="O1810" t="s">
        <v>8712</v>
      </c>
      <c r="P1810" t="s">
        <v>39</v>
      </c>
      <c r="Q1810">
        <v>1</v>
      </c>
      <c r="R1810">
        <f t="shared" si="112"/>
        <v>2018</v>
      </c>
      <c r="S1810" t="str">
        <f t="shared" si="113"/>
        <v>February</v>
      </c>
      <c r="T1810" t="str">
        <f t="shared" si="114"/>
        <v>Modern</v>
      </c>
      <c r="U1810" t="str">
        <f t="shared" si="115"/>
        <v>Not Applicable</v>
      </c>
    </row>
    <row r="1811" spans="1:21" x14ac:dyDescent="0.25">
      <c r="A1811" t="s">
        <v>8713</v>
      </c>
      <c r="B1811" t="s">
        <v>18</v>
      </c>
      <c r="C1811" t="s">
        <v>8714</v>
      </c>
      <c r="D1811" t="s">
        <v>8715</v>
      </c>
      <c r="E1811" t="s">
        <v>22</v>
      </c>
      <c r="F1811" t="s">
        <v>22</v>
      </c>
      <c r="G1811" s="2"/>
      <c r="H1811" t="s">
        <v>22</v>
      </c>
      <c r="I1811">
        <v>1972</v>
      </c>
      <c r="J1811" t="s">
        <v>198</v>
      </c>
      <c r="K1811" t="s">
        <v>24</v>
      </c>
      <c r="L1811">
        <v>79</v>
      </c>
      <c r="M1811">
        <v>0</v>
      </c>
      <c r="N1811" t="s">
        <v>357</v>
      </c>
      <c r="O1811" t="s">
        <v>8716</v>
      </c>
      <c r="P1811" t="s">
        <v>27</v>
      </c>
      <c r="Q1811">
        <v>2</v>
      </c>
      <c r="R1811" t="str">
        <f t="shared" si="112"/>
        <v/>
      </c>
      <c r="S1811" t="str">
        <f t="shared" si="113"/>
        <v/>
      </c>
      <c r="T1811" t="str">
        <f t="shared" si="114"/>
        <v>Older</v>
      </c>
      <c r="U1811" t="str">
        <f t="shared" si="115"/>
        <v>Short</v>
      </c>
    </row>
    <row r="1812" spans="1:21" x14ac:dyDescent="0.25">
      <c r="A1812" t="s">
        <v>8717</v>
      </c>
      <c r="B1812" t="s">
        <v>29</v>
      </c>
      <c r="C1812" t="s">
        <v>8718</v>
      </c>
      <c r="D1812" t="s">
        <v>22</v>
      </c>
      <c r="E1812" t="s">
        <v>22</v>
      </c>
      <c r="F1812" t="s">
        <v>175</v>
      </c>
      <c r="G1812" s="2"/>
      <c r="H1812" t="s">
        <v>22</v>
      </c>
      <c r="I1812">
        <v>2021</v>
      </c>
      <c r="J1812" t="s">
        <v>903</v>
      </c>
      <c r="K1812" t="s">
        <v>71</v>
      </c>
      <c r="L1812">
        <v>0</v>
      </c>
      <c r="M1812">
        <v>1</v>
      </c>
      <c r="N1812" t="s">
        <v>3128</v>
      </c>
      <c r="O1812" t="s">
        <v>8719</v>
      </c>
      <c r="P1812" t="s">
        <v>27</v>
      </c>
      <c r="Q1812">
        <v>2</v>
      </c>
      <c r="R1812" t="str">
        <f t="shared" si="112"/>
        <v/>
      </c>
      <c r="S1812" t="str">
        <f t="shared" si="113"/>
        <v/>
      </c>
      <c r="T1812" t="str">
        <f t="shared" si="114"/>
        <v>Recent</v>
      </c>
      <c r="U1812" t="str">
        <f t="shared" si="115"/>
        <v>Not Applicable</v>
      </c>
    </row>
    <row r="1813" spans="1:21" x14ac:dyDescent="0.25">
      <c r="A1813" t="s">
        <v>8720</v>
      </c>
      <c r="B1813" t="s">
        <v>18</v>
      </c>
      <c r="C1813" t="s">
        <v>8721</v>
      </c>
      <c r="D1813" t="s">
        <v>1028</v>
      </c>
      <c r="E1813" t="s">
        <v>1029</v>
      </c>
      <c r="F1813" t="s">
        <v>22</v>
      </c>
      <c r="G1813" s="2"/>
      <c r="H1813" t="s">
        <v>22</v>
      </c>
      <c r="I1813">
        <v>2019</v>
      </c>
      <c r="J1813" t="s">
        <v>395</v>
      </c>
      <c r="K1813" t="s">
        <v>1030</v>
      </c>
      <c r="L1813">
        <v>0</v>
      </c>
      <c r="M1813">
        <v>0</v>
      </c>
      <c r="N1813" t="s">
        <v>61</v>
      </c>
      <c r="O1813" t="s">
        <v>8722</v>
      </c>
      <c r="P1813" t="s">
        <v>27</v>
      </c>
      <c r="Q1813">
        <v>2</v>
      </c>
      <c r="R1813" t="str">
        <f t="shared" si="112"/>
        <v/>
      </c>
      <c r="S1813" t="str">
        <f t="shared" si="113"/>
        <v/>
      </c>
      <c r="T1813" t="str">
        <f t="shared" si="114"/>
        <v>Modern</v>
      </c>
      <c r="U1813" t="str">
        <f t="shared" si="115"/>
        <v>Not Applicable</v>
      </c>
    </row>
    <row r="1814" spans="1:21" x14ac:dyDescent="0.25">
      <c r="A1814" t="s">
        <v>8723</v>
      </c>
      <c r="B1814" t="s">
        <v>18</v>
      </c>
      <c r="C1814" t="s">
        <v>8724</v>
      </c>
      <c r="D1814" t="s">
        <v>2327</v>
      </c>
      <c r="E1814" t="s">
        <v>8725</v>
      </c>
      <c r="F1814" t="s">
        <v>22</v>
      </c>
      <c r="G1814" s="2"/>
      <c r="H1814" t="s">
        <v>22</v>
      </c>
      <c r="I1814">
        <v>2019</v>
      </c>
      <c r="J1814" t="s">
        <v>300</v>
      </c>
      <c r="K1814" t="s">
        <v>3023</v>
      </c>
      <c r="L1814">
        <v>56</v>
      </c>
      <c r="M1814">
        <v>0</v>
      </c>
      <c r="N1814" t="s">
        <v>155</v>
      </c>
      <c r="O1814" t="s">
        <v>8726</v>
      </c>
      <c r="P1814" t="s">
        <v>27</v>
      </c>
      <c r="Q1814">
        <v>2</v>
      </c>
      <c r="R1814" t="str">
        <f t="shared" si="112"/>
        <v/>
      </c>
      <c r="S1814" t="str">
        <f t="shared" si="113"/>
        <v/>
      </c>
      <c r="T1814" t="str">
        <f t="shared" si="114"/>
        <v>Modern</v>
      </c>
      <c r="U1814" t="str">
        <f t="shared" si="115"/>
        <v>Short</v>
      </c>
    </row>
    <row r="1815" spans="1:21" x14ac:dyDescent="0.25">
      <c r="A1815" t="s">
        <v>8727</v>
      </c>
      <c r="B1815" t="s">
        <v>18</v>
      </c>
      <c r="C1815" t="s">
        <v>8728</v>
      </c>
      <c r="D1815" t="s">
        <v>8729</v>
      </c>
      <c r="E1815" t="s">
        <v>8730</v>
      </c>
      <c r="F1815" t="s">
        <v>22</v>
      </c>
      <c r="G1815" s="2"/>
      <c r="H1815" t="s">
        <v>22</v>
      </c>
      <c r="I1815">
        <v>2021</v>
      </c>
      <c r="J1815" t="s">
        <v>198</v>
      </c>
      <c r="K1815" t="s">
        <v>1456</v>
      </c>
      <c r="L1815">
        <v>83</v>
      </c>
      <c r="M1815">
        <v>0</v>
      </c>
      <c r="N1815" t="s">
        <v>264</v>
      </c>
      <c r="O1815" t="s">
        <v>8731</v>
      </c>
      <c r="P1815" t="s">
        <v>27</v>
      </c>
      <c r="Q1815">
        <v>2</v>
      </c>
      <c r="R1815" t="str">
        <f t="shared" si="112"/>
        <v/>
      </c>
      <c r="S1815" t="str">
        <f t="shared" si="113"/>
        <v/>
      </c>
      <c r="T1815" t="str">
        <f t="shared" si="114"/>
        <v>Recent</v>
      </c>
      <c r="U1815" t="str">
        <f t="shared" si="115"/>
        <v>Short</v>
      </c>
    </row>
    <row r="1816" spans="1:21" x14ac:dyDescent="0.25">
      <c r="A1816" t="s">
        <v>8732</v>
      </c>
      <c r="B1816" t="s">
        <v>29</v>
      </c>
      <c r="C1816" t="s">
        <v>8733</v>
      </c>
      <c r="D1816" t="s">
        <v>8734</v>
      </c>
      <c r="E1816" t="s">
        <v>22</v>
      </c>
      <c r="F1816" t="s">
        <v>175</v>
      </c>
      <c r="G1816" s="2">
        <v>44258</v>
      </c>
      <c r="H1816" t="s">
        <v>34</v>
      </c>
      <c r="I1816">
        <v>2021</v>
      </c>
      <c r="J1816" t="s">
        <v>136</v>
      </c>
      <c r="K1816" t="s">
        <v>71</v>
      </c>
      <c r="L1816">
        <v>0</v>
      </c>
      <c r="M1816">
        <v>1</v>
      </c>
      <c r="N1816" t="s">
        <v>805</v>
      </c>
      <c r="O1816" t="s">
        <v>8735</v>
      </c>
      <c r="P1816" t="s">
        <v>39</v>
      </c>
      <c r="Q1816">
        <v>1</v>
      </c>
      <c r="R1816">
        <f t="shared" si="112"/>
        <v>2021</v>
      </c>
      <c r="S1816" t="str">
        <f t="shared" si="113"/>
        <v>March</v>
      </c>
      <c r="T1816" t="str">
        <f t="shared" si="114"/>
        <v>Recent</v>
      </c>
      <c r="U1816" t="str">
        <f t="shared" si="115"/>
        <v>Not Applicable</v>
      </c>
    </row>
    <row r="1817" spans="1:21" x14ac:dyDescent="0.25">
      <c r="A1817" t="s">
        <v>8736</v>
      </c>
      <c r="B1817" t="s">
        <v>18</v>
      </c>
      <c r="C1817" t="s">
        <v>8737</v>
      </c>
      <c r="D1817" t="s">
        <v>8738</v>
      </c>
      <c r="E1817" t="s">
        <v>8739</v>
      </c>
      <c r="F1817" t="s">
        <v>22</v>
      </c>
      <c r="G1817" s="2"/>
      <c r="H1817" t="s">
        <v>22</v>
      </c>
      <c r="I1817">
        <v>1931</v>
      </c>
      <c r="J1817" t="s">
        <v>59</v>
      </c>
      <c r="K1817" t="s">
        <v>967</v>
      </c>
      <c r="L1817">
        <v>90</v>
      </c>
      <c r="M1817">
        <v>0</v>
      </c>
      <c r="N1817" t="s">
        <v>743</v>
      </c>
      <c r="O1817" t="s">
        <v>8740</v>
      </c>
      <c r="P1817" t="s">
        <v>27</v>
      </c>
      <c r="Q1817">
        <v>2</v>
      </c>
      <c r="R1817" t="str">
        <f t="shared" si="112"/>
        <v/>
      </c>
      <c r="S1817" t="str">
        <f t="shared" si="113"/>
        <v/>
      </c>
      <c r="T1817" t="str">
        <f t="shared" si="114"/>
        <v>Older</v>
      </c>
      <c r="U1817" t="str">
        <f t="shared" si="115"/>
        <v>Medium</v>
      </c>
    </row>
    <row r="1818" spans="1:21" x14ac:dyDescent="0.25">
      <c r="A1818" t="s">
        <v>8741</v>
      </c>
      <c r="B1818" t="s">
        <v>18</v>
      </c>
      <c r="C1818" t="s">
        <v>8742</v>
      </c>
      <c r="D1818" t="s">
        <v>8743</v>
      </c>
      <c r="E1818" t="s">
        <v>8744</v>
      </c>
      <c r="F1818" t="s">
        <v>85</v>
      </c>
      <c r="G1818" s="2">
        <v>43875</v>
      </c>
      <c r="H1818" t="s">
        <v>34</v>
      </c>
      <c r="I1818">
        <v>2019</v>
      </c>
      <c r="J1818" t="s">
        <v>136</v>
      </c>
      <c r="K1818" t="s">
        <v>5844</v>
      </c>
      <c r="L1818">
        <v>171</v>
      </c>
      <c r="M1818">
        <v>0</v>
      </c>
      <c r="N1818" t="s">
        <v>119</v>
      </c>
      <c r="O1818" t="s">
        <v>8745</v>
      </c>
      <c r="P1818" t="s">
        <v>39</v>
      </c>
      <c r="Q1818">
        <v>1</v>
      </c>
      <c r="R1818">
        <f t="shared" si="112"/>
        <v>2020</v>
      </c>
      <c r="S1818" t="str">
        <f t="shared" si="113"/>
        <v>February</v>
      </c>
      <c r="T1818" t="str">
        <f t="shared" si="114"/>
        <v>Modern</v>
      </c>
      <c r="U1818" t="str">
        <f t="shared" si="115"/>
        <v>Long</v>
      </c>
    </row>
    <row r="1819" spans="1:21" x14ac:dyDescent="0.25">
      <c r="A1819" t="s">
        <v>8746</v>
      </c>
      <c r="B1819" t="s">
        <v>18</v>
      </c>
      <c r="C1819" t="s">
        <v>8747</v>
      </c>
      <c r="D1819" t="s">
        <v>8748</v>
      </c>
      <c r="E1819" t="s">
        <v>8749</v>
      </c>
      <c r="F1819" t="s">
        <v>22</v>
      </c>
      <c r="G1819" s="2"/>
      <c r="H1819" t="s">
        <v>22</v>
      </c>
      <c r="I1819">
        <v>2021</v>
      </c>
      <c r="J1819" t="s">
        <v>59</v>
      </c>
      <c r="K1819" t="s">
        <v>93</v>
      </c>
      <c r="L1819">
        <v>99</v>
      </c>
      <c r="M1819">
        <v>0</v>
      </c>
      <c r="N1819" t="s">
        <v>1176</v>
      </c>
      <c r="O1819" t="s">
        <v>8750</v>
      </c>
      <c r="P1819" t="s">
        <v>27</v>
      </c>
      <c r="Q1819">
        <v>2</v>
      </c>
      <c r="R1819" t="str">
        <f t="shared" si="112"/>
        <v/>
      </c>
      <c r="S1819" t="str">
        <f t="shared" si="113"/>
        <v/>
      </c>
      <c r="T1819" t="str">
        <f t="shared" si="114"/>
        <v>Recent</v>
      </c>
      <c r="U1819" t="str">
        <f t="shared" si="115"/>
        <v>Medium</v>
      </c>
    </row>
    <row r="1820" spans="1:21" x14ac:dyDescent="0.25">
      <c r="A1820" t="s">
        <v>8751</v>
      </c>
      <c r="B1820" t="s">
        <v>29</v>
      </c>
      <c r="C1820" t="s">
        <v>8752</v>
      </c>
      <c r="D1820" t="s">
        <v>22</v>
      </c>
      <c r="E1820" t="s">
        <v>8753</v>
      </c>
      <c r="F1820" t="s">
        <v>175</v>
      </c>
      <c r="G1820" s="2">
        <v>43070</v>
      </c>
      <c r="H1820" t="s">
        <v>34</v>
      </c>
      <c r="I1820">
        <v>2017</v>
      </c>
      <c r="J1820" t="s">
        <v>631</v>
      </c>
      <c r="K1820" t="s">
        <v>732</v>
      </c>
      <c r="L1820">
        <v>0</v>
      </c>
      <c r="M1820">
        <v>5</v>
      </c>
      <c r="N1820" t="s">
        <v>716</v>
      </c>
      <c r="O1820" t="s">
        <v>8754</v>
      </c>
      <c r="P1820" t="s">
        <v>39</v>
      </c>
      <c r="Q1820">
        <v>1</v>
      </c>
      <c r="R1820">
        <f t="shared" si="112"/>
        <v>2017</v>
      </c>
      <c r="S1820" t="str">
        <f t="shared" si="113"/>
        <v>December</v>
      </c>
      <c r="T1820" t="str">
        <f t="shared" si="114"/>
        <v>Modern</v>
      </c>
      <c r="U1820" t="str">
        <f t="shared" si="115"/>
        <v>Not Applicable</v>
      </c>
    </row>
    <row r="1821" spans="1:21" x14ac:dyDescent="0.25">
      <c r="A1821" t="s">
        <v>8755</v>
      </c>
      <c r="B1821" t="s">
        <v>18</v>
      </c>
      <c r="C1821" t="s">
        <v>8756</v>
      </c>
      <c r="D1821" t="s">
        <v>8757</v>
      </c>
      <c r="E1821" t="s">
        <v>8758</v>
      </c>
      <c r="F1821" t="s">
        <v>175</v>
      </c>
      <c r="G1821" s="2">
        <v>44266</v>
      </c>
      <c r="H1821" t="s">
        <v>34</v>
      </c>
      <c r="I1821">
        <v>2020</v>
      </c>
      <c r="J1821" t="s">
        <v>35</v>
      </c>
      <c r="K1821" t="s">
        <v>93</v>
      </c>
      <c r="L1821">
        <v>99</v>
      </c>
      <c r="M1821">
        <v>0</v>
      </c>
      <c r="N1821" t="s">
        <v>264</v>
      </c>
      <c r="O1821" t="s">
        <v>8759</v>
      </c>
      <c r="P1821" t="s">
        <v>39</v>
      </c>
      <c r="Q1821">
        <v>1</v>
      </c>
      <c r="R1821">
        <f t="shared" si="112"/>
        <v>2021</v>
      </c>
      <c r="S1821" t="str">
        <f t="shared" si="113"/>
        <v>March</v>
      </c>
      <c r="T1821" t="str">
        <f t="shared" si="114"/>
        <v>Recent</v>
      </c>
      <c r="U1821" t="str">
        <f t="shared" si="115"/>
        <v>Medium</v>
      </c>
    </row>
    <row r="1822" spans="1:21" x14ac:dyDescent="0.25">
      <c r="A1822" t="s">
        <v>8760</v>
      </c>
      <c r="B1822" t="s">
        <v>18</v>
      </c>
      <c r="C1822" t="s">
        <v>8761</v>
      </c>
      <c r="D1822" t="s">
        <v>4650</v>
      </c>
      <c r="E1822" t="s">
        <v>8762</v>
      </c>
      <c r="F1822" t="s">
        <v>22</v>
      </c>
      <c r="G1822" s="2"/>
      <c r="H1822" t="s">
        <v>22</v>
      </c>
      <c r="I1822">
        <v>2006</v>
      </c>
      <c r="J1822" t="s">
        <v>198</v>
      </c>
      <c r="K1822" t="s">
        <v>263</v>
      </c>
      <c r="L1822">
        <v>88</v>
      </c>
      <c r="M1822">
        <v>0</v>
      </c>
      <c r="N1822" t="s">
        <v>61</v>
      </c>
      <c r="O1822" t="s">
        <v>8763</v>
      </c>
      <c r="P1822" t="s">
        <v>27</v>
      </c>
      <c r="Q1822">
        <v>2</v>
      </c>
      <c r="R1822" t="str">
        <f t="shared" si="112"/>
        <v/>
      </c>
      <c r="S1822" t="str">
        <f t="shared" si="113"/>
        <v/>
      </c>
      <c r="T1822" t="str">
        <f t="shared" si="114"/>
        <v>Older</v>
      </c>
      <c r="U1822" t="str">
        <f t="shared" si="115"/>
        <v>Short</v>
      </c>
    </row>
    <row r="1823" spans="1:21" x14ac:dyDescent="0.25">
      <c r="A1823" t="s">
        <v>8764</v>
      </c>
      <c r="B1823" t="s">
        <v>18</v>
      </c>
      <c r="C1823" t="s">
        <v>8765</v>
      </c>
      <c r="D1823" t="s">
        <v>8766</v>
      </c>
      <c r="E1823" t="s">
        <v>8767</v>
      </c>
      <c r="F1823" t="s">
        <v>22</v>
      </c>
      <c r="G1823" s="2"/>
      <c r="H1823" t="s">
        <v>22</v>
      </c>
      <c r="I1823">
        <v>1966</v>
      </c>
      <c r="J1823" t="s">
        <v>153</v>
      </c>
      <c r="K1823" t="s">
        <v>256</v>
      </c>
      <c r="L1823">
        <v>92</v>
      </c>
      <c r="M1823">
        <v>0</v>
      </c>
      <c r="N1823" t="s">
        <v>45</v>
      </c>
      <c r="O1823" t="s">
        <v>8768</v>
      </c>
      <c r="P1823" t="s">
        <v>27</v>
      </c>
      <c r="Q1823">
        <v>2</v>
      </c>
      <c r="R1823" t="str">
        <f t="shared" si="112"/>
        <v/>
      </c>
      <c r="S1823" t="str">
        <f t="shared" si="113"/>
        <v/>
      </c>
      <c r="T1823" t="str">
        <f t="shared" si="114"/>
        <v>Older</v>
      </c>
      <c r="U1823" t="str">
        <f t="shared" si="115"/>
        <v>Medium</v>
      </c>
    </row>
    <row r="1824" spans="1:21" x14ac:dyDescent="0.25">
      <c r="A1824" t="s">
        <v>8769</v>
      </c>
      <c r="B1824" t="s">
        <v>18</v>
      </c>
      <c r="C1824" t="s">
        <v>8770</v>
      </c>
      <c r="D1824" t="s">
        <v>8771</v>
      </c>
      <c r="E1824" t="s">
        <v>5104</v>
      </c>
      <c r="F1824" t="s">
        <v>22</v>
      </c>
      <c r="G1824" s="2"/>
      <c r="H1824" t="s">
        <v>22</v>
      </c>
      <c r="I1824">
        <v>2011</v>
      </c>
      <c r="J1824" t="s">
        <v>23</v>
      </c>
      <c r="K1824" t="s">
        <v>256</v>
      </c>
      <c r="L1824">
        <v>92</v>
      </c>
      <c r="M1824">
        <v>0</v>
      </c>
      <c r="N1824" t="s">
        <v>61</v>
      </c>
      <c r="O1824" t="s">
        <v>8772</v>
      </c>
      <c r="P1824" t="s">
        <v>27</v>
      </c>
      <c r="Q1824">
        <v>2</v>
      </c>
      <c r="R1824" t="str">
        <f t="shared" si="112"/>
        <v/>
      </c>
      <c r="S1824" t="str">
        <f t="shared" si="113"/>
        <v/>
      </c>
      <c r="T1824" t="str">
        <f t="shared" si="114"/>
        <v>Modern</v>
      </c>
      <c r="U1824" t="str">
        <f t="shared" si="115"/>
        <v>Medium</v>
      </c>
    </row>
    <row r="1825" spans="1:21" x14ac:dyDescent="0.25">
      <c r="A1825" t="s">
        <v>8773</v>
      </c>
      <c r="B1825" t="s">
        <v>18</v>
      </c>
      <c r="C1825" t="s">
        <v>8774</v>
      </c>
      <c r="D1825" t="s">
        <v>76</v>
      </c>
      <c r="E1825" t="s">
        <v>8775</v>
      </c>
      <c r="F1825" t="s">
        <v>22</v>
      </c>
      <c r="G1825" s="2">
        <v>42632</v>
      </c>
      <c r="H1825" t="s">
        <v>34</v>
      </c>
      <c r="I1825">
        <v>2016</v>
      </c>
      <c r="J1825" t="s">
        <v>35</v>
      </c>
      <c r="K1825" t="s">
        <v>445</v>
      </c>
      <c r="L1825">
        <v>69</v>
      </c>
      <c r="M1825">
        <v>0</v>
      </c>
      <c r="N1825" t="s">
        <v>210</v>
      </c>
      <c r="O1825" t="s">
        <v>8776</v>
      </c>
      <c r="P1825" t="s">
        <v>39</v>
      </c>
      <c r="Q1825">
        <v>1</v>
      </c>
      <c r="R1825">
        <f t="shared" si="112"/>
        <v>2016</v>
      </c>
      <c r="S1825" t="str">
        <f t="shared" si="113"/>
        <v>September</v>
      </c>
      <c r="T1825" t="str">
        <f t="shared" si="114"/>
        <v>Modern</v>
      </c>
      <c r="U1825" t="str">
        <f t="shared" si="115"/>
        <v>Short</v>
      </c>
    </row>
    <row r="1826" spans="1:21" x14ac:dyDescent="0.25">
      <c r="A1826" t="s">
        <v>8777</v>
      </c>
      <c r="B1826" t="s">
        <v>18</v>
      </c>
      <c r="C1826" t="s">
        <v>8778</v>
      </c>
      <c r="D1826" t="s">
        <v>8779</v>
      </c>
      <c r="E1826" t="s">
        <v>8780</v>
      </c>
      <c r="F1826" t="s">
        <v>175</v>
      </c>
      <c r="G1826" s="2">
        <v>42664</v>
      </c>
      <c r="H1826" t="s">
        <v>34</v>
      </c>
      <c r="I1826">
        <v>2016</v>
      </c>
      <c r="J1826" t="s">
        <v>35</v>
      </c>
      <c r="K1826" t="s">
        <v>1128</v>
      </c>
      <c r="L1826">
        <v>64</v>
      </c>
      <c r="M1826">
        <v>0</v>
      </c>
      <c r="N1826" t="s">
        <v>210</v>
      </c>
      <c r="O1826" t="s">
        <v>8781</v>
      </c>
      <c r="P1826" t="s">
        <v>39</v>
      </c>
      <c r="Q1826">
        <v>1</v>
      </c>
      <c r="R1826">
        <f t="shared" si="112"/>
        <v>2016</v>
      </c>
      <c r="S1826" t="str">
        <f t="shared" si="113"/>
        <v>October</v>
      </c>
      <c r="T1826" t="str">
        <f t="shared" si="114"/>
        <v>Modern</v>
      </c>
      <c r="U1826" t="str">
        <f t="shared" si="115"/>
        <v>Short</v>
      </c>
    </row>
    <row r="1827" spans="1:21" x14ac:dyDescent="0.25">
      <c r="A1827" t="s">
        <v>8782</v>
      </c>
      <c r="B1827" t="s">
        <v>18</v>
      </c>
      <c r="C1827" t="s">
        <v>8783</v>
      </c>
      <c r="D1827" t="s">
        <v>8784</v>
      </c>
      <c r="E1827" t="s">
        <v>8785</v>
      </c>
      <c r="F1827" t="s">
        <v>22</v>
      </c>
      <c r="G1827" s="2"/>
      <c r="H1827" t="s">
        <v>22</v>
      </c>
      <c r="I1827">
        <v>2018</v>
      </c>
      <c r="J1827" t="s">
        <v>59</v>
      </c>
      <c r="K1827" t="s">
        <v>951</v>
      </c>
      <c r="L1827">
        <v>115</v>
      </c>
      <c r="M1827">
        <v>0</v>
      </c>
      <c r="N1827" t="s">
        <v>25</v>
      </c>
      <c r="O1827" t="s">
        <v>8786</v>
      </c>
      <c r="P1827" t="s">
        <v>27</v>
      </c>
      <c r="Q1827">
        <v>2</v>
      </c>
      <c r="R1827" t="str">
        <f t="shared" si="112"/>
        <v/>
      </c>
      <c r="S1827" t="str">
        <f t="shared" si="113"/>
        <v/>
      </c>
      <c r="T1827" t="str">
        <f t="shared" si="114"/>
        <v>Modern</v>
      </c>
      <c r="U1827" t="str">
        <f t="shared" si="115"/>
        <v>Medium</v>
      </c>
    </row>
    <row r="1828" spans="1:21" x14ac:dyDescent="0.25">
      <c r="A1828" t="s">
        <v>8787</v>
      </c>
      <c r="B1828" t="s">
        <v>29</v>
      </c>
      <c r="C1828" t="s">
        <v>8788</v>
      </c>
      <c r="D1828" t="s">
        <v>22</v>
      </c>
      <c r="E1828" t="s">
        <v>8789</v>
      </c>
      <c r="F1828" t="s">
        <v>175</v>
      </c>
      <c r="G1828" s="2">
        <v>43974</v>
      </c>
      <c r="H1828" t="s">
        <v>34</v>
      </c>
      <c r="I1828">
        <v>2019</v>
      </c>
      <c r="J1828" t="s">
        <v>136</v>
      </c>
      <c r="K1828" t="s">
        <v>1440</v>
      </c>
      <c r="L1828">
        <v>0</v>
      </c>
      <c r="M1828">
        <v>3</v>
      </c>
      <c r="N1828" t="s">
        <v>119</v>
      </c>
      <c r="O1828" t="s">
        <v>8790</v>
      </c>
      <c r="P1828" t="s">
        <v>39</v>
      </c>
      <c r="Q1828">
        <v>1</v>
      </c>
      <c r="R1828">
        <f t="shared" si="112"/>
        <v>2020</v>
      </c>
      <c r="S1828" t="str">
        <f t="shared" si="113"/>
        <v>May</v>
      </c>
      <c r="T1828" t="str">
        <f t="shared" si="114"/>
        <v>Modern</v>
      </c>
      <c r="U1828" t="str">
        <f t="shared" si="115"/>
        <v>Not Applicable</v>
      </c>
    </row>
    <row r="1829" spans="1:21" x14ac:dyDescent="0.25">
      <c r="A1829" t="s">
        <v>8791</v>
      </c>
      <c r="B1829" t="s">
        <v>18</v>
      </c>
      <c r="C1829" t="s">
        <v>8792</v>
      </c>
      <c r="D1829" t="s">
        <v>8793</v>
      </c>
      <c r="E1829" t="s">
        <v>8794</v>
      </c>
      <c r="F1829" t="s">
        <v>22</v>
      </c>
      <c r="G1829" s="2"/>
      <c r="H1829" t="s">
        <v>22</v>
      </c>
      <c r="I1829">
        <v>1975</v>
      </c>
      <c r="J1829" t="s">
        <v>59</v>
      </c>
      <c r="K1829" t="s">
        <v>773</v>
      </c>
      <c r="L1829">
        <v>96</v>
      </c>
      <c r="M1829">
        <v>0</v>
      </c>
      <c r="N1829" t="s">
        <v>119</v>
      </c>
      <c r="O1829" t="s">
        <v>8795</v>
      </c>
      <c r="P1829" t="s">
        <v>27</v>
      </c>
      <c r="Q1829">
        <v>2</v>
      </c>
      <c r="R1829" t="str">
        <f t="shared" si="112"/>
        <v/>
      </c>
      <c r="S1829" t="str">
        <f t="shared" si="113"/>
        <v/>
      </c>
      <c r="T1829" t="str">
        <f t="shared" si="114"/>
        <v>Older</v>
      </c>
      <c r="U1829" t="str">
        <f t="shared" si="115"/>
        <v>Medium</v>
      </c>
    </row>
    <row r="1830" spans="1:21" x14ac:dyDescent="0.25">
      <c r="A1830" t="s">
        <v>8796</v>
      </c>
      <c r="B1830" t="s">
        <v>18</v>
      </c>
      <c r="C1830" t="s">
        <v>8797</v>
      </c>
      <c r="D1830" t="s">
        <v>8798</v>
      </c>
      <c r="E1830" t="s">
        <v>8799</v>
      </c>
      <c r="F1830" t="s">
        <v>22</v>
      </c>
      <c r="G1830" s="2">
        <v>43595</v>
      </c>
      <c r="H1830" t="s">
        <v>34</v>
      </c>
      <c r="I1830">
        <v>2018</v>
      </c>
      <c r="J1830" t="s">
        <v>631</v>
      </c>
      <c r="K1830" t="s">
        <v>3544</v>
      </c>
      <c r="L1830">
        <v>63</v>
      </c>
      <c r="M1830">
        <v>0</v>
      </c>
      <c r="N1830" t="s">
        <v>6297</v>
      </c>
      <c r="O1830" t="s">
        <v>8800</v>
      </c>
      <c r="P1830" t="s">
        <v>39</v>
      </c>
      <c r="Q1830">
        <v>1</v>
      </c>
      <c r="R1830">
        <f t="shared" si="112"/>
        <v>2019</v>
      </c>
      <c r="S1830" t="str">
        <f t="shared" si="113"/>
        <v>May</v>
      </c>
      <c r="T1830" t="str">
        <f t="shared" si="114"/>
        <v>Modern</v>
      </c>
      <c r="U1830" t="str">
        <f t="shared" si="115"/>
        <v>Short</v>
      </c>
    </row>
    <row r="1831" spans="1:21" x14ac:dyDescent="0.25">
      <c r="A1831" t="s">
        <v>8801</v>
      </c>
      <c r="B1831" t="s">
        <v>29</v>
      </c>
      <c r="C1831" t="s">
        <v>8802</v>
      </c>
      <c r="D1831" t="s">
        <v>22</v>
      </c>
      <c r="E1831" t="s">
        <v>8803</v>
      </c>
      <c r="F1831" t="s">
        <v>110</v>
      </c>
      <c r="G1831" s="2">
        <v>43313</v>
      </c>
      <c r="H1831" t="s">
        <v>34</v>
      </c>
      <c r="I1831">
        <v>2018</v>
      </c>
      <c r="J1831" t="s">
        <v>136</v>
      </c>
      <c r="K1831" t="s">
        <v>71</v>
      </c>
      <c r="L1831">
        <v>0</v>
      </c>
      <c r="M1831">
        <v>1</v>
      </c>
      <c r="N1831" t="s">
        <v>137</v>
      </c>
      <c r="O1831" t="s">
        <v>8804</v>
      </c>
      <c r="P1831" t="s">
        <v>39</v>
      </c>
      <c r="Q1831">
        <v>1</v>
      </c>
      <c r="R1831">
        <f t="shared" si="112"/>
        <v>2018</v>
      </c>
      <c r="S1831" t="str">
        <f t="shared" si="113"/>
        <v>August</v>
      </c>
      <c r="T1831" t="str">
        <f t="shared" si="114"/>
        <v>Modern</v>
      </c>
      <c r="U1831" t="str">
        <f t="shared" si="115"/>
        <v>Not Applicable</v>
      </c>
    </row>
    <row r="1832" spans="1:21" x14ac:dyDescent="0.25">
      <c r="A1832" t="s">
        <v>8805</v>
      </c>
      <c r="B1832" t="s">
        <v>18</v>
      </c>
      <c r="C1832" t="s">
        <v>8806</v>
      </c>
      <c r="D1832" t="s">
        <v>8807</v>
      </c>
      <c r="E1832" t="s">
        <v>8808</v>
      </c>
      <c r="F1832" t="s">
        <v>22</v>
      </c>
      <c r="G1832" s="2"/>
      <c r="H1832" t="s">
        <v>22</v>
      </c>
      <c r="I1832">
        <v>2020</v>
      </c>
      <c r="J1832" t="s">
        <v>23</v>
      </c>
      <c r="K1832" t="s">
        <v>306</v>
      </c>
      <c r="L1832">
        <v>98</v>
      </c>
      <c r="M1832">
        <v>0</v>
      </c>
      <c r="N1832" t="s">
        <v>61</v>
      </c>
      <c r="O1832" t="s">
        <v>8809</v>
      </c>
      <c r="P1832" t="s">
        <v>27</v>
      </c>
      <c r="Q1832">
        <v>2</v>
      </c>
      <c r="R1832" t="str">
        <f t="shared" si="112"/>
        <v/>
      </c>
      <c r="S1832" t="str">
        <f t="shared" si="113"/>
        <v/>
      </c>
      <c r="T1832" t="str">
        <f t="shared" si="114"/>
        <v>Recent</v>
      </c>
      <c r="U1832" t="str">
        <f t="shared" si="115"/>
        <v>Medium</v>
      </c>
    </row>
    <row r="1833" spans="1:21" x14ac:dyDescent="0.25">
      <c r="A1833" t="s">
        <v>8810</v>
      </c>
      <c r="B1833" t="s">
        <v>29</v>
      </c>
      <c r="C1833" t="s">
        <v>8811</v>
      </c>
      <c r="D1833" t="s">
        <v>22</v>
      </c>
      <c r="E1833" t="s">
        <v>8812</v>
      </c>
      <c r="F1833" t="s">
        <v>22</v>
      </c>
      <c r="G1833" s="2"/>
      <c r="H1833" t="s">
        <v>22</v>
      </c>
      <c r="I1833">
        <v>2015</v>
      </c>
      <c r="J1833" t="s">
        <v>77</v>
      </c>
      <c r="K1833" t="s">
        <v>71</v>
      </c>
      <c r="L1833">
        <v>0</v>
      </c>
      <c r="M1833">
        <v>1</v>
      </c>
      <c r="N1833" t="s">
        <v>79</v>
      </c>
      <c r="O1833" t="s">
        <v>8813</v>
      </c>
      <c r="P1833" t="s">
        <v>27</v>
      </c>
      <c r="Q1833">
        <v>2</v>
      </c>
      <c r="R1833" t="str">
        <f t="shared" si="112"/>
        <v/>
      </c>
      <c r="S1833" t="str">
        <f t="shared" si="113"/>
        <v/>
      </c>
      <c r="T1833" t="str">
        <f t="shared" si="114"/>
        <v>Modern</v>
      </c>
      <c r="U1833" t="str">
        <f t="shared" si="115"/>
        <v>Not Applicable</v>
      </c>
    </row>
    <row r="1834" spans="1:21" x14ac:dyDescent="0.25">
      <c r="A1834" t="s">
        <v>8814</v>
      </c>
      <c r="B1834" t="s">
        <v>29</v>
      </c>
      <c r="C1834" t="s">
        <v>8815</v>
      </c>
      <c r="D1834" t="s">
        <v>22</v>
      </c>
      <c r="E1834" t="s">
        <v>22</v>
      </c>
      <c r="F1834" t="s">
        <v>175</v>
      </c>
      <c r="G1834" s="2">
        <v>44287</v>
      </c>
      <c r="H1834" t="s">
        <v>34</v>
      </c>
      <c r="I1834">
        <v>2021</v>
      </c>
      <c r="J1834" t="s">
        <v>35</v>
      </c>
      <c r="K1834" t="s">
        <v>71</v>
      </c>
      <c r="L1834">
        <v>0</v>
      </c>
      <c r="M1834">
        <v>1</v>
      </c>
      <c r="N1834" t="s">
        <v>72</v>
      </c>
      <c r="O1834" t="s">
        <v>8816</v>
      </c>
      <c r="P1834" t="s">
        <v>39</v>
      </c>
      <c r="Q1834">
        <v>1</v>
      </c>
      <c r="R1834">
        <f t="shared" si="112"/>
        <v>2021</v>
      </c>
      <c r="S1834" t="str">
        <f t="shared" si="113"/>
        <v>April</v>
      </c>
      <c r="T1834" t="str">
        <f t="shared" si="114"/>
        <v>Recent</v>
      </c>
      <c r="U1834" t="str">
        <f t="shared" si="115"/>
        <v>Not Applicable</v>
      </c>
    </row>
    <row r="1835" spans="1:21" x14ac:dyDescent="0.25">
      <c r="A1835" t="s">
        <v>8817</v>
      </c>
      <c r="B1835" t="s">
        <v>18</v>
      </c>
      <c r="C1835" t="s">
        <v>8818</v>
      </c>
      <c r="D1835" t="s">
        <v>8819</v>
      </c>
      <c r="E1835" t="s">
        <v>8820</v>
      </c>
      <c r="F1835" t="s">
        <v>175</v>
      </c>
      <c r="G1835" s="2">
        <v>43770</v>
      </c>
      <c r="H1835" t="s">
        <v>34</v>
      </c>
      <c r="I1835">
        <v>1973</v>
      </c>
      <c r="J1835" t="s">
        <v>92</v>
      </c>
      <c r="K1835" t="s">
        <v>176</v>
      </c>
      <c r="L1835">
        <v>102</v>
      </c>
      <c r="M1835">
        <v>0</v>
      </c>
      <c r="N1835" t="s">
        <v>45</v>
      </c>
      <c r="O1835" t="s">
        <v>8821</v>
      </c>
      <c r="P1835" t="s">
        <v>39</v>
      </c>
      <c r="Q1835">
        <v>1</v>
      </c>
      <c r="R1835">
        <f t="shared" si="112"/>
        <v>2019</v>
      </c>
      <c r="S1835" t="str">
        <f t="shared" si="113"/>
        <v>November</v>
      </c>
      <c r="T1835" t="str">
        <f t="shared" si="114"/>
        <v>Older</v>
      </c>
      <c r="U1835" t="str">
        <f t="shared" si="115"/>
        <v>Medium</v>
      </c>
    </row>
    <row r="1836" spans="1:21" x14ac:dyDescent="0.25">
      <c r="A1836" t="s">
        <v>8822</v>
      </c>
      <c r="B1836" t="s">
        <v>29</v>
      </c>
      <c r="C1836" t="s">
        <v>8823</v>
      </c>
      <c r="D1836" t="s">
        <v>22</v>
      </c>
      <c r="E1836" t="s">
        <v>8824</v>
      </c>
      <c r="F1836" t="s">
        <v>22</v>
      </c>
      <c r="G1836" s="2"/>
      <c r="H1836" t="s">
        <v>22</v>
      </c>
      <c r="I1836">
        <v>2016</v>
      </c>
      <c r="J1836" t="s">
        <v>51</v>
      </c>
      <c r="K1836" t="s">
        <v>71</v>
      </c>
      <c r="L1836">
        <v>0</v>
      </c>
      <c r="M1836">
        <v>1</v>
      </c>
      <c r="N1836" t="s">
        <v>1394</v>
      </c>
      <c r="O1836" t="s">
        <v>8825</v>
      </c>
      <c r="P1836" t="s">
        <v>27</v>
      </c>
      <c r="Q1836">
        <v>2</v>
      </c>
      <c r="R1836" t="str">
        <f t="shared" si="112"/>
        <v/>
      </c>
      <c r="S1836" t="str">
        <f t="shared" si="113"/>
        <v/>
      </c>
      <c r="T1836" t="str">
        <f t="shared" si="114"/>
        <v>Modern</v>
      </c>
      <c r="U1836" t="str">
        <f t="shared" si="115"/>
        <v>Not Applicable</v>
      </c>
    </row>
    <row r="1837" spans="1:21" x14ac:dyDescent="0.25">
      <c r="A1837" t="s">
        <v>8826</v>
      </c>
      <c r="B1837" t="s">
        <v>18</v>
      </c>
      <c r="C1837" t="s">
        <v>8827</v>
      </c>
      <c r="D1837" t="s">
        <v>8828</v>
      </c>
      <c r="E1837" t="s">
        <v>8829</v>
      </c>
      <c r="F1837" t="s">
        <v>175</v>
      </c>
      <c r="G1837" s="2">
        <v>43344</v>
      </c>
      <c r="H1837" t="s">
        <v>34</v>
      </c>
      <c r="I1837">
        <v>1994</v>
      </c>
      <c r="J1837" t="s">
        <v>244</v>
      </c>
      <c r="K1837" t="s">
        <v>610</v>
      </c>
      <c r="L1837">
        <v>111</v>
      </c>
      <c r="M1837">
        <v>0</v>
      </c>
      <c r="N1837" t="s">
        <v>112</v>
      </c>
      <c r="O1837" t="s">
        <v>8830</v>
      </c>
      <c r="P1837" t="s">
        <v>39</v>
      </c>
      <c r="Q1837">
        <v>1</v>
      </c>
      <c r="R1837">
        <f t="shared" si="112"/>
        <v>2018</v>
      </c>
      <c r="S1837" t="str">
        <f t="shared" si="113"/>
        <v>September</v>
      </c>
      <c r="T1837" t="str">
        <f t="shared" si="114"/>
        <v>Older</v>
      </c>
      <c r="U1837" t="str">
        <f t="shared" si="115"/>
        <v>Medium</v>
      </c>
    </row>
    <row r="1838" spans="1:21" x14ac:dyDescent="0.25">
      <c r="A1838" t="s">
        <v>8831</v>
      </c>
      <c r="B1838" t="s">
        <v>18</v>
      </c>
      <c r="C1838" t="s">
        <v>8832</v>
      </c>
      <c r="D1838" t="s">
        <v>8833</v>
      </c>
      <c r="E1838" t="s">
        <v>8834</v>
      </c>
      <c r="F1838" t="s">
        <v>312</v>
      </c>
      <c r="G1838" s="2">
        <v>43160</v>
      </c>
      <c r="H1838" t="s">
        <v>34</v>
      </c>
      <c r="I1838">
        <v>2014</v>
      </c>
      <c r="J1838" t="s">
        <v>35</v>
      </c>
      <c r="K1838" t="s">
        <v>384</v>
      </c>
      <c r="L1838">
        <v>81</v>
      </c>
      <c r="M1838">
        <v>0</v>
      </c>
      <c r="N1838" t="s">
        <v>6297</v>
      </c>
      <c r="O1838" t="s">
        <v>8835</v>
      </c>
      <c r="P1838" t="s">
        <v>39</v>
      </c>
      <c r="Q1838">
        <v>1</v>
      </c>
      <c r="R1838">
        <f t="shared" si="112"/>
        <v>2018</v>
      </c>
      <c r="S1838" t="str">
        <f t="shared" si="113"/>
        <v>March</v>
      </c>
      <c r="T1838" t="str">
        <f t="shared" si="114"/>
        <v>Modern</v>
      </c>
      <c r="U1838" t="str">
        <f t="shared" si="115"/>
        <v>Short</v>
      </c>
    </row>
    <row r="1839" spans="1:21" x14ac:dyDescent="0.25">
      <c r="A1839" t="s">
        <v>8836</v>
      </c>
      <c r="B1839" t="s">
        <v>18</v>
      </c>
      <c r="C1839" t="s">
        <v>8837</v>
      </c>
      <c r="D1839" t="s">
        <v>8838</v>
      </c>
      <c r="E1839" t="s">
        <v>8839</v>
      </c>
      <c r="F1839" t="s">
        <v>1719</v>
      </c>
      <c r="G1839" s="2">
        <v>43374</v>
      </c>
      <c r="H1839" t="s">
        <v>34</v>
      </c>
      <c r="I1839">
        <v>2016</v>
      </c>
      <c r="J1839" t="s">
        <v>136</v>
      </c>
      <c r="K1839" t="s">
        <v>104</v>
      </c>
      <c r="L1839">
        <v>73</v>
      </c>
      <c r="M1839">
        <v>0</v>
      </c>
      <c r="N1839" t="s">
        <v>61</v>
      </c>
      <c r="O1839" t="s">
        <v>8840</v>
      </c>
      <c r="P1839" t="s">
        <v>39</v>
      </c>
      <c r="Q1839">
        <v>1</v>
      </c>
      <c r="R1839">
        <f t="shared" si="112"/>
        <v>2018</v>
      </c>
      <c r="S1839" t="str">
        <f t="shared" si="113"/>
        <v>October</v>
      </c>
      <c r="T1839" t="str">
        <f t="shared" si="114"/>
        <v>Modern</v>
      </c>
      <c r="U1839" t="str">
        <f t="shared" si="115"/>
        <v>Short</v>
      </c>
    </row>
    <row r="1840" spans="1:21" x14ac:dyDescent="0.25">
      <c r="A1840" t="s">
        <v>8841</v>
      </c>
      <c r="B1840" t="s">
        <v>18</v>
      </c>
      <c r="C1840" t="s">
        <v>8842</v>
      </c>
      <c r="D1840" t="s">
        <v>8843</v>
      </c>
      <c r="E1840" t="s">
        <v>8844</v>
      </c>
      <c r="F1840" t="s">
        <v>8845</v>
      </c>
      <c r="G1840" s="2">
        <v>43958</v>
      </c>
      <c r="H1840" t="s">
        <v>34</v>
      </c>
      <c r="I1840">
        <v>2019</v>
      </c>
      <c r="J1840" t="s">
        <v>136</v>
      </c>
      <c r="K1840" t="s">
        <v>570</v>
      </c>
      <c r="L1840">
        <v>94</v>
      </c>
      <c r="M1840">
        <v>0</v>
      </c>
      <c r="N1840" t="s">
        <v>53</v>
      </c>
      <c r="O1840" t="s">
        <v>8846</v>
      </c>
      <c r="P1840" t="s">
        <v>39</v>
      </c>
      <c r="Q1840">
        <v>1</v>
      </c>
      <c r="R1840">
        <f t="shared" si="112"/>
        <v>2020</v>
      </c>
      <c r="S1840" t="str">
        <f t="shared" si="113"/>
        <v>May</v>
      </c>
      <c r="T1840" t="str">
        <f t="shared" si="114"/>
        <v>Modern</v>
      </c>
      <c r="U1840" t="str">
        <f t="shared" si="115"/>
        <v>Medium</v>
      </c>
    </row>
    <row r="1841" spans="1:21" x14ac:dyDescent="0.25">
      <c r="A1841" t="s">
        <v>8847</v>
      </c>
      <c r="B1841" t="s">
        <v>18</v>
      </c>
      <c r="C1841" t="s">
        <v>8848</v>
      </c>
      <c r="D1841" t="s">
        <v>8849</v>
      </c>
      <c r="E1841" t="s">
        <v>8850</v>
      </c>
      <c r="F1841" t="s">
        <v>175</v>
      </c>
      <c r="G1841" s="2">
        <v>43510</v>
      </c>
      <c r="H1841" t="s">
        <v>34</v>
      </c>
      <c r="I1841">
        <v>2017</v>
      </c>
      <c r="J1841" t="s">
        <v>35</v>
      </c>
      <c r="K1841" t="s">
        <v>706</v>
      </c>
      <c r="L1841">
        <v>57</v>
      </c>
      <c r="M1841">
        <v>0</v>
      </c>
      <c r="N1841" t="s">
        <v>61</v>
      </c>
      <c r="O1841" t="s">
        <v>8851</v>
      </c>
      <c r="P1841" t="s">
        <v>39</v>
      </c>
      <c r="Q1841">
        <v>1</v>
      </c>
      <c r="R1841">
        <f t="shared" si="112"/>
        <v>2019</v>
      </c>
      <c r="S1841" t="str">
        <f t="shared" si="113"/>
        <v>February</v>
      </c>
      <c r="T1841" t="str">
        <f t="shared" si="114"/>
        <v>Modern</v>
      </c>
      <c r="U1841" t="str">
        <f t="shared" si="115"/>
        <v>Short</v>
      </c>
    </row>
    <row r="1842" spans="1:21" x14ac:dyDescent="0.25">
      <c r="A1842" t="s">
        <v>8852</v>
      </c>
      <c r="B1842" t="s">
        <v>18</v>
      </c>
      <c r="C1842" t="s">
        <v>8853</v>
      </c>
      <c r="D1842" t="s">
        <v>8854</v>
      </c>
      <c r="E1842" t="s">
        <v>8855</v>
      </c>
      <c r="F1842" t="s">
        <v>8856</v>
      </c>
      <c r="G1842" s="2">
        <v>43652</v>
      </c>
      <c r="H1842" t="s">
        <v>34</v>
      </c>
      <c r="I1842">
        <v>2017</v>
      </c>
      <c r="J1842" t="s">
        <v>35</v>
      </c>
      <c r="K1842" t="s">
        <v>4125</v>
      </c>
      <c r="L1842">
        <v>119</v>
      </c>
      <c r="M1842">
        <v>0</v>
      </c>
      <c r="N1842" t="s">
        <v>119</v>
      </c>
      <c r="O1842" t="s">
        <v>8857</v>
      </c>
      <c r="P1842" t="s">
        <v>39</v>
      </c>
      <c r="Q1842">
        <v>1</v>
      </c>
      <c r="R1842">
        <f t="shared" si="112"/>
        <v>2019</v>
      </c>
      <c r="S1842" t="str">
        <f t="shared" si="113"/>
        <v>July</v>
      </c>
      <c r="T1842" t="str">
        <f t="shared" si="114"/>
        <v>Modern</v>
      </c>
      <c r="U1842" t="str">
        <f t="shared" si="115"/>
        <v>Medium</v>
      </c>
    </row>
    <row r="1843" spans="1:21" x14ac:dyDescent="0.25">
      <c r="A1843" t="s">
        <v>8858</v>
      </c>
      <c r="B1843" t="s">
        <v>18</v>
      </c>
      <c r="C1843" t="s">
        <v>8859</v>
      </c>
      <c r="D1843" t="s">
        <v>8860</v>
      </c>
      <c r="E1843" t="s">
        <v>8861</v>
      </c>
      <c r="F1843" t="s">
        <v>175</v>
      </c>
      <c r="G1843" s="2">
        <v>44322</v>
      </c>
      <c r="H1843" t="s">
        <v>34</v>
      </c>
      <c r="I1843">
        <v>2013</v>
      </c>
      <c r="J1843" t="s">
        <v>92</v>
      </c>
      <c r="K1843" t="s">
        <v>2570</v>
      </c>
      <c r="L1843">
        <v>118</v>
      </c>
      <c r="M1843">
        <v>0</v>
      </c>
      <c r="N1843" t="s">
        <v>112</v>
      </c>
      <c r="O1843" t="s">
        <v>8862</v>
      </c>
      <c r="P1843" t="s">
        <v>39</v>
      </c>
      <c r="Q1843">
        <v>1</v>
      </c>
      <c r="R1843">
        <f t="shared" si="112"/>
        <v>2021</v>
      </c>
      <c r="S1843" t="str">
        <f t="shared" si="113"/>
        <v>May</v>
      </c>
      <c r="T1843" t="str">
        <f t="shared" si="114"/>
        <v>Modern</v>
      </c>
      <c r="U1843" t="str">
        <f t="shared" si="115"/>
        <v>Medium</v>
      </c>
    </row>
    <row r="1844" spans="1:21" x14ac:dyDescent="0.25">
      <c r="A1844" t="s">
        <v>8863</v>
      </c>
      <c r="B1844" t="s">
        <v>18</v>
      </c>
      <c r="C1844" t="s">
        <v>8864</v>
      </c>
      <c r="D1844" t="s">
        <v>8865</v>
      </c>
      <c r="E1844" t="s">
        <v>8866</v>
      </c>
      <c r="F1844" t="s">
        <v>175</v>
      </c>
      <c r="G1844" s="2">
        <v>43831</v>
      </c>
      <c r="H1844" t="s">
        <v>34</v>
      </c>
      <c r="I1844">
        <v>2004</v>
      </c>
      <c r="J1844" t="s">
        <v>153</v>
      </c>
      <c r="K1844" t="s">
        <v>363</v>
      </c>
      <c r="L1844">
        <v>91</v>
      </c>
      <c r="M1844">
        <v>0</v>
      </c>
      <c r="N1844" t="s">
        <v>162</v>
      </c>
      <c r="O1844" t="s">
        <v>8867</v>
      </c>
      <c r="P1844" t="s">
        <v>39</v>
      </c>
      <c r="Q1844">
        <v>1</v>
      </c>
      <c r="R1844">
        <f t="shared" si="112"/>
        <v>2020</v>
      </c>
      <c r="S1844" t="str">
        <f t="shared" si="113"/>
        <v>January</v>
      </c>
      <c r="T1844" t="str">
        <f t="shared" si="114"/>
        <v>Older</v>
      </c>
      <c r="U1844" t="str">
        <f t="shared" si="115"/>
        <v>Medium</v>
      </c>
    </row>
    <row r="1845" spans="1:21" x14ac:dyDescent="0.25">
      <c r="A1845" t="s">
        <v>8868</v>
      </c>
      <c r="B1845" t="s">
        <v>18</v>
      </c>
      <c r="C1845" t="s">
        <v>8869</v>
      </c>
      <c r="D1845" t="s">
        <v>8870</v>
      </c>
      <c r="E1845" t="s">
        <v>8871</v>
      </c>
      <c r="F1845" t="s">
        <v>8872</v>
      </c>
      <c r="G1845" s="2">
        <v>42489</v>
      </c>
      <c r="H1845" t="s">
        <v>34</v>
      </c>
      <c r="I1845">
        <v>2016</v>
      </c>
      <c r="J1845" t="s">
        <v>35</v>
      </c>
      <c r="K1845" t="s">
        <v>161</v>
      </c>
      <c r="L1845">
        <v>101</v>
      </c>
      <c r="M1845">
        <v>0</v>
      </c>
      <c r="N1845" t="s">
        <v>61</v>
      </c>
      <c r="O1845" t="s">
        <v>8873</v>
      </c>
      <c r="P1845" t="s">
        <v>39</v>
      </c>
      <c r="Q1845">
        <v>1</v>
      </c>
      <c r="R1845">
        <f t="shared" si="112"/>
        <v>2016</v>
      </c>
      <c r="S1845" t="str">
        <f t="shared" si="113"/>
        <v>April</v>
      </c>
      <c r="T1845" t="str">
        <f t="shared" si="114"/>
        <v>Modern</v>
      </c>
      <c r="U1845" t="str">
        <f t="shared" si="115"/>
        <v>Medium</v>
      </c>
    </row>
    <row r="1846" spans="1:21" x14ac:dyDescent="0.25">
      <c r="A1846" t="s">
        <v>8874</v>
      </c>
      <c r="B1846" t="s">
        <v>18</v>
      </c>
      <c r="C1846" t="s">
        <v>8875</v>
      </c>
      <c r="D1846" t="s">
        <v>6934</v>
      </c>
      <c r="E1846" t="s">
        <v>8876</v>
      </c>
      <c r="F1846" t="s">
        <v>135</v>
      </c>
      <c r="G1846" s="2">
        <v>44123</v>
      </c>
      <c r="H1846" t="s">
        <v>34</v>
      </c>
      <c r="I1846">
        <v>2005</v>
      </c>
      <c r="J1846" t="s">
        <v>136</v>
      </c>
      <c r="K1846" t="s">
        <v>1434</v>
      </c>
      <c r="L1846">
        <v>112</v>
      </c>
      <c r="M1846">
        <v>0</v>
      </c>
      <c r="N1846" t="s">
        <v>119</v>
      </c>
      <c r="O1846" t="s">
        <v>8877</v>
      </c>
      <c r="P1846" t="s">
        <v>39</v>
      </c>
      <c r="Q1846">
        <v>1</v>
      </c>
      <c r="R1846">
        <f t="shared" si="112"/>
        <v>2020</v>
      </c>
      <c r="S1846" t="str">
        <f t="shared" si="113"/>
        <v>October</v>
      </c>
      <c r="T1846" t="str">
        <f t="shared" si="114"/>
        <v>Older</v>
      </c>
      <c r="U1846" t="str">
        <f t="shared" si="115"/>
        <v>Medium</v>
      </c>
    </row>
    <row r="1847" spans="1:21" x14ac:dyDescent="0.25">
      <c r="A1847" t="s">
        <v>8878</v>
      </c>
      <c r="B1847" t="s">
        <v>18</v>
      </c>
      <c r="C1847" t="s">
        <v>8879</v>
      </c>
      <c r="D1847" t="s">
        <v>8880</v>
      </c>
      <c r="E1847" t="s">
        <v>8881</v>
      </c>
      <c r="F1847" t="s">
        <v>22</v>
      </c>
      <c r="G1847" s="2"/>
      <c r="H1847" t="s">
        <v>22</v>
      </c>
      <c r="I1847">
        <v>1986</v>
      </c>
      <c r="J1847" t="s">
        <v>92</v>
      </c>
      <c r="K1847" t="s">
        <v>60</v>
      </c>
      <c r="L1847">
        <v>89</v>
      </c>
      <c r="M1847">
        <v>0</v>
      </c>
      <c r="N1847" t="s">
        <v>119</v>
      </c>
      <c r="O1847" t="s">
        <v>8882</v>
      </c>
      <c r="P1847" t="s">
        <v>27</v>
      </c>
      <c r="Q1847">
        <v>2</v>
      </c>
      <c r="R1847" t="str">
        <f t="shared" si="112"/>
        <v/>
      </c>
      <c r="S1847" t="str">
        <f t="shared" si="113"/>
        <v/>
      </c>
      <c r="T1847" t="str">
        <f t="shared" si="114"/>
        <v>Older</v>
      </c>
      <c r="U1847" t="str">
        <f t="shared" si="115"/>
        <v>Short</v>
      </c>
    </row>
    <row r="1848" spans="1:21" x14ac:dyDescent="0.25">
      <c r="A1848" t="s">
        <v>8883</v>
      </c>
      <c r="B1848" t="s">
        <v>18</v>
      </c>
      <c r="C1848" t="s">
        <v>8884</v>
      </c>
      <c r="D1848" t="s">
        <v>8885</v>
      </c>
      <c r="E1848" t="s">
        <v>22</v>
      </c>
      <c r="F1848" t="s">
        <v>616</v>
      </c>
      <c r="G1848" s="2">
        <v>44283</v>
      </c>
      <c r="H1848" t="s">
        <v>34</v>
      </c>
      <c r="I1848">
        <v>2021</v>
      </c>
      <c r="J1848" t="s">
        <v>51</v>
      </c>
      <c r="K1848" t="s">
        <v>5573</v>
      </c>
      <c r="L1848">
        <v>21</v>
      </c>
      <c r="M1848">
        <v>0</v>
      </c>
      <c r="N1848" t="s">
        <v>45</v>
      </c>
      <c r="O1848" t="s">
        <v>8886</v>
      </c>
      <c r="P1848" t="s">
        <v>39</v>
      </c>
      <c r="Q1848">
        <v>1</v>
      </c>
      <c r="R1848">
        <f t="shared" si="112"/>
        <v>2021</v>
      </c>
      <c r="S1848" t="str">
        <f t="shared" si="113"/>
        <v>March</v>
      </c>
      <c r="T1848" t="str">
        <f t="shared" si="114"/>
        <v>Recent</v>
      </c>
      <c r="U1848" t="str">
        <f t="shared" si="115"/>
        <v>Short</v>
      </c>
    </row>
    <row r="1849" spans="1:21" x14ac:dyDescent="0.25">
      <c r="A1849" t="s">
        <v>8887</v>
      </c>
      <c r="B1849" t="s">
        <v>18</v>
      </c>
      <c r="C1849" t="s">
        <v>8888</v>
      </c>
      <c r="D1849" t="s">
        <v>8889</v>
      </c>
      <c r="E1849" t="s">
        <v>8890</v>
      </c>
      <c r="F1849" t="s">
        <v>85</v>
      </c>
      <c r="G1849" s="2">
        <v>44190</v>
      </c>
      <c r="H1849" t="s">
        <v>34</v>
      </c>
      <c r="I1849">
        <v>2020</v>
      </c>
      <c r="J1849" t="s">
        <v>35</v>
      </c>
      <c r="K1849" t="s">
        <v>1191</v>
      </c>
      <c r="L1849">
        <v>109</v>
      </c>
      <c r="M1849">
        <v>0</v>
      </c>
      <c r="N1849" t="s">
        <v>61</v>
      </c>
      <c r="O1849" t="s">
        <v>8891</v>
      </c>
      <c r="P1849" t="s">
        <v>39</v>
      </c>
      <c r="Q1849">
        <v>1</v>
      </c>
      <c r="R1849">
        <f t="shared" si="112"/>
        <v>2020</v>
      </c>
      <c r="S1849" t="str">
        <f t="shared" si="113"/>
        <v>December</v>
      </c>
      <c r="T1849" t="str">
        <f t="shared" si="114"/>
        <v>Recent</v>
      </c>
      <c r="U1849" t="str">
        <f t="shared" si="115"/>
        <v>Medium</v>
      </c>
    </row>
    <row r="1850" spans="1:21" x14ac:dyDescent="0.25">
      <c r="A1850" t="s">
        <v>8892</v>
      </c>
      <c r="B1850" t="s">
        <v>18</v>
      </c>
      <c r="C1850" t="s">
        <v>8893</v>
      </c>
      <c r="D1850" t="s">
        <v>8894</v>
      </c>
      <c r="E1850" t="s">
        <v>8895</v>
      </c>
      <c r="F1850" t="s">
        <v>22</v>
      </c>
      <c r="G1850" s="2"/>
      <c r="H1850" t="s">
        <v>22</v>
      </c>
      <c r="I1850">
        <v>2021</v>
      </c>
      <c r="J1850" t="s">
        <v>77</v>
      </c>
      <c r="K1850" t="s">
        <v>8125</v>
      </c>
      <c r="L1850">
        <v>9</v>
      </c>
      <c r="M1850">
        <v>0</v>
      </c>
      <c r="N1850" t="s">
        <v>25</v>
      </c>
      <c r="O1850" t="s">
        <v>8896</v>
      </c>
      <c r="P1850" t="s">
        <v>27</v>
      </c>
      <c r="Q1850">
        <v>2</v>
      </c>
      <c r="R1850" t="str">
        <f t="shared" si="112"/>
        <v/>
      </c>
      <c r="S1850" t="str">
        <f t="shared" si="113"/>
        <v/>
      </c>
      <c r="T1850" t="str">
        <f t="shared" si="114"/>
        <v>Recent</v>
      </c>
      <c r="U1850" t="str">
        <f t="shared" si="115"/>
        <v>Short</v>
      </c>
    </row>
    <row r="1851" spans="1:21" x14ac:dyDescent="0.25">
      <c r="A1851" t="s">
        <v>8897</v>
      </c>
      <c r="B1851" t="s">
        <v>29</v>
      </c>
      <c r="C1851" t="s">
        <v>8898</v>
      </c>
      <c r="D1851" t="s">
        <v>22</v>
      </c>
      <c r="E1851" t="s">
        <v>8899</v>
      </c>
      <c r="F1851" t="s">
        <v>534</v>
      </c>
      <c r="G1851" s="2">
        <v>44281</v>
      </c>
      <c r="H1851" t="s">
        <v>34</v>
      </c>
      <c r="I1851">
        <v>2021</v>
      </c>
      <c r="J1851" t="s">
        <v>35</v>
      </c>
      <c r="K1851" t="s">
        <v>71</v>
      </c>
      <c r="L1851">
        <v>0</v>
      </c>
      <c r="M1851">
        <v>1</v>
      </c>
      <c r="N1851" t="s">
        <v>277</v>
      </c>
      <c r="O1851" t="s">
        <v>8900</v>
      </c>
      <c r="P1851" t="s">
        <v>39</v>
      </c>
      <c r="Q1851">
        <v>1</v>
      </c>
      <c r="R1851">
        <f t="shared" si="112"/>
        <v>2021</v>
      </c>
      <c r="S1851" t="str">
        <f t="shared" si="113"/>
        <v>March</v>
      </c>
      <c r="T1851" t="str">
        <f t="shared" si="114"/>
        <v>Recent</v>
      </c>
      <c r="U1851" t="str">
        <f t="shared" si="115"/>
        <v>Not Applicable</v>
      </c>
    </row>
    <row r="1852" spans="1:21" x14ac:dyDescent="0.25">
      <c r="A1852" t="s">
        <v>8901</v>
      </c>
      <c r="B1852" t="s">
        <v>29</v>
      </c>
      <c r="C1852" t="s">
        <v>8902</v>
      </c>
      <c r="D1852" t="s">
        <v>22</v>
      </c>
      <c r="E1852" t="s">
        <v>8903</v>
      </c>
      <c r="F1852" t="s">
        <v>616</v>
      </c>
      <c r="G1852" s="2">
        <v>43854</v>
      </c>
      <c r="H1852" t="s">
        <v>34</v>
      </c>
      <c r="I1852">
        <v>2017</v>
      </c>
      <c r="J1852" t="s">
        <v>136</v>
      </c>
      <c r="K1852" t="s">
        <v>36</v>
      </c>
      <c r="L1852">
        <v>0</v>
      </c>
      <c r="M1852">
        <v>2</v>
      </c>
      <c r="N1852" t="s">
        <v>137</v>
      </c>
      <c r="O1852" t="s">
        <v>8904</v>
      </c>
      <c r="P1852" t="s">
        <v>39</v>
      </c>
      <c r="Q1852">
        <v>1</v>
      </c>
      <c r="R1852">
        <f t="shared" si="112"/>
        <v>2020</v>
      </c>
      <c r="S1852" t="str">
        <f t="shared" si="113"/>
        <v>January</v>
      </c>
      <c r="T1852" t="str">
        <f t="shared" si="114"/>
        <v>Modern</v>
      </c>
      <c r="U1852" t="str">
        <f t="shared" si="115"/>
        <v>Not Applicable</v>
      </c>
    </row>
    <row r="1853" spans="1:21" x14ac:dyDescent="0.25">
      <c r="A1853" t="s">
        <v>8905</v>
      </c>
      <c r="B1853" t="s">
        <v>18</v>
      </c>
      <c r="C1853" t="s">
        <v>8906</v>
      </c>
      <c r="D1853" t="s">
        <v>8907</v>
      </c>
      <c r="E1853" t="s">
        <v>8908</v>
      </c>
      <c r="F1853" t="s">
        <v>22</v>
      </c>
      <c r="G1853" s="2"/>
      <c r="H1853" t="s">
        <v>22</v>
      </c>
      <c r="I1853">
        <v>2013</v>
      </c>
      <c r="J1853" t="s">
        <v>92</v>
      </c>
      <c r="K1853" t="s">
        <v>289</v>
      </c>
      <c r="L1853">
        <v>93</v>
      </c>
      <c r="M1853">
        <v>0</v>
      </c>
      <c r="N1853" t="s">
        <v>119</v>
      </c>
      <c r="O1853" t="s">
        <v>8909</v>
      </c>
      <c r="P1853" t="s">
        <v>27</v>
      </c>
      <c r="Q1853">
        <v>2</v>
      </c>
      <c r="R1853" t="str">
        <f t="shared" si="112"/>
        <v/>
      </c>
      <c r="S1853" t="str">
        <f t="shared" si="113"/>
        <v/>
      </c>
      <c r="T1853" t="str">
        <f t="shared" si="114"/>
        <v>Modern</v>
      </c>
      <c r="U1853" t="str">
        <f t="shared" si="115"/>
        <v>Medium</v>
      </c>
    </row>
    <row r="1854" spans="1:21" x14ac:dyDescent="0.25">
      <c r="A1854" t="s">
        <v>8910</v>
      </c>
      <c r="B1854" t="s">
        <v>29</v>
      </c>
      <c r="C1854" t="s">
        <v>8911</v>
      </c>
      <c r="D1854" t="s">
        <v>22</v>
      </c>
      <c r="E1854" t="s">
        <v>8912</v>
      </c>
      <c r="F1854" t="s">
        <v>110</v>
      </c>
      <c r="G1854" s="2">
        <v>43301</v>
      </c>
      <c r="H1854" t="s">
        <v>34</v>
      </c>
      <c r="I1854">
        <v>2018</v>
      </c>
      <c r="J1854" t="s">
        <v>35</v>
      </c>
      <c r="K1854" t="s">
        <v>71</v>
      </c>
      <c r="L1854">
        <v>0</v>
      </c>
      <c r="M1854">
        <v>1</v>
      </c>
      <c r="N1854" t="s">
        <v>137</v>
      </c>
      <c r="O1854" t="s">
        <v>8913</v>
      </c>
      <c r="P1854" t="s">
        <v>39</v>
      </c>
      <c r="Q1854">
        <v>1</v>
      </c>
      <c r="R1854">
        <f t="shared" si="112"/>
        <v>2018</v>
      </c>
      <c r="S1854" t="str">
        <f t="shared" si="113"/>
        <v>July</v>
      </c>
      <c r="T1854" t="str">
        <f t="shared" si="114"/>
        <v>Modern</v>
      </c>
      <c r="U1854" t="str">
        <f t="shared" si="115"/>
        <v>Not Applicable</v>
      </c>
    </row>
    <row r="1855" spans="1:21" x14ac:dyDescent="0.25">
      <c r="A1855" t="s">
        <v>8914</v>
      </c>
      <c r="B1855" t="s">
        <v>29</v>
      </c>
      <c r="C1855" t="s">
        <v>8915</v>
      </c>
      <c r="D1855" t="s">
        <v>22</v>
      </c>
      <c r="E1855" t="s">
        <v>8916</v>
      </c>
      <c r="F1855" t="s">
        <v>22</v>
      </c>
      <c r="G1855" s="2"/>
      <c r="H1855" t="s">
        <v>22</v>
      </c>
      <c r="I1855">
        <v>2018</v>
      </c>
      <c r="J1855" t="s">
        <v>23</v>
      </c>
      <c r="K1855" t="s">
        <v>1440</v>
      </c>
      <c r="L1855">
        <v>0</v>
      </c>
      <c r="M1855">
        <v>3</v>
      </c>
      <c r="N1855" t="s">
        <v>998</v>
      </c>
      <c r="O1855" t="s">
        <v>8917</v>
      </c>
      <c r="P1855" t="s">
        <v>27</v>
      </c>
      <c r="Q1855">
        <v>2</v>
      </c>
      <c r="R1855" t="str">
        <f t="shared" si="112"/>
        <v/>
      </c>
      <c r="S1855" t="str">
        <f t="shared" si="113"/>
        <v/>
      </c>
      <c r="T1855" t="str">
        <f t="shared" si="114"/>
        <v>Modern</v>
      </c>
      <c r="U1855" t="str">
        <f t="shared" si="115"/>
        <v>Not Applicable</v>
      </c>
    </row>
    <row r="1856" spans="1:21" x14ac:dyDescent="0.25">
      <c r="A1856" t="s">
        <v>8918</v>
      </c>
      <c r="B1856" t="s">
        <v>18</v>
      </c>
      <c r="C1856" t="s">
        <v>8919</v>
      </c>
      <c r="D1856" t="s">
        <v>4869</v>
      </c>
      <c r="E1856" t="s">
        <v>8920</v>
      </c>
      <c r="F1856" t="s">
        <v>22</v>
      </c>
      <c r="G1856" s="2"/>
      <c r="H1856" t="s">
        <v>22</v>
      </c>
      <c r="I1856">
        <v>2021</v>
      </c>
      <c r="J1856" t="s">
        <v>77</v>
      </c>
      <c r="K1856" t="s">
        <v>4573</v>
      </c>
      <c r="L1856">
        <v>51</v>
      </c>
      <c r="M1856">
        <v>0</v>
      </c>
      <c r="N1856" t="s">
        <v>357</v>
      </c>
      <c r="O1856" t="s">
        <v>8921</v>
      </c>
      <c r="P1856" t="s">
        <v>27</v>
      </c>
      <c r="Q1856">
        <v>2</v>
      </c>
      <c r="R1856" t="str">
        <f t="shared" si="112"/>
        <v/>
      </c>
      <c r="S1856" t="str">
        <f t="shared" si="113"/>
        <v/>
      </c>
      <c r="T1856" t="str">
        <f t="shared" si="114"/>
        <v>Recent</v>
      </c>
      <c r="U1856" t="str">
        <f t="shared" si="115"/>
        <v>Short</v>
      </c>
    </row>
    <row r="1857" spans="1:21" x14ac:dyDescent="0.25">
      <c r="A1857" t="s">
        <v>8922</v>
      </c>
      <c r="B1857" t="s">
        <v>18</v>
      </c>
      <c r="C1857" t="s">
        <v>8923</v>
      </c>
      <c r="D1857" t="s">
        <v>8924</v>
      </c>
      <c r="E1857" t="s">
        <v>8925</v>
      </c>
      <c r="F1857" t="s">
        <v>22</v>
      </c>
      <c r="G1857" s="2"/>
      <c r="H1857" t="s">
        <v>22</v>
      </c>
      <c r="I1857">
        <v>1945</v>
      </c>
      <c r="J1857" t="s">
        <v>59</v>
      </c>
      <c r="K1857" t="s">
        <v>445</v>
      </c>
      <c r="L1857">
        <v>69</v>
      </c>
      <c r="M1857">
        <v>0</v>
      </c>
      <c r="N1857" t="s">
        <v>119</v>
      </c>
      <c r="O1857" t="s">
        <v>8926</v>
      </c>
      <c r="P1857" t="s">
        <v>27</v>
      </c>
      <c r="Q1857">
        <v>2</v>
      </c>
      <c r="R1857" t="str">
        <f t="shared" si="112"/>
        <v/>
      </c>
      <c r="S1857" t="str">
        <f t="shared" si="113"/>
        <v/>
      </c>
      <c r="T1857" t="str">
        <f t="shared" si="114"/>
        <v>Older</v>
      </c>
      <c r="U1857" t="str">
        <f t="shared" si="115"/>
        <v>Short</v>
      </c>
    </row>
    <row r="1858" spans="1:21" x14ac:dyDescent="0.25">
      <c r="A1858" t="s">
        <v>8927</v>
      </c>
      <c r="B1858" t="s">
        <v>18</v>
      </c>
      <c r="C1858" t="s">
        <v>8928</v>
      </c>
      <c r="D1858" t="s">
        <v>8929</v>
      </c>
      <c r="E1858" t="s">
        <v>8930</v>
      </c>
      <c r="F1858" t="s">
        <v>22</v>
      </c>
      <c r="G1858" s="2"/>
      <c r="H1858" t="s">
        <v>22</v>
      </c>
      <c r="I1858">
        <v>2017</v>
      </c>
      <c r="J1858" t="s">
        <v>198</v>
      </c>
      <c r="K1858" t="s">
        <v>182</v>
      </c>
      <c r="L1858">
        <v>84</v>
      </c>
      <c r="M1858">
        <v>0</v>
      </c>
      <c r="N1858" t="s">
        <v>119</v>
      </c>
      <c r="O1858" t="s">
        <v>8931</v>
      </c>
      <c r="P1858" t="s">
        <v>27</v>
      </c>
      <c r="Q1858">
        <v>2</v>
      </c>
      <c r="R1858" t="str">
        <f t="shared" si="112"/>
        <v/>
      </c>
      <c r="S1858" t="str">
        <f t="shared" si="113"/>
        <v/>
      </c>
      <c r="T1858" t="str">
        <f t="shared" si="114"/>
        <v>Modern</v>
      </c>
      <c r="U1858" t="str">
        <f t="shared" si="115"/>
        <v>Short</v>
      </c>
    </row>
    <row r="1859" spans="1:21" x14ac:dyDescent="0.25">
      <c r="A1859" t="s">
        <v>8932</v>
      </c>
      <c r="B1859" t="s">
        <v>29</v>
      </c>
      <c r="C1859" t="s">
        <v>8933</v>
      </c>
      <c r="D1859" t="s">
        <v>8934</v>
      </c>
      <c r="E1859" t="s">
        <v>8935</v>
      </c>
      <c r="F1859" t="s">
        <v>85</v>
      </c>
      <c r="G1859" s="2">
        <v>44246</v>
      </c>
      <c r="H1859" t="s">
        <v>34</v>
      </c>
      <c r="I1859">
        <v>2021</v>
      </c>
      <c r="J1859" t="s">
        <v>35</v>
      </c>
      <c r="K1859" t="s">
        <v>71</v>
      </c>
      <c r="L1859">
        <v>0</v>
      </c>
      <c r="M1859">
        <v>1</v>
      </c>
      <c r="N1859" t="s">
        <v>119</v>
      </c>
      <c r="O1859" t="s">
        <v>8936</v>
      </c>
      <c r="P1859" t="s">
        <v>39</v>
      </c>
      <c r="Q1859">
        <v>1</v>
      </c>
      <c r="R1859">
        <f t="shared" ref="R1859:R1922" si="116">IF(G1859="","",YEAR(G1859))</f>
        <v>2021</v>
      </c>
      <c r="S1859" t="str">
        <f t="shared" ref="S1859:S1922" si="117">IF(G1859="","",TEXT(G1859,"mmmm"))</f>
        <v>February</v>
      </c>
      <c r="T1859" t="str">
        <f t="shared" ref="T1859:T1922" si="118">IF(I1859&gt;=2020,"Recent",IF(I1859&gt;=2010,"Modern","Older"))</f>
        <v>Recent</v>
      </c>
      <c r="U1859" t="str">
        <f t="shared" ref="U1859:U1922" si="119">IF(L1859=0,"Not Applicable",IF(L1859&lt; 90,"Short",IF(L1859&lt;=120,"Medium","Long")))</f>
        <v>Not Applicable</v>
      </c>
    </row>
    <row r="1860" spans="1:21" x14ac:dyDescent="0.25">
      <c r="A1860" t="s">
        <v>8937</v>
      </c>
      <c r="B1860" t="s">
        <v>18</v>
      </c>
      <c r="C1860" t="s">
        <v>8938</v>
      </c>
      <c r="D1860" t="s">
        <v>8939</v>
      </c>
      <c r="E1860" t="s">
        <v>8940</v>
      </c>
      <c r="F1860" t="s">
        <v>821</v>
      </c>
      <c r="G1860" s="2"/>
      <c r="H1860" t="s">
        <v>22</v>
      </c>
      <c r="I1860">
        <v>2019</v>
      </c>
      <c r="J1860" t="s">
        <v>238</v>
      </c>
      <c r="K1860" t="s">
        <v>470</v>
      </c>
      <c r="L1860">
        <v>100</v>
      </c>
      <c r="M1860">
        <v>0</v>
      </c>
      <c r="N1860" t="s">
        <v>25</v>
      </c>
      <c r="O1860" t="s">
        <v>8941</v>
      </c>
      <c r="P1860" t="s">
        <v>27</v>
      </c>
      <c r="Q1860">
        <v>2</v>
      </c>
      <c r="R1860" t="str">
        <f t="shared" si="116"/>
        <v/>
      </c>
      <c r="S1860" t="str">
        <f t="shared" si="117"/>
        <v/>
      </c>
      <c r="T1860" t="str">
        <f t="shared" si="118"/>
        <v>Modern</v>
      </c>
      <c r="U1860" t="str">
        <f t="shared" si="119"/>
        <v>Medium</v>
      </c>
    </row>
    <row r="1861" spans="1:21" x14ac:dyDescent="0.25">
      <c r="A1861" t="s">
        <v>8942</v>
      </c>
      <c r="B1861" t="s">
        <v>18</v>
      </c>
      <c r="C1861" t="s">
        <v>8943</v>
      </c>
      <c r="D1861" t="s">
        <v>8944</v>
      </c>
      <c r="E1861" t="s">
        <v>8945</v>
      </c>
      <c r="F1861" t="s">
        <v>175</v>
      </c>
      <c r="G1861" s="2"/>
      <c r="H1861" t="s">
        <v>22</v>
      </c>
      <c r="I1861">
        <v>1993</v>
      </c>
      <c r="J1861" t="s">
        <v>244</v>
      </c>
      <c r="K1861" t="s">
        <v>1191</v>
      </c>
      <c r="L1861">
        <v>109</v>
      </c>
      <c r="M1861">
        <v>0</v>
      </c>
      <c r="N1861" t="s">
        <v>61</v>
      </c>
      <c r="O1861" t="s">
        <v>8946</v>
      </c>
      <c r="P1861" t="s">
        <v>27</v>
      </c>
      <c r="Q1861">
        <v>2</v>
      </c>
      <c r="R1861" t="str">
        <f t="shared" si="116"/>
        <v/>
      </c>
      <c r="S1861" t="str">
        <f t="shared" si="117"/>
        <v/>
      </c>
      <c r="T1861" t="str">
        <f t="shared" si="118"/>
        <v>Older</v>
      </c>
      <c r="U1861" t="str">
        <f t="shared" si="119"/>
        <v>Medium</v>
      </c>
    </row>
    <row r="1862" spans="1:21" x14ac:dyDescent="0.25">
      <c r="A1862" t="s">
        <v>8947</v>
      </c>
      <c r="B1862" t="s">
        <v>29</v>
      </c>
      <c r="C1862" t="s">
        <v>8948</v>
      </c>
      <c r="D1862" t="s">
        <v>22</v>
      </c>
      <c r="E1862" t="s">
        <v>8949</v>
      </c>
      <c r="F1862" t="s">
        <v>168</v>
      </c>
      <c r="G1862" s="2">
        <v>44366</v>
      </c>
      <c r="H1862" t="s">
        <v>34</v>
      </c>
      <c r="I1862">
        <v>2018</v>
      </c>
      <c r="J1862" t="s">
        <v>35</v>
      </c>
      <c r="K1862" t="s">
        <v>1885</v>
      </c>
      <c r="L1862">
        <v>0</v>
      </c>
      <c r="M1862">
        <v>4</v>
      </c>
      <c r="N1862" t="s">
        <v>61</v>
      </c>
      <c r="O1862" t="s">
        <v>8950</v>
      </c>
      <c r="P1862" t="s">
        <v>39</v>
      </c>
      <c r="Q1862">
        <v>1</v>
      </c>
      <c r="R1862">
        <f t="shared" si="116"/>
        <v>2021</v>
      </c>
      <c r="S1862" t="str">
        <f t="shared" si="117"/>
        <v>June</v>
      </c>
      <c r="T1862" t="str">
        <f t="shared" si="118"/>
        <v>Modern</v>
      </c>
      <c r="U1862" t="str">
        <f t="shared" si="119"/>
        <v>Not Applicable</v>
      </c>
    </row>
    <row r="1863" spans="1:21" x14ac:dyDescent="0.25">
      <c r="A1863" t="s">
        <v>8951</v>
      </c>
      <c r="B1863" t="s">
        <v>18</v>
      </c>
      <c r="C1863" t="s">
        <v>8952</v>
      </c>
      <c r="D1863" t="s">
        <v>8953</v>
      </c>
      <c r="E1863" t="s">
        <v>8954</v>
      </c>
      <c r="F1863" t="s">
        <v>8955</v>
      </c>
      <c r="G1863" s="2">
        <v>43677</v>
      </c>
      <c r="H1863" t="s">
        <v>34</v>
      </c>
      <c r="I1863">
        <v>2018</v>
      </c>
      <c r="J1863" t="s">
        <v>51</v>
      </c>
      <c r="K1863" t="s">
        <v>967</v>
      </c>
      <c r="L1863">
        <v>90</v>
      </c>
      <c r="M1863">
        <v>0</v>
      </c>
      <c r="N1863" t="s">
        <v>119</v>
      </c>
      <c r="O1863" t="s">
        <v>8956</v>
      </c>
      <c r="P1863" t="s">
        <v>39</v>
      </c>
      <c r="Q1863">
        <v>1</v>
      </c>
      <c r="R1863">
        <f t="shared" si="116"/>
        <v>2019</v>
      </c>
      <c r="S1863" t="str">
        <f t="shared" si="117"/>
        <v>July</v>
      </c>
      <c r="T1863" t="str">
        <f t="shared" si="118"/>
        <v>Modern</v>
      </c>
      <c r="U1863" t="str">
        <f t="shared" si="119"/>
        <v>Medium</v>
      </c>
    </row>
    <row r="1864" spans="1:21" x14ac:dyDescent="0.25">
      <c r="A1864" t="s">
        <v>8957</v>
      </c>
      <c r="B1864" t="s">
        <v>29</v>
      </c>
      <c r="C1864" t="s">
        <v>8958</v>
      </c>
      <c r="D1864" t="s">
        <v>22</v>
      </c>
      <c r="E1864" t="s">
        <v>8959</v>
      </c>
      <c r="F1864" t="s">
        <v>22</v>
      </c>
      <c r="G1864" s="2"/>
      <c r="H1864" t="s">
        <v>22</v>
      </c>
      <c r="I1864">
        <v>2000</v>
      </c>
      <c r="J1864" t="s">
        <v>51</v>
      </c>
      <c r="K1864" t="s">
        <v>71</v>
      </c>
      <c r="L1864">
        <v>0</v>
      </c>
      <c r="M1864">
        <v>1</v>
      </c>
      <c r="N1864" t="s">
        <v>368</v>
      </c>
      <c r="O1864" t="s">
        <v>8960</v>
      </c>
      <c r="P1864" t="s">
        <v>27</v>
      </c>
      <c r="Q1864">
        <v>2</v>
      </c>
      <c r="R1864" t="str">
        <f t="shared" si="116"/>
        <v/>
      </c>
      <c r="S1864" t="str">
        <f t="shared" si="117"/>
        <v/>
      </c>
      <c r="T1864" t="str">
        <f t="shared" si="118"/>
        <v>Older</v>
      </c>
      <c r="U1864" t="str">
        <f t="shared" si="119"/>
        <v>Not Applicable</v>
      </c>
    </row>
    <row r="1865" spans="1:21" x14ac:dyDescent="0.25">
      <c r="A1865" t="s">
        <v>8961</v>
      </c>
      <c r="B1865" t="s">
        <v>18</v>
      </c>
      <c r="C1865" t="s">
        <v>8962</v>
      </c>
      <c r="D1865" t="s">
        <v>8963</v>
      </c>
      <c r="E1865" t="s">
        <v>8964</v>
      </c>
      <c r="F1865" t="s">
        <v>22</v>
      </c>
      <c r="G1865" s="2"/>
      <c r="H1865" t="s">
        <v>22</v>
      </c>
      <c r="I1865">
        <v>1978</v>
      </c>
      <c r="J1865" t="s">
        <v>300</v>
      </c>
      <c r="K1865" t="s">
        <v>263</v>
      </c>
      <c r="L1865">
        <v>88</v>
      </c>
      <c r="M1865">
        <v>0</v>
      </c>
      <c r="N1865" t="s">
        <v>25</v>
      </c>
      <c r="O1865" t="s">
        <v>8965</v>
      </c>
      <c r="P1865" t="s">
        <v>27</v>
      </c>
      <c r="Q1865">
        <v>2</v>
      </c>
      <c r="R1865" t="str">
        <f t="shared" si="116"/>
        <v/>
      </c>
      <c r="S1865" t="str">
        <f t="shared" si="117"/>
        <v/>
      </c>
      <c r="T1865" t="str">
        <f t="shared" si="118"/>
        <v>Older</v>
      </c>
      <c r="U1865" t="str">
        <f t="shared" si="119"/>
        <v>Short</v>
      </c>
    </row>
    <row r="1866" spans="1:21" x14ac:dyDescent="0.25">
      <c r="A1866" t="s">
        <v>8966</v>
      </c>
      <c r="B1866" t="s">
        <v>18</v>
      </c>
      <c r="C1866" t="s">
        <v>8967</v>
      </c>
      <c r="D1866" t="s">
        <v>8968</v>
      </c>
      <c r="E1866" t="s">
        <v>8969</v>
      </c>
      <c r="F1866" t="s">
        <v>22</v>
      </c>
      <c r="G1866" s="2"/>
      <c r="H1866" t="s">
        <v>22</v>
      </c>
      <c r="I1866">
        <v>2019</v>
      </c>
      <c r="J1866" t="s">
        <v>59</v>
      </c>
      <c r="K1866" t="s">
        <v>143</v>
      </c>
      <c r="L1866">
        <v>133</v>
      </c>
      <c r="M1866">
        <v>0</v>
      </c>
      <c r="N1866" t="s">
        <v>45</v>
      </c>
      <c r="O1866" t="s">
        <v>8970</v>
      </c>
      <c r="P1866" t="s">
        <v>27</v>
      </c>
      <c r="Q1866">
        <v>2</v>
      </c>
      <c r="R1866" t="str">
        <f t="shared" si="116"/>
        <v/>
      </c>
      <c r="S1866" t="str">
        <f t="shared" si="117"/>
        <v/>
      </c>
      <c r="T1866" t="str">
        <f t="shared" si="118"/>
        <v>Modern</v>
      </c>
      <c r="U1866" t="str">
        <f t="shared" si="119"/>
        <v>Long</v>
      </c>
    </row>
    <row r="1867" spans="1:21" x14ac:dyDescent="0.25">
      <c r="A1867" t="s">
        <v>8971</v>
      </c>
      <c r="B1867" t="s">
        <v>18</v>
      </c>
      <c r="C1867" t="s">
        <v>8972</v>
      </c>
      <c r="D1867" t="s">
        <v>7804</v>
      </c>
      <c r="E1867" t="s">
        <v>8973</v>
      </c>
      <c r="F1867" t="s">
        <v>22</v>
      </c>
      <c r="G1867" s="2"/>
      <c r="H1867" t="s">
        <v>22</v>
      </c>
      <c r="I1867">
        <v>2014</v>
      </c>
      <c r="J1867" t="s">
        <v>244</v>
      </c>
      <c r="K1867" t="s">
        <v>570</v>
      </c>
      <c r="L1867">
        <v>94</v>
      </c>
      <c r="M1867">
        <v>0</v>
      </c>
      <c r="N1867" t="s">
        <v>61</v>
      </c>
      <c r="O1867" t="s">
        <v>8974</v>
      </c>
      <c r="P1867" t="s">
        <v>27</v>
      </c>
      <c r="Q1867">
        <v>2</v>
      </c>
      <c r="R1867" t="str">
        <f t="shared" si="116"/>
        <v/>
      </c>
      <c r="S1867" t="str">
        <f t="shared" si="117"/>
        <v/>
      </c>
      <c r="T1867" t="str">
        <f t="shared" si="118"/>
        <v>Modern</v>
      </c>
      <c r="U1867" t="str">
        <f t="shared" si="119"/>
        <v>Medium</v>
      </c>
    </row>
    <row r="1868" spans="1:21" x14ac:dyDescent="0.25">
      <c r="A1868" t="s">
        <v>8975</v>
      </c>
      <c r="B1868" t="s">
        <v>18</v>
      </c>
      <c r="C1868" t="s">
        <v>8976</v>
      </c>
      <c r="D1868" t="s">
        <v>8977</v>
      </c>
      <c r="E1868" t="s">
        <v>8978</v>
      </c>
      <c r="F1868" t="s">
        <v>175</v>
      </c>
      <c r="G1868" s="2">
        <v>43749</v>
      </c>
      <c r="H1868" t="s">
        <v>34</v>
      </c>
      <c r="I1868">
        <v>2019</v>
      </c>
      <c r="J1868" t="s">
        <v>35</v>
      </c>
      <c r="K1868" t="s">
        <v>470</v>
      </c>
      <c r="L1868">
        <v>100</v>
      </c>
      <c r="M1868">
        <v>0</v>
      </c>
      <c r="N1868" t="s">
        <v>2791</v>
      </c>
      <c r="O1868" t="s">
        <v>8979</v>
      </c>
      <c r="P1868" t="s">
        <v>39</v>
      </c>
      <c r="Q1868">
        <v>1</v>
      </c>
      <c r="R1868">
        <f t="shared" si="116"/>
        <v>2019</v>
      </c>
      <c r="S1868" t="str">
        <f t="shared" si="117"/>
        <v>October</v>
      </c>
      <c r="T1868" t="str">
        <f t="shared" si="118"/>
        <v>Modern</v>
      </c>
      <c r="U1868" t="str">
        <f t="shared" si="119"/>
        <v>Medium</v>
      </c>
    </row>
    <row r="1869" spans="1:21" x14ac:dyDescent="0.25">
      <c r="A1869" t="s">
        <v>8980</v>
      </c>
      <c r="B1869" t="s">
        <v>18</v>
      </c>
      <c r="C1869" t="s">
        <v>8981</v>
      </c>
      <c r="D1869" t="s">
        <v>8982</v>
      </c>
      <c r="E1869" t="s">
        <v>8983</v>
      </c>
      <c r="F1869" t="s">
        <v>22</v>
      </c>
      <c r="G1869" s="2"/>
      <c r="H1869" t="s">
        <v>22</v>
      </c>
      <c r="I1869">
        <v>2014</v>
      </c>
      <c r="J1869" t="s">
        <v>300</v>
      </c>
      <c r="K1869" t="s">
        <v>411</v>
      </c>
      <c r="L1869">
        <v>77</v>
      </c>
      <c r="M1869">
        <v>0</v>
      </c>
      <c r="N1869" t="s">
        <v>45</v>
      </c>
      <c r="O1869" t="s">
        <v>8984</v>
      </c>
      <c r="P1869" t="s">
        <v>27</v>
      </c>
      <c r="Q1869">
        <v>2</v>
      </c>
      <c r="R1869" t="str">
        <f t="shared" si="116"/>
        <v/>
      </c>
      <c r="S1869" t="str">
        <f t="shared" si="117"/>
        <v/>
      </c>
      <c r="T1869" t="str">
        <f t="shared" si="118"/>
        <v>Modern</v>
      </c>
      <c r="U1869" t="str">
        <f t="shared" si="119"/>
        <v>Short</v>
      </c>
    </row>
    <row r="1870" spans="1:21" x14ac:dyDescent="0.25">
      <c r="A1870" t="s">
        <v>8985</v>
      </c>
      <c r="B1870" t="s">
        <v>18</v>
      </c>
      <c r="C1870" t="s">
        <v>8986</v>
      </c>
      <c r="D1870" t="s">
        <v>8987</v>
      </c>
      <c r="E1870" t="s">
        <v>8988</v>
      </c>
      <c r="F1870" t="s">
        <v>175</v>
      </c>
      <c r="G1870" s="2">
        <v>44385</v>
      </c>
      <c r="H1870" t="s">
        <v>34</v>
      </c>
      <c r="I1870">
        <v>2017</v>
      </c>
      <c r="J1870" t="s">
        <v>244</v>
      </c>
      <c r="K1870" t="s">
        <v>551</v>
      </c>
      <c r="L1870">
        <v>97</v>
      </c>
      <c r="M1870">
        <v>0</v>
      </c>
      <c r="N1870" t="s">
        <v>61</v>
      </c>
      <c r="O1870" t="s">
        <v>8989</v>
      </c>
      <c r="P1870" t="s">
        <v>39</v>
      </c>
      <c r="Q1870">
        <v>1</v>
      </c>
      <c r="R1870">
        <f t="shared" si="116"/>
        <v>2021</v>
      </c>
      <c r="S1870" t="str">
        <f t="shared" si="117"/>
        <v>July</v>
      </c>
      <c r="T1870" t="str">
        <f t="shared" si="118"/>
        <v>Modern</v>
      </c>
      <c r="U1870" t="str">
        <f t="shared" si="119"/>
        <v>Medium</v>
      </c>
    </row>
    <row r="1871" spans="1:21" x14ac:dyDescent="0.25">
      <c r="A1871" t="s">
        <v>8990</v>
      </c>
      <c r="B1871" t="s">
        <v>18</v>
      </c>
      <c r="C1871" t="s">
        <v>8991</v>
      </c>
      <c r="D1871" t="s">
        <v>8992</v>
      </c>
      <c r="E1871" t="s">
        <v>8993</v>
      </c>
      <c r="F1871" t="s">
        <v>85</v>
      </c>
      <c r="G1871" s="2"/>
      <c r="H1871" t="s">
        <v>22</v>
      </c>
      <c r="I1871">
        <v>1994</v>
      </c>
      <c r="J1871" t="s">
        <v>77</v>
      </c>
      <c r="K1871" t="s">
        <v>1917</v>
      </c>
      <c r="L1871">
        <v>154</v>
      </c>
      <c r="M1871">
        <v>0</v>
      </c>
      <c r="N1871" t="s">
        <v>119</v>
      </c>
      <c r="O1871" t="s">
        <v>8994</v>
      </c>
      <c r="P1871" t="s">
        <v>27</v>
      </c>
      <c r="Q1871">
        <v>2</v>
      </c>
      <c r="R1871" t="str">
        <f t="shared" si="116"/>
        <v/>
      </c>
      <c r="S1871" t="str">
        <f t="shared" si="117"/>
        <v/>
      </c>
      <c r="T1871" t="str">
        <f t="shared" si="118"/>
        <v>Older</v>
      </c>
      <c r="U1871" t="str">
        <f t="shared" si="119"/>
        <v>Long</v>
      </c>
    </row>
    <row r="1872" spans="1:21" x14ac:dyDescent="0.25">
      <c r="A1872" t="s">
        <v>8995</v>
      </c>
      <c r="B1872" t="s">
        <v>18</v>
      </c>
      <c r="C1872" t="s">
        <v>8996</v>
      </c>
      <c r="D1872" t="s">
        <v>8997</v>
      </c>
      <c r="E1872" t="s">
        <v>8998</v>
      </c>
      <c r="F1872" t="s">
        <v>22</v>
      </c>
      <c r="G1872" s="2"/>
      <c r="H1872" t="s">
        <v>22</v>
      </c>
      <c r="I1872">
        <v>2019</v>
      </c>
      <c r="J1872" t="s">
        <v>198</v>
      </c>
      <c r="K1872" t="s">
        <v>111</v>
      </c>
      <c r="L1872">
        <v>95</v>
      </c>
      <c r="M1872">
        <v>0</v>
      </c>
      <c r="N1872" t="s">
        <v>119</v>
      </c>
      <c r="O1872" t="s">
        <v>8999</v>
      </c>
      <c r="P1872" t="s">
        <v>27</v>
      </c>
      <c r="Q1872">
        <v>2</v>
      </c>
      <c r="R1872" t="str">
        <f t="shared" si="116"/>
        <v/>
      </c>
      <c r="S1872" t="str">
        <f t="shared" si="117"/>
        <v/>
      </c>
      <c r="T1872" t="str">
        <f t="shared" si="118"/>
        <v>Modern</v>
      </c>
      <c r="U1872" t="str">
        <f t="shared" si="119"/>
        <v>Medium</v>
      </c>
    </row>
    <row r="1873" spans="1:21" x14ac:dyDescent="0.25">
      <c r="A1873" t="s">
        <v>9000</v>
      </c>
      <c r="B1873" t="s">
        <v>29</v>
      </c>
      <c r="C1873" t="s">
        <v>9001</v>
      </c>
      <c r="D1873" t="s">
        <v>22</v>
      </c>
      <c r="E1873">
        <v>1</v>
      </c>
      <c r="F1873" t="s">
        <v>22</v>
      </c>
      <c r="G1873" s="2"/>
      <c r="H1873" t="s">
        <v>22</v>
      </c>
      <c r="I1873">
        <v>2021</v>
      </c>
      <c r="J1873" t="s">
        <v>77</v>
      </c>
      <c r="K1873" t="s">
        <v>71</v>
      </c>
      <c r="L1873">
        <v>0</v>
      </c>
      <c r="M1873">
        <v>1</v>
      </c>
      <c r="N1873" t="s">
        <v>368</v>
      </c>
      <c r="O1873">
        <v>1</v>
      </c>
      <c r="P1873" t="s">
        <v>27</v>
      </c>
      <c r="Q1873">
        <v>2</v>
      </c>
      <c r="R1873" t="str">
        <f t="shared" si="116"/>
        <v/>
      </c>
      <c r="S1873" t="str">
        <f t="shared" si="117"/>
        <v/>
      </c>
      <c r="T1873" t="str">
        <f t="shared" si="118"/>
        <v>Recent</v>
      </c>
      <c r="U1873" t="str">
        <f t="shared" si="119"/>
        <v>Not Applicable</v>
      </c>
    </row>
    <row r="1874" spans="1:21" x14ac:dyDescent="0.25">
      <c r="A1874" t="s">
        <v>9002</v>
      </c>
      <c r="B1874" t="s">
        <v>18</v>
      </c>
      <c r="C1874" t="s">
        <v>9003</v>
      </c>
      <c r="D1874" t="s">
        <v>9004</v>
      </c>
      <c r="E1874" t="s">
        <v>9005</v>
      </c>
      <c r="F1874" t="s">
        <v>2298</v>
      </c>
      <c r="G1874" s="2">
        <v>42993</v>
      </c>
      <c r="H1874" t="s">
        <v>34</v>
      </c>
      <c r="I1874">
        <v>2016</v>
      </c>
      <c r="J1874" t="s">
        <v>136</v>
      </c>
      <c r="K1874" t="s">
        <v>313</v>
      </c>
      <c r="L1874">
        <v>132</v>
      </c>
      <c r="M1874">
        <v>0</v>
      </c>
      <c r="N1874" t="s">
        <v>61</v>
      </c>
      <c r="O1874" t="s">
        <v>9006</v>
      </c>
      <c r="P1874" t="s">
        <v>39</v>
      </c>
      <c r="Q1874">
        <v>1</v>
      </c>
      <c r="R1874">
        <f t="shared" si="116"/>
        <v>2017</v>
      </c>
      <c r="S1874" t="str">
        <f t="shared" si="117"/>
        <v>September</v>
      </c>
      <c r="T1874" t="str">
        <f t="shared" si="118"/>
        <v>Modern</v>
      </c>
      <c r="U1874" t="str">
        <f t="shared" si="119"/>
        <v>Long</v>
      </c>
    </row>
    <row r="1875" spans="1:21" x14ac:dyDescent="0.25">
      <c r="A1875" t="s">
        <v>9007</v>
      </c>
      <c r="B1875" t="s">
        <v>18</v>
      </c>
      <c r="C1875" t="s">
        <v>9008</v>
      </c>
      <c r="D1875" t="s">
        <v>9009</v>
      </c>
      <c r="E1875" t="s">
        <v>9010</v>
      </c>
      <c r="F1875" t="s">
        <v>22</v>
      </c>
      <c r="G1875" s="2"/>
      <c r="H1875" t="s">
        <v>22</v>
      </c>
      <c r="I1875">
        <v>2008</v>
      </c>
      <c r="J1875" t="s">
        <v>92</v>
      </c>
      <c r="K1875" t="s">
        <v>570</v>
      </c>
      <c r="L1875">
        <v>94</v>
      </c>
      <c r="M1875">
        <v>0</v>
      </c>
      <c r="N1875" t="s">
        <v>540</v>
      </c>
      <c r="O1875" t="s">
        <v>9011</v>
      </c>
      <c r="P1875" t="s">
        <v>27</v>
      </c>
      <c r="Q1875">
        <v>2</v>
      </c>
      <c r="R1875" t="str">
        <f t="shared" si="116"/>
        <v/>
      </c>
      <c r="S1875" t="str">
        <f t="shared" si="117"/>
        <v/>
      </c>
      <c r="T1875" t="str">
        <f t="shared" si="118"/>
        <v>Older</v>
      </c>
      <c r="U1875" t="str">
        <f t="shared" si="119"/>
        <v>Medium</v>
      </c>
    </row>
    <row r="1876" spans="1:21" x14ac:dyDescent="0.25">
      <c r="A1876" t="s">
        <v>9012</v>
      </c>
      <c r="B1876" t="s">
        <v>18</v>
      </c>
      <c r="C1876" t="s">
        <v>9013</v>
      </c>
      <c r="D1876" t="s">
        <v>9014</v>
      </c>
      <c r="E1876" t="s">
        <v>9015</v>
      </c>
      <c r="F1876" t="s">
        <v>22</v>
      </c>
      <c r="G1876" s="2"/>
      <c r="H1876" t="s">
        <v>22</v>
      </c>
      <c r="I1876">
        <v>1987</v>
      </c>
      <c r="J1876" t="s">
        <v>244</v>
      </c>
      <c r="K1876" t="s">
        <v>570</v>
      </c>
      <c r="L1876">
        <v>94</v>
      </c>
      <c r="M1876">
        <v>0</v>
      </c>
      <c r="N1876" t="s">
        <v>61</v>
      </c>
      <c r="O1876" t="s">
        <v>9016</v>
      </c>
      <c r="P1876" t="s">
        <v>27</v>
      </c>
      <c r="Q1876">
        <v>2</v>
      </c>
      <c r="R1876" t="str">
        <f t="shared" si="116"/>
        <v/>
      </c>
      <c r="S1876" t="str">
        <f t="shared" si="117"/>
        <v/>
      </c>
      <c r="T1876" t="str">
        <f t="shared" si="118"/>
        <v>Older</v>
      </c>
      <c r="U1876" t="str">
        <f t="shared" si="119"/>
        <v>Medium</v>
      </c>
    </row>
    <row r="1877" spans="1:21" x14ac:dyDescent="0.25">
      <c r="A1877" t="s">
        <v>9017</v>
      </c>
      <c r="B1877" t="s">
        <v>29</v>
      </c>
      <c r="C1877" t="s">
        <v>9018</v>
      </c>
      <c r="D1877" t="s">
        <v>22</v>
      </c>
      <c r="E1877" t="s">
        <v>9019</v>
      </c>
      <c r="F1877" t="s">
        <v>175</v>
      </c>
      <c r="G1877" s="2">
        <v>43921</v>
      </c>
      <c r="H1877" t="s">
        <v>34</v>
      </c>
      <c r="I1877">
        <v>2011</v>
      </c>
      <c r="J1877" t="s">
        <v>349</v>
      </c>
      <c r="K1877" t="s">
        <v>71</v>
      </c>
      <c r="L1877">
        <v>0</v>
      </c>
      <c r="M1877">
        <v>1</v>
      </c>
      <c r="N1877" t="s">
        <v>716</v>
      </c>
      <c r="O1877" t="s">
        <v>9020</v>
      </c>
      <c r="P1877" t="s">
        <v>39</v>
      </c>
      <c r="Q1877">
        <v>1</v>
      </c>
      <c r="R1877">
        <f t="shared" si="116"/>
        <v>2020</v>
      </c>
      <c r="S1877" t="str">
        <f t="shared" si="117"/>
        <v>March</v>
      </c>
      <c r="T1877" t="str">
        <f t="shared" si="118"/>
        <v>Modern</v>
      </c>
      <c r="U1877" t="str">
        <f t="shared" si="119"/>
        <v>Not Applicable</v>
      </c>
    </row>
    <row r="1878" spans="1:21" x14ac:dyDescent="0.25">
      <c r="A1878" t="s">
        <v>9021</v>
      </c>
      <c r="B1878" t="s">
        <v>29</v>
      </c>
      <c r="C1878" t="s">
        <v>9022</v>
      </c>
      <c r="D1878" t="s">
        <v>9023</v>
      </c>
      <c r="E1878" t="s">
        <v>22</v>
      </c>
      <c r="F1878" t="s">
        <v>219</v>
      </c>
      <c r="G1878" s="2">
        <v>44022</v>
      </c>
      <c r="H1878" t="s">
        <v>34</v>
      </c>
      <c r="I1878">
        <v>2020</v>
      </c>
      <c r="J1878" t="s">
        <v>136</v>
      </c>
      <c r="K1878" t="s">
        <v>71</v>
      </c>
      <c r="L1878">
        <v>0</v>
      </c>
      <c r="M1878">
        <v>1</v>
      </c>
      <c r="N1878" t="s">
        <v>277</v>
      </c>
      <c r="O1878" t="s">
        <v>9024</v>
      </c>
      <c r="P1878" t="s">
        <v>39</v>
      </c>
      <c r="Q1878">
        <v>1</v>
      </c>
      <c r="R1878">
        <f t="shared" si="116"/>
        <v>2020</v>
      </c>
      <c r="S1878" t="str">
        <f t="shared" si="117"/>
        <v>July</v>
      </c>
      <c r="T1878" t="str">
        <f t="shared" si="118"/>
        <v>Recent</v>
      </c>
      <c r="U1878" t="str">
        <f t="shared" si="119"/>
        <v>Not Applicable</v>
      </c>
    </row>
    <row r="1879" spans="1:21" x14ac:dyDescent="0.25">
      <c r="A1879" t="s">
        <v>9025</v>
      </c>
      <c r="B1879" t="s">
        <v>18</v>
      </c>
      <c r="C1879" t="s">
        <v>9026</v>
      </c>
      <c r="D1879" t="s">
        <v>9027</v>
      </c>
      <c r="E1879" t="s">
        <v>9028</v>
      </c>
      <c r="F1879" t="s">
        <v>22</v>
      </c>
      <c r="G1879" s="2"/>
      <c r="H1879" t="s">
        <v>22</v>
      </c>
      <c r="I1879">
        <v>1967</v>
      </c>
      <c r="J1879" t="s">
        <v>59</v>
      </c>
      <c r="K1879" t="s">
        <v>7199</v>
      </c>
      <c r="L1879">
        <v>127</v>
      </c>
      <c r="M1879">
        <v>0</v>
      </c>
      <c r="N1879" t="s">
        <v>119</v>
      </c>
      <c r="O1879" t="s">
        <v>9029</v>
      </c>
      <c r="P1879" t="s">
        <v>27</v>
      </c>
      <c r="Q1879">
        <v>2</v>
      </c>
      <c r="R1879" t="str">
        <f t="shared" si="116"/>
        <v/>
      </c>
      <c r="S1879" t="str">
        <f t="shared" si="117"/>
        <v/>
      </c>
      <c r="T1879" t="str">
        <f t="shared" si="118"/>
        <v>Older</v>
      </c>
      <c r="U1879" t="str">
        <f t="shared" si="119"/>
        <v>Long</v>
      </c>
    </row>
    <row r="1880" spans="1:21" x14ac:dyDescent="0.25">
      <c r="A1880" t="s">
        <v>9030</v>
      </c>
      <c r="B1880" t="s">
        <v>18</v>
      </c>
      <c r="C1880" t="s">
        <v>9031</v>
      </c>
      <c r="D1880" t="s">
        <v>9032</v>
      </c>
      <c r="E1880" t="s">
        <v>9033</v>
      </c>
      <c r="F1880" t="s">
        <v>22</v>
      </c>
      <c r="G1880" s="2"/>
      <c r="H1880" t="s">
        <v>22</v>
      </c>
      <c r="I1880">
        <v>2001</v>
      </c>
      <c r="J1880" t="s">
        <v>23</v>
      </c>
      <c r="K1880" t="s">
        <v>271</v>
      </c>
      <c r="L1880">
        <v>87</v>
      </c>
      <c r="M1880">
        <v>0</v>
      </c>
      <c r="N1880" t="s">
        <v>25</v>
      </c>
      <c r="O1880" t="s">
        <v>9034</v>
      </c>
      <c r="P1880" t="s">
        <v>27</v>
      </c>
      <c r="Q1880">
        <v>2</v>
      </c>
      <c r="R1880" t="str">
        <f t="shared" si="116"/>
        <v/>
      </c>
      <c r="S1880" t="str">
        <f t="shared" si="117"/>
        <v/>
      </c>
      <c r="T1880" t="str">
        <f t="shared" si="118"/>
        <v>Older</v>
      </c>
      <c r="U1880" t="str">
        <f t="shared" si="119"/>
        <v>Short</v>
      </c>
    </row>
    <row r="1881" spans="1:21" x14ac:dyDescent="0.25">
      <c r="A1881" t="s">
        <v>9035</v>
      </c>
      <c r="B1881" t="s">
        <v>29</v>
      </c>
      <c r="C1881" t="s">
        <v>9036</v>
      </c>
      <c r="D1881" t="s">
        <v>22</v>
      </c>
      <c r="E1881" t="s">
        <v>4409</v>
      </c>
      <c r="F1881" t="s">
        <v>22</v>
      </c>
      <c r="G1881" s="2"/>
      <c r="H1881" t="s">
        <v>22</v>
      </c>
      <c r="I1881">
        <v>2019</v>
      </c>
      <c r="J1881" t="s">
        <v>59</v>
      </c>
      <c r="K1881" t="s">
        <v>71</v>
      </c>
      <c r="L1881">
        <v>0</v>
      </c>
      <c r="M1881">
        <v>1</v>
      </c>
      <c r="N1881" t="s">
        <v>155</v>
      </c>
      <c r="O1881" t="s">
        <v>9037</v>
      </c>
      <c r="P1881" t="s">
        <v>27</v>
      </c>
      <c r="Q1881">
        <v>2</v>
      </c>
      <c r="R1881" t="str">
        <f t="shared" si="116"/>
        <v/>
      </c>
      <c r="S1881" t="str">
        <f t="shared" si="117"/>
        <v/>
      </c>
      <c r="T1881" t="str">
        <f t="shared" si="118"/>
        <v>Modern</v>
      </c>
      <c r="U1881" t="str">
        <f t="shared" si="119"/>
        <v>Not Applicable</v>
      </c>
    </row>
    <row r="1882" spans="1:21" x14ac:dyDescent="0.25">
      <c r="A1882" t="s">
        <v>9038</v>
      </c>
      <c r="B1882" t="s">
        <v>18</v>
      </c>
      <c r="C1882" t="s">
        <v>9039</v>
      </c>
      <c r="D1882" t="s">
        <v>9040</v>
      </c>
      <c r="E1882" t="s">
        <v>22</v>
      </c>
      <c r="F1882" t="s">
        <v>715</v>
      </c>
      <c r="G1882" s="2">
        <v>43374</v>
      </c>
      <c r="H1882" t="s">
        <v>34</v>
      </c>
      <c r="I1882">
        <v>2017</v>
      </c>
      <c r="J1882" t="s">
        <v>153</v>
      </c>
      <c r="K1882" t="s">
        <v>810</v>
      </c>
      <c r="L1882">
        <v>74</v>
      </c>
      <c r="M1882">
        <v>0</v>
      </c>
      <c r="N1882" t="s">
        <v>112</v>
      </c>
      <c r="O1882" t="s">
        <v>9041</v>
      </c>
      <c r="P1882" t="s">
        <v>39</v>
      </c>
      <c r="Q1882">
        <v>1</v>
      </c>
      <c r="R1882">
        <f t="shared" si="116"/>
        <v>2018</v>
      </c>
      <c r="S1882" t="str">
        <f t="shared" si="117"/>
        <v>October</v>
      </c>
      <c r="T1882" t="str">
        <f t="shared" si="118"/>
        <v>Modern</v>
      </c>
      <c r="U1882" t="str">
        <f t="shared" si="119"/>
        <v>Short</v>
      </c>
    </row>
    <row r="1883" spans="1:21" x14ac:dyDescent="0.25">
      <c r="A1883" t="s">
        <v>9042</v>
      </c>
      <c r="B1883" t="s">
        <v>29</v>
      </c>
      <c r="C1883" t="s">
        <v>9043</v>
      </c>
      <c r="D1883" t="s">
        <v>22</v>
      </c>
      <c r="E1883" t="s">
        <v>9044</v>
      </c>
      <c r="F1883" t="s">
        <v>9045</v>
      </c>
      <c r="G1883" s="2">
        <v>44366</v>
      </c>
      <c r="H1883" t="s">
        <v>34</v>
      </c>
      <c r="I1883">
        <v>2020</v>
      </c>
      <c r="J1883" t="s">
        <v>35</v>
      </c>
      <c r="K1883" t="s">
        <v>36</v>
      </c>
      <c r="L1883">
        <v>0</v>
      </c>
      <c r="M1883">
        <v>2</v>
      </c>
      <c r="N1883" t="s">
        <v>220</v>
      </c>
      <c r="O1883" t="s">
        <v>9046</v>
      </c>
      <c r="P1883" t="s">
        <v>39</v>
      </c>
      <c r="Q1883">
        <v>1</v>
      </c>
      <c r="R1883">
        <f t="shared" si="116"/>
        <v>2021</v>
      </c>
      <c r="S1883" t="str">
        <f t="shared" si="117"/>
        <v>June</v>
      </c>
      <c r="T1883" t="str">
        <f t="shared" si="118"/>
        <v>Recent</v>
      </c>
      <c r="U1883" t="str">
        <f t="shared" si="119"/>
        <v>Not Applicable</v>
      </c>
    </row>
    <row r="1884" spans="1:21" x14ac:dyDescent="0.25">
      <c r="A1884" t="s">
        <v>9047</v>
      </c>
      <c r="B1884" t="s">
        <v>29</v>
      </c>
      <c r="C1884" t="s">
        <v>9048</v>
      </c>
      <c r="D1884" t="s">
        <v>22</v>
      </c>
      <c r="E1884" t="s">
        <v>9049</v>
      </c>
      <c r="F1884" t="s">
        <v>22</v>
      </c>
      <c r="G1884" s="2"/>
      <c r="H1884" t="s">
        <v>22</v>
      </c>
      <c r="I1884">
        <v>2021</v>
      </c>
      <c r="J1884" t="s">
        <v>23</v>
      </c>
      <c r="K1884" t="s">
        <v>71</v>
      </c>
      <c r="L1884">
        <v>0</v>
      </c>
      <c r="M1884">
        <v>1</v>
      </c>
      <c r="N1884" t="s">
        <v>119</v>
      </c>
      <c r="O1884" t="s">
        <v>9050</v>
      </c>
      <c r="P1884" t="s">
        <v>27</v>
      </c>
      <c r="Q1884">
        <v>2</v>
      </c>
      <c r="R1884" t="str">
        <f t="shared" si="116"/>
        <v/>
      </c>
      <c r="S1884" t="str">
        <f t="shared" si="117"/>
        <v/>
      </c>
      <c r="T1884" t="str">
        <f t="shared" si="118"/>
        <v>Recent</v>
      </c>
      <c r="U1884" t="str">
        <f t="shared" si="119"/>
        <v>Not Applicable</v>
      </c>
    </row>
    <row r="1885" spans="1:21" x14ac:dyDescent="0.25">
      <c r="A1885" t="s">
        <v>9051</v>
      </c>
      <c r="B1885" t="s">
        <v>18</v>
      </c>
      <c r="C1885" t="s">
        <v>9052</v>
      </c>
      <c r="D1885" t="s">
        <v>9053</v>
      </c>
      <c r="E1885" t="s">
        <v>9054</v>
      </c>
      <c r="F1885" t="s">
        <v>175</v>
      </c>
      <c r="G1885" s="2"/>
      <c r="H1885" t="s">
        <v>22</v>
      </c>
      <c r="I1885">
        <v>1935</v>
      </c>
      <c r="J1885" t="s">
        <v>59</v>
      </c>
      <c r="K1885" t="s">
        <v>24</v>
      </c>
      <c r="L1885">
        <v>79</v>
      </c>
      <c r="M1885">
        <v>0</v>
      </c>
      <c r="N1885" t="s">
        <v>119</v>
      </c>
      <c r="O1885" t="s">
        <v>9055</v>
      </c>
      <c r="P1885" t="s">
        <v>27</v>
      </c>
      <c r="Q1885">
        <v>2</v>
      </c>
      <c r="R1885" t="str">
        <f t="shared" si="116"/>
        <v/>
      </c>
      <c r="S1885" t="str">
        <f t="shared" si="117"/>
        <v/>
      </c>
      <c r="T1885" t="str">
        <f t="shared" si="118"/>
        <v>Older</v>
      </c>
      <c r="U1885" t="str">
        <f t="shared" si="119"/>
        <v>Short</v>
      </c>
    </row>
    <row r="1886" spans="1:21" x14ac:dyDescent="0.25">
      <c r="A1886" t="s">
        <v>9056</v>
      </c>
      <c r="B1886" t="s">
        <v>18</v>
      </c>
      <c r="C1886" t="s">
        <v>9057</v>
      </c>
      <c r="D1886" t="s">
        <v>9058</v>
      </c>
      <c r="E1886" t="s">
        <v>9059</v>
      </c>
      <c r="F1886" t="s">
        <v>175</v>
      </c>
      <c r="G1886" s="2">
        <v>43379</v>
      </c>
      <c r="H1886" t="s">
        <v>34</v>
      </c>
      <c r="I1886">
        <v>2018</v>
      </c>
      <c r="J1886" t="s">
        <v>244</v>
      </c>
      <c r="K1886" t="s">
        <v>570</v>
      </c>
      <c r="L1886">
        <v>94</v>
      </c>
      <c r="M1886">
        <v>0</v>
      </c>
      <c r="N1886" t="s">
        <v>264</v>
      </c>
      <c r="O1886" t="s">
        <v>9060</v>
      </c>
      <c r="P1886" t="s">
        <v>39</v>
      </c>
      <c r="Q1886">
        <v>1</v>
      </c>
      <c r="R1886">
        <f t="shared" si="116"/>
        <v>2018</v>
      </c>
      <c r="S1886" t="str">
        <f t="shared" si="117"/>
        <v>October</v>
      </c>
      <c r="T1886" t="str">
        <f t="shared" si="118"/>
        <v>Modern</v>
      </c>
      <c r="U1886" t="str">
        <f t="shared" si="119"/>
        <v>Medium</v>
      </c>
    </row>
    <row r="1887" spans="1:21" x14ac:dyDescent="0.25">
      <c r="A1887" t="s">
        <v>9061</v>
      </c>
      <c r="B1887" t="s">
        <v>18</v>
      </c>
      <c r="C1887" t="s">
        <v>2791</v>
      </c>
      <c r="D1887" t="s">
        <v>9062</v>
      </c>
      <c r="E1887" t="s">
        <v>9063</v>
      </c>
      <c r="F1887" t="s">
        <v>175</v>
      </c>
      <c r="G1887" s="2">
        <v>43569</v>
      </c>
      <c r="H1887" t="s">
        <v>34</v>
      </c>
      <c r="I1887">
        <v>2018</v>
      </c>
      <c r="J1887" t="s">
        <v>35</v>
      </c>
      <c r="K1887" t="s">
        <v>271</v>
      </c>
      <c r="L1887">
        <v>87</v>
      </c>
      <c r="M1887">
        <v>0</v>
      </c>
      <c r="N1887" t="s">
        <v>264</v>
      </c>
      <c r="O1887" t="s">
        <v>9064</v>
      </c>
      <c r="P1887" t="s">
        <v>39</v>
      </c>
      <c r="Q1887">
        <v>1</v>
      </c>
      <c r="R1887">
        <f t="shared" si="116"/>
        <v>2019</v>
      </c>
      <c r="S1887" t="str">
        <f t="shared" si="117"/>
        <v>April</v>
      </c>
      <c r="T1887" t="str">
        <f t="shared" si="118"/>
        <v>Modern</v>
      </c>
      <c r="U1887" t="str">
        <f t="shared" si="119"/>
        <v>Short</v>
      </c>
    </row>
    <row r="1888" spans="1:21" x14ac:dyDescent="0.25">
      <c r="A1888" t="s">
        <v>9065</v>
      </c>
      <c r="B1888" t="s">
        <v>18</v>
      </c>
      <c r="C1888" t="s">
        <v>9066</v>
      </c>
      <c r="D1888" t="s">
        <v>97</v>
      </c>
      <c r="E1888" t="s">
        <v>9067</v>
      </c>
      <c r="F1888" t="s">
        <v>4945</v>
      </c>
      <c r="G1888" s="2"/>
      <c r="H1888" t="s">
        <v>22</v>
      </c>
      <c r="I1888">
        <v>2013</v>
      </c>
      <c r="J1888" t="s">
        <v>92</v>
      </c>
      <c r="K1888" t="s">
        <v>93</v>
      </c>
      <c r="L1888">
        <v>99</v>
      </c>
      <c r="M1888">
        <v>0</v>
      </c>
      <c r="N1888" t="s">
        <v>25</v>
      </c>
      <c r="O1888" t="s">
        <v>9068</v>
      </c>
      <c r="P1888" t="s">
        <v>27</v>
      </c>
      <c r="Q1888">
        <v>2</v>
      </c>
      <c r="R1888" t="str">
        <f t="shared" si="116"/>
        <v/>
      </c>
      <c r="S1888" t="str">
        <f t="shared" si="117"/>
        <v/>
      </c>
      <c r="T1888" t="str">
        <f t="shared" si="118"/>
        <v>Modern</v>
      </c>
      <c r="U1888" t="str">
        <f t="shared" si="119"/>
        <v>Medium</v>
      </c>
    </row>
    <row r="1889" spans="1:21" x14ac:dyDescent="0.25">
      <c r="A1889" t="s">
        <v>9069</v>
      </c>
      <c r="B1889" t="s">
        <v>18</v>
      </c>
      <c r="C1889" t="s">
        <v>9070</v>
      </c>
      <c r="D1889" t="s">
        <v>9071</v>
      </c>
      <c r="E1889" t="s">
        <v>9072</v>
      </c>
      <c r="F1889" t="s">
        <v>175</v>
      </c>
      <c r="G1889" s="2">
        <v>43789</v>
      </c>
      <c r="H1889" t="s">
        <v>34</v>
      </c>
      <c r="I1889">
        <v>2005</v>
      </c>
      <c r="J1889" t="s">
        <v>153</v>
      </c>
      <c r="K1889" t="s">
        <v>263</v>
      </c>
      <c r="L1889">
        <v>88</v>
      </c>
      <c r="M1889">
        <v>0</v>
      </c>
      <c r="N1889" t="s">
        <v>162</v>
      </c>
      <c r="O1889" t="s">
        <v>9073</v>
      </c>
      <c r="P1889" t="s">
        <v>39</v>
      </c>
      <c r="Q1889">
        <v>1</v>
      </c>
      <c r="R1889">
        <f t="shared" si="116"/>
        <v>2019</v>
      </c>
      <c r="S1889" t="str">
        <f t="shared" si="117"/>
        <v>November</v>
      </c>
      <c r="T1889" t="str">
        <f t="shared" si="118"/>
        <v>Older</v>
      </c>
      <c r="U1889" t="str">
        <f t="shared" si="119"/>
        <v>Short</v>
      </c>
    </row>
    <row r="1890" spans="1:21" x14ac:dyDescent="0.25">
      <c r="A1890" t="s">
        <v>9074</v>
      </c>
      <c r="B1890" t="s">
        <v>18</v>
      </c>
      <c r="C1890" t="s">
        <v>9075</v>
      </c>
      <c r="D1890" t="s">
        <v>6029</v>
      </c>
      <c r="E1890" t="s">
        <v>9076</v>
      </c>
      <c r="F1890" t="s">
        <v>175</v>
      </c>
      <c r="G1890" s="2"/>
      <c r="H1890" t="s">
        <v>22</v>
      </c>
      <c r="I1890">
        <v>1938</v>
      </c>
      <c r="J1890" t="s">
        <v>59</v>
      </c>
      <c r="K1890" t="s">
        <v>44</v>
      </c>
      <c r="L1890">
        <v>60</v>
      </c>
      <c r="M1890">
        <v>0</v>
      </c>
      <c r="N1890" t="s">
        <v>743</v>
      </c>
      <c r="O1890" t="s">
        <v>9077</v>
      </c>
      <c r="P1890" t="s">
        <v>27</v>
      </c>
      <c r="Q1890">
        <v>2</v>
      </c>
      <c r="R1890" t="str">
        <f t="shared" si="116"/>
        <v/>
      </c>
      <c r="S1890" t="str">
        <f t="shared" si="117"/>
        <v/>
      </c>
      <c r="T1890" t="str">
        <f t="shared" si="118"/>
        <v>Older</v>
      </c>
      <c r="U1890" t="str">
        <f t="shared" si="119"/>
        <v>Short</v>
      </c>
    </row>
    <row r="1891" spans="1:21" x14ac:dyDescent="0.25">
      <c r="A1891" t="s">
        <v>9078</v>
      </c>
      <c r="B1891" t="s">
        <v>29</v>
      </c>
      <c r="C1891" t="s">
        <v>9079</v>
      </c>
      <c r="D1891" t="s">
        <v>9080</v>
      </c>
      <c r="E1891" t="s">
        <v>9081</v>
      </c>
      <c r="F1891" t="s">
        <v>110</v>
      </c>
      <c r="G1891" s="2">
        <v>43814</v>
      </c>
      <c r="H1891" t="s">
        <v>34</v>
      </c>
      <c r="I1891">
        <v>2012</v>
      </c>
      <c r="J1891" t="s">
        <v>51</v>
      </c>
      <c r="K1891" t="s">
        <v>71</v>
      </c>
      <c r="L1891">
        <v>0</v>
      </c>
      <c r="M1891">
        <v>1</v>
      </c>
      <c r="N1891" t="s">
        <v>389</v>
      </c>
      <c r="O1891" t="s">
        <v>9082</v>
      </c>
      <c r="P1891" t="s">
        <v>39</v>
      </c>
      <c r="Q1891">
        <v>1</v>
      </c>
      <c r="R1891">
        <f t="shared" si="116"/>
        <v>2019</v>
      </c>
      <c r="S1891" t="str">
        <f t="shared" si="117"/>
        <v>December</v>
      </c>
      <c r="T1891" t="str">
        <f t="shared" si="118"/>
        <v>Modern</v>
      </c>
      <c r="U1891" t="str">
        <f t="shared" si="119"/>
        <v>Not Applicable</v>
      </c>
    </row>
    <row r="1892" spans="1:21" x14ac:dyDescent="0.25">
      <c r="A1892" t="s">
        <v>9083</v>
      </c>
      <c r="B1892" t="s">
        <v>18</v>
      </c>
      <c r="C1892" t="s">
        <v>9084</v>
      </c>
      <c r="D1892" t="s">
        <v>9085</v>
      </c>
      <c r="E1892" t="s">
        <v>9086</v>
      </c>
      <c r="F1892" t="s">
        <v>22</v>
      </c>
      <c r="G1892" s="2"/>
      <c r="H1892" t="s">
        <v>22</v>
      </c>
      <c r="I1892">
        <v>1950</v>
      </c>
      <c r="J1892" t="s">
        <v>198</v>
      </c>
      <c r="K1892" t="s">
        <v>176</v>
      </c>
      <c r="L1892">
        <v>102</v>
      </c>
      <c r="M1892">
        <v>0</v>
      </c>
      <c r="N1892" t="s">
        <v>743</v>
      </c>
      <c r="O1892" t="s">
        <v>9087</v>
      </c>
      <c r="P1892" t="s">
        <v>27</v>
      </c>
      <c r="Q1892">
        <v>2</v>
      </c>
      <c r="R1892" t="str">
        <f t="shared" si="116"/>
        <v/>
      </c>
      <c r="S1892" t="str">
        <f t="shared" si="117"/>
        <v/>
      </c>
      <c r="T1892" t="str">
        <f t="shared" si="118"/>
        <v>Older</v>
      </c>
      <c r="U1892" t="str">
        <f t="shared" si="119"/>
        <v>Medium</v>
      </c>
    </row>
    <row r="1893" spans="1:21" x14ac:dyDescent="0.25">
      <c r="A1893" t="s">
        <v>9088</v>
      </c>
      <c r="B1893" t="s">
        <v>18</v>
      </c>
      <c r="C1893" t="s">
        <v>9089</v>
      </c>
      <c r="D1893" t="s">
        <v>2018</v>
      </c>
      <c r="E1893" t="s">
        <v>9090</v>
      </c>
      <c r="F1893" t="s">
        <v>22</v>
      </c>
      <c r="G1893" s="2"/>
      <c r="H1893" t="s">
        <v>22</v>
      </c>
      <c r="I1893">
        <v>2015</v>
      </c>
      <c r="J1893" t="s">
        <v>198</v>
      </c>
      <c r="K1893" t="s">
        <v>3544</v>
      </c>
      <c r="L1893">
        <v>63</v>
      </c>
      <c r="M1893">
        <v>0</v>
      </c>
      <c r="N1893" t="s">
        <v>155</v>
      </c>
      <c r="O1893" t="s">
        <v>9091</v>
      </c>
      <c r="P1893" t="s">
        <v>27</v>
      </c>
      <c r="Q1893">
        <v>2</v>
      </c>
      <c r="R1893" t="str">
        <f t="shared" si="116"/>
        <v/>
      </c>
      <c r="S1893" t="str">
        <f t="shared" si="117"/>
        <v/>
      </c>
      <c r="T1893" t="str">
        <f t="shared" si="118"/>
        <v>Modern</v>
      </c>
      <c r="U1893" t="str">
        <f t="shared" si="119"/>
        <v>Short</v>
      </c>
    </row>
    <row r="1894" spans="1:21" x14ac:dyDescent="0.25">
      <c r="A1894" t="s">
        <v>9092</v>
      </c>
      <c r="B1894" t="s">
        <v>18</v>
      </c>
      <c r="C1894" t="s">
        <v>9093</v>
      </c>
      <c r="D1894" t="s">
        <v>9094</v>
      </c>
      <c r="E1894" t="s">
        <v>9095</v>
      </c>
      <c r="F1894" t="s">
        <v>22</v>
      </c>
      <c r="G1894" s="2"/>
      <c r="H1894" t="s">
        <v>22</v>
      </c>
      <c r="I1894">
        <v>2020</v>
      </c>
      <c r="J1894" t="s">
        <v>59</v>
      </c>
      <c r="K1894" t="s">
        <v>1434</v>
      </c>
      <c r="L1894">
        <v>112</v>
      </c>
      <c r="M1894">
        <v>0</v>
      </c>
      <c r="N1894" t="s">
        <v>119</v>
      </c>
      <c r="O1894" t="s">
        <v>9096</v>
      </c>
      <c r="P1894" t="s">
        <v>27</v>
      </c>
      <c r="Q1894">
        <v>2</v>
      </c>
      <c r="R1894" t="str">
        <f t="shared" si="116"/>
        <v/>
      </c>
      <c r="S1894" t="str">
        <f t="shared" si="117"/>
        <v/>
      </c>
      <c r="T1894" t="str">
        <f t="shared" si="118"/>
        <v>Recent</v>
      </c>
      <c r="U1894" t="str">
        <f t="shared" si="119"/>
        <v>Medium</v>
      </c>
    </row>
    <row r="1895" spans="1:21" x14ac:dyDescent="0.25">
      <c r="A1895" t="s">
        <v>9097</v>
      </c>
      <c r="B1895" t="s">
        <v>18</v>
      </c>
      <c r="C1895" t="s">
        <v>9098</v>
      </c>
      <c r="D1895" t="s">
        <v>9099</v>
      </c>
      <c r="E1895" t="s">
        <v>9100</v>
      </c>
      <c r="F1895" t="s">
        <v>22</v>
      </c>
      <c r="G1895" s="2"/>
      <c r="H1895" t="s">
        <v>22</v>
      </c>
      <c r="I1895">
        <v>2012</v>
      </c>
      <c r="J1895" t="s">
        <v>92</v>
      </c>
      <c r="K1895" t="s">
        <v>470</v>
      </c>
      <c r="L1895">
        <v>100</v>
      </c>
      <c r="M1895">
        <v>0</v>
      </c>
      <c r="N1895" t="s">
        <v>61</v>
      </c>
      <c r="O1895" t="s">
        <v>9101</v>
      </c>
      <c r="P1895" t="s">
        <v>27</v>
      </c>
      <c r="Q1895">
        <v>2</v>
      </c>
      <c r="R1895" t="str">
        <f t="shared" si="116"/>
        <v/>
      </c>
      <c r="S1895" t="str">
        <f t="shared" si="117"/>
        <v/>
      </c>
      <c r="T1895" t="str">
        <f t="shared" si="118"/>
        <v>Modern</v>
      </c>
      <c r="U1895" t="str">
        <f t="shared" si="119"/>
        <v>Medium</v>
      </c>
    </row>
    <row r="1896" spans="1:21" x14ac:dyDescent="0.25">
      <c r="A1896" t="s">
        <v>9102</v>
      </c>
      <c r="B1896" t="s">
        <v>29</v>
      </c>
      <c r="C1896" t="s">
        <v>9103</v>
      </c>
      <c r="D1896" t="s">
        <v>22</v>
      </c>
      <c r="E1896" t="s">
        <v>9104</v>
      </c>
      <c r="F1896" t="s">
        <v>821</v>
      </c>
      <c r="G1896" s="2">
        <v>42720</v>
      </c>
      <c r="H1896" t="s">
        <v>34</v>
      </c>
      <c r="I1896">
        <v>2016</v>
      </c>
      <c r="J1896" t="s">
        <v>136</v>
      </c>
      <c r="K1896" t="s">
        <v>71</v>
      </c>
      <c r="L1896">
        <v>0</v>
      </c>
      <c r="M1896">
        <v>1</v>
      </c>
      <c r="N1896" t="s">
        <v>137</v>
      </c>
      <c r="O1896" t="s">
        <v>9105</v>
      </c>
      <c r="P1896" t="s">
        <v>39</v>
      </c>
      <c r="Q1896">
        <v>1</v>
      </c>
      <c r="R1896">
        <f t="shared" si="116"/>
        <v>2016</v>
      </c>
      <c r="S1896" t="str">
        <f t="shared" si="117"/>
        <v>December</v>
      </c>
      <c r="T1896" t="str">
        <f t="shared" si="118"/>
        <v>Modern</v>
      </c>
      <c r="U1896" t="str">
        <f t="shared" si="119"/>
        <v>Not Applicable</v>
      </c>
    </row>
    <row r="1897" spans="1:21" x14ac:dyDescent="0.25">
      <c r="A1897" t="s">
        <v>9106</v>
      </c>
      <c r="B1897" t="s">
        <v>18</v>
      </c>
      <c r="C1897" t="s">
        <v>9107</v>
      </c>
      <c r="D1897" t="s">
        <v>1287</v>
      </c>
      <c r="E1897" t="s">
        <v>9108</v>
      </c>
      <c r="F1897" t="s">
        <v>9109</v>
      </c>
      <c r="G1897" s="2">
        <v>44001</v>
      </c>
      <c r="H1897" t="s">
        <v>34</v>
      </c>
      <c r="I1897">
        <v>2020</v>
      </c>
      <c r="J1897" t="s">
        <v>35</v>
      </c>
      <c r="K1897" t="s">
        <v>593</v>
      </c>
      <c r="L1897">
        <v>128</v>
      </c>
      <c r="M1897">
        <v>0</v>
      </c>
      <c r="N1897" t="s">
        <v>119</v>
      </c>
      <c r="O1897" t="s">
        <v>9110</v>
      </c>
      <c r="P1897" t="s">
        <v>39</v>
      </c>
      <c r="Q1897">
        <v>1</v>
      </c>
      <c r="R1897">
        <f t="shared" si="116"/>
        <v>2020</v>
      </c>
      <c r="S1897" t="str">
        <f t="shared" si="117"/>
        <v>June</v>
      </c>
      <c r="T1897" t="str">
        <f t="shared" si="118"/>
        <v>Recent</v>
      </c>
      <c r="U1897" t="str">
        <f t="shared" si="119"/>
        <v>Long</v>
      </c>
    </row>
    <row r="1898" spans="1:21" x14ac:dyDescent="0.25">
      <c r="A1898" t="s">
        <v>9111</v>
      </c>
      <c r="B1898" t="s">
        <v>29</v>
      </c>
      <c r="C1898" t="s">
        <v>9112</v>
      </c>
      <c r="D1898" t="s">
        <v>22</v>
      </c>
      <c r="E1898" t="s">
        <v>9113</v>
      </c>
      <c r="F1898" t="s">
        <v>22</v>
      </c>
      <c r="G1898" s="2"/>
      <c r="H1898" t="s">
        <v>22</v>
      </c>
      <c r="I1898">
        <v>2020</v>
      </c>
      <c r="J1898" t="s">
        <v>23</v>
      </c>
      <c r="K1898" t="s">
        <v>71</v>
      </c>
      <c r="L1898">
        <v>0</v>
      </c>
      <c r="M1898">
        <v>1</v>
      </c>
      <c r="N1898" t="s">
        <v>998</v>
      </c>
      <c r="O1898" t="s">
        <v>9114</v>
      </c>
      <c r="P1898" t="s">
        <v>27</v>
      </c>
      <c r="Q1898">
        <v>2</v>
      </c>
      <c r="R1898" t="str">
        <f t="shared" si="116"/>
        <v/>
      </c>
      <c r="S1898" t="str">
        <f t="shared" si="117"/>
        <v/>
      </c>
      <c r="T1898" t="str">
        <f t="shared" si="118"/>
        <v>Recent</v>
      </c>
      <c r="U1898" t="str">
        <f t="shared" si="119"/>
        <v>Not Applicable</v>
      </c>
    </row>
    <row r="1899" spans="1:21" x14ac:dyDescent="0.25">
      <c r="A1899" t="s">
        <v>9115</v>
      </c>
      <c r="B1899" t="s">
        <v>18</v>
      </c>
      <c r="C1899" t="s">
        <v>9116</v>
      </c>
      <c r="D1899" t="s">
        <v>5178</v>
      </c>
      <c r="E1899" t="s">
        <v>9117</v>
      </c>
      <c r="F1899" t="s">
        <v>175</v>
      </c>
      <c r="G1899" s="2">
        <v>43831</v>
      </c>
      <c r="H1899" t="s">
        <v>34</v>
      </c>
      <c r="I1899">
        <v>2005</v>
      </c>
      <c r="J1899" t="s">
        <v>244</v>
      </c>
      <c r="K1899" t="s">
        <v>908</v>
      </c>
      <c r="L1899">
        <v>104</v>
      </c>
      <c r="M1899">
        <v>0</v>
      </c>
      <c r="N1899" t="s">
        <v>112</v>
      </c>
      <c r="O1899" t="s">
        <v>9118</v>
      </c>
      <c r="P1899" t="s">
        <v>39</v>
      </c>
      <c r="Q1899">
        <v>1</v>
      </c>
      <c r="R1899">
        <f t="shared" si="116"/>
        <v>2020</v>
      </c>
      <c r="S1899" t="str">
        <f t="shared" si="117"/>
        <v>January</v>
      </c>
      <c r="T1899" t="str">
        <f t="shared" si="118"/>
        <v>Older</v>
      </c>
      <c r="U1899" t="str">
        <f t="shared" si="119"/>
        <v>Medium</v>
      </c>
    </row>
    <row r="1900" spans="1:21" x14ac:dyDescent="0.25">
      <c r="A1900" t="s">
        <v>9119</v>
      </c>
      <c r="B1900" t="s">
        <v>18</v>
      </c>
      <c r="C1900" t="s">
        <v>9120</v>
      </c>
      <c r="D1900" t="s">
        <v>9121</v>
      </c>
      <c r="E1900" t="s">
        <v>9122</v>
      </c>
      <c r="F1900" t="s">
        <v>33</v>
      </c>
      <c r="G1900" s="2">
        <v>42762</v>
      </c>
      <c r="H1900" t="s">
        <v>34</v>
      </c>
      <c r="I1900">
        <v>2017</v>
      </c>
      <c r="J1900" t="s">
        <v>35</v>
      </c>
      <c r="K1900" t="s">
        <v>363</v>
      </c>
      <c r="L1900">
        <v>91</v>
      </c>
      <c r="M1900">
        <v>0</v>
      </c>
      <c r="N1900" t="s">
        <v>53</v>
      </c>
      <c r="O1900" t="s">
        <v>9123</v>
      </c>
      <c r="P1900" t="s">
        <v>39</v>
      </c>
      <c r="Q1900">
        <v>1</v>
      </c>
      <c r="R1900">
        <f t="shared" si="116"/>
        <v>2017</v>
      </c>
      <c r="S1900" t="str">
        <f t="shared" si="117"/>
        <v>January</v>
      </c>
      <c r="T1900" t="str">
        <f t="shared" si="118"/>
        <v>Modern</v>
      </c>
      <c r="U1900" t="str">
        <f t="shared" si="119"/>
        <v>Medium</v>
      </c>
    </row>
    <row r="1901" spans="1:21" x14ac:dyDescent="0.25">
      <c r="A1901" t="s">
        <v>9124</v>
      </c>
      <c r="B1901" t="s">
        <v>29</v>
      </c>
      <c r="C1901" t="s">
        <v>9125</v>
      </c>
      <c r="D1901" t="s">
        <v>22</v>
      </c>
      <c r="E1901" t="s">
        <v>9126</v>
      </c>
      <c r="F1901" t="s">
        <v>22</v>
      </c>
      <c r="G1901" s="2"/>
      <c r="H1901" t="s">
        <v>22</v>
      </c>
      <c r="I1901">
        <v>2018</v>
      </c>
      <c r="J1901" t="s">
        <v>903</v>
      </c>
      <c r="K1901" t="s">
        <v>71</v>
      </c>
      <c r="L1901">
        <v>0</v>
      </c>
      <c r="M1901">
        <v>1</v>
      </c>
      <c r="N1901" t="s">
        <v>61</v>
      </c>
      <c r="O1901" t="s">
        <v>9127</v>
      </c>
      <c r="P1901" t="s">
        <v>27</v>
      </c>
      <c r="Q1901">
        <v>2</v>
      </c>
      <c r="R1901" t="str">
        <f t="shared" si="116"/>
        <v/>
      </c>
      <c r="S1901" t="str">
        <f t="shared" si="117"/>
        <v/>
      </c>
      <c r="T1901" t="str">
        <f t="shared" si="118"/>
        <v>Modern</v>
      </c>
      <c r="U1901" t="str">
        <f t="shared" si="119"/>
        <v>Not Applicable</v>
      </c>
    </row>
    <row r="1902" spans="1:21" x14ac:dyDescent="0.25">
      <c r="A1902" t="s">
        <v>9128</v>
      </c>
      <c r="B1902" t="s">
        <v>29</v>
      </c>
      <c r="C1902" t="s">
        <v>9129</v>
      </c>
      <c r="D1902" t="s">
        <v>22</v>
      </c>
      <c r="E1902" t="s">
        <v>9130</v>
      </c>
      <c r="F1902" t="s">
        <v>33</v>
      </c>
      <c r="G1902" s="2">
        <v>43435</v>
      </c>
      <c r="H1902" t="s">
        <v>34</v>
      </c>
      <c r="I1902">
        <v>2016</v>
      </c>
      <c r="J1902" t="s">
        <v>51</v>
      </c>
      <c r="K1902" t="s">
        <v>36</v>
      </c>
      <c r="L1902">
        <v>0</v>
      </c>
      <c r="M1902">
        <v>2</v>
      </c>
      <c r="N1902" t="s">
        <v>37</v>
      </c>
      <c r="O1902" t="s">
        <v>9131</v>
      </c>
      <c r="P1902" t="s">
        <v>39</v>
      </c>
      <c r="Q1902">
        <v>1</v>
      </c>
      <c r="R1902">
        <f t="shared" si="116"/>
        <v>2018</v>
      </c>
      <c r="S1902" t="str">
        <f t="shared" si="117"/>
        <v>December</v>
      </c>
      <c r="T1902" t="str">
        <f t="shared" si="118"/>
        <v>Modern</v>
      </c>
      <c r="U1902" t="str">
        <f t="shared" si="119"/>
        <v>Not Applicable</v>
      </c>
    </row>
    <row r="1903" spans="1:21" x14ac:dyDescent="0.25">
      <c r="A1903" t="s">
        <v>9132</v>
      </c>
      <c r="B1903" t="s">
        <v>29</v>
      </c>
      <c r="C1903" t="s">
        <v>9133</v>
      </c>
      <c r="D1903" t="s">
        <v>22</v>
      </c>
      <c r="E1903" t="s">
        <v>22</v>
      </c>
      <c r="F1903" t="s">
        <v>175</v>
      </c>
      <c r="G1903" s="2">
        <v>44046</v>
      </c>
      <c r="H1903" t="s">
        <v>34</v>
      </c>
      <c r="I1903">
        <v>2020</v>
      </c>
      <c r="J1903" t="s">
        <v>35</v>
      </c>
      <c r="K1903" t="s">
        <v>71</v>
      </c>
      <c r="L1903">
        <v>0</v>
      </c>
      <c r="M1903">
        <v>1</v>
      </c>
      <c r="N1903" t="s">
        <v>72</v>
      </c>
      <c r="O1903" t="s">
        <v>9134</v>
      </c>
      <c r="P1903" t="s">
        <v>39</v>
      </c>
      <c r="Q1903">
        <v>1</v>
      </c>
      <c r="R1903">
        <f t="shared" si="116"/>
        <v>2020</v>
      </c>
      <c r="S1903" t="str">
        <f t="shared" si="117"/>
        <v>August</v>
      </c>
      <c r="T1903" t="str">
        <f t="shared" si="118"/>
        <v>Recent</v>
      </c>
      <c r="U1903" t="str">
        <f t="shared" si="119"/>
        <v>Not Applicable</v>
      </c>
    </row>
    <row r="1904" spans="1:21" x14ac:dyDescent="0.25">
      <c r="A1904" t="s">
        <v>9135</v>
      </c>
      <c r="B1904" t="s">
        <v>29</v>
      </c>
      <c r="C1904" t="s">
        <v>9136</v>
      </c>
      <c r="D1904" t="s">
        <v>22</v>
      </c>
      <c r="E1904" t="s">
        <v>9137</v>
      </c>
      <c r="F1904" t="s">
        <v>22</v>
      </c>
      <c r="G1904" s="2">
        <v>43532</v>
      </c>
      <c r="H1904" t="s">
        <v>34</v>
      </c>
      <c r="I1904">
        <v>2018</v>
      </c>
      <c r="J1904" t="s">
        <v>51</v>
      </c>
      <c r="K1904" t="s">
        <v>71</v>
      </c>
      <c r="L1904">
        <v>0</v>
      </c>
      <c r="M1904">
        <v>1</v>
      </c>
      <c r="N1904" t="s">
        <v>137</v>
      </c>
      <c r="O1904" t="s">
        <v>9138</v>
      </c>
      <c r="P1904" t="s">
        <v>39</v>
      </c>
      <c r="Q1904">
        <v>1</v>
      </c>
      <c r="R1904">
        <f t="shared" si="116"/>
        <v>2019</v>
      </c>
      <c r="S1904" t="str">
        <f t="shared" si="117"/>
        <v>March</v>
      </c>
      <c r="T1904" t="str">
        <f t="shared" si="118"/>
        <v>Modern</v>
      </c>
      <c r="U1904" t="str">
        <f t="shared" si="119"/>
        <v>Not Applicable</v>
      </c>
    </row>
    <row r="1905" spans="1:21" x14ac:dyDescent="0.25">
      <c r="A1905" t="s">
        <v>9139</v>
      </c>
      <c r="B1905" t="s">
        <v>18</v>
      </c>
      <c r="C1905" t="s">
        <v>9140</v>
      </c>
      <c r="D1905" t="s">
        <v>5416</v>
      </c>
      <c r="E1905" t="s">
        <v>9141</v>
      </c>
      <c r="F1905" t="s">
        <v>175</v>
      </c>
      <c r="G1905" s="2">
        <v>43018</v>
      </c>
      <c r="H1905" t="s">
        <v>34</v>
      </c>
      <c r="I1905">
        <v>2017</v>
      </c>
      <c r="J1905" t="s">
        <v>35</v>
      </c>
      <c r="K1905" t="s">
        <v>1667</v>
      </c>
      <c r="L1905">
        <v>59</v>
      </c>
      <c r="M1905">
        <v>0</v>
      </c>
      <c r="N1905" t="s">
        <v>210</v>
      </c>
      <c r="O1905" t="s">
        <v>9142</v>
      </c>
      <c r="P1905" t="s">
        <v>39</v>
      </c>
      <c r="Q1905">
        <v>1</v>
      </c>
      <c r="R1905">
        <f t="shared" si="116"/>
        <v>2017</v>
      </c>
      <c r="S1905" t="str">
        <f t="shared" si="117"/>
        <v>October</v>
      </c>
      <c r="T1905" t="str">
        <f t="shared" si="118"/>
        <v>Modern</v>
      </c>
      <c r="U1905" t="str">
        <f t="shared" si="119"/>
        <v>Short</v>
      </c>
    </row>
    <row r="1906" spans="1:21" x14ac:dyDescent="0.25">
      <c r="A1906" t="s">
        <v>9143</v>
      </c>
      <c r="B1906" t="s">
        <v>18</v>
      </c>
      <c r="C1906" t="s">
        <v>9144</v>
      </c>
      <c r="D1906" t="s">
        <v>5464</v>
      </c>
      <c r="E1906" t="s">
        <v>9145</v>
      </c>
      <c r="F1906" t="s">
        <v>85</v>
      </c>
      <c r="G1906" s="2">
        <v>43799</v>
      </c>
      <c r="H1906" t="s">
        <v>34</v>
      </c>
      <c r="I1906">
        <v>2019</v>
      </c>
      <c r="J1906" t="s">
        <v>136</v>
      </c>
      <c r="K1906" t="s">
        <v>1955</v>
      </c>
      <c r="L1906">
        <v>135</v>
      </c>
      <c r="M1906">
        <v>0</v>
      </c>
      <c r="N1906" t="s">
        <v>61</v>
      </c>
      <c r="O1906" t="s">
        <v>9146</v>
      </c>
      <c r="P1906" t="s">
        <v>39</v>
      </c>
      <c r="Q1906">
        <v>1</v>
      </c>
      <c r="R1906">
        <f t="shared" si="116"/>
        <v>2019</v>
      </c>
      <c r="S1906" t="str">
        <f t="shared" si="117"/>
        <v>November</v>
      </c>
      <c r="T1906" t="str">
        <f t="shared" si="118"/>
        <v>Modern</v>
      </c>
      <c r="U1906" t="str">
        <f t="shared" si="119"/>
        <v>Long</v>
      </c>
    </row>
    <row r="1907" spans="1:21" x14ac:dyDescent="0.25">
      <c r="A1907" t="s">
        <v>9147</v>
      </c>
      <c r="B1907" t="s">
        <v>18</v>
      </c>
      <c r="C1907" t="s">
        <v>9148</v>
      </c>
      <c r="D1907" t="s">
        <v>357</v>
      </c>
      <c r="E1907" t="s">
        <v>22</v>
      </c>
      <c r="F1907" t="s">
        <v>175</v>
      </c>
      <c r="G1907" s="2">
        <v>43497</v>
      </c>
      <c r="H1907" t="s">
        <v>34</v>
      </c>
      <c r="I1907">
        <v>2017</v>
      </c>
      <c r="J1907" t="s">
        <v>349</v>
      </c>
      <c r="K1907" t="s">
        <v>632</v>
      </c>
      <c r="L1907">
        <v>22</v>
      </c>
      <c r="M1907">
        <v>0</v>
      </c>
      <c r="N1907" t="s">
        <v>162</v>
      </c>
      <c r="O1907" t="s">
        <v>9149</v>
      </c>
      <c r="P1907" t="s">
        <v>39</v>
      </c>
      <c r="Q1907">
        <v>1</v>
      </c>
      <c r="R1907">
        <f t="shared" si="116"/>
        <v>2019</v>
      </c>
      <c r="S1907" t="str">
        <f t="shared" si="117"/>
        <v>February</v>
      </c>
      <c r="T1907" t="str">
        <f t="shared" si="118"/>
        <v>Modern</v>
      </c>
      <c r="U1907" t="str">
        <f t="shared" si="119"/>
        <v>Short</v>
      </c>
    </row>
    <row r="1908" spans="1:21" x14ac:dyDescent="0.25">
      <c r="A1908" t="s">
        <v>9150</v>
      </c>
      <c r="B1908" t="s">
        <v>29</v>
      </c>
      <c r="C1908" t="s">
        <v>9151</v>
      </c>
      <c r="D1908" t="s">
        <v>22</v>
      </c>
      <c r="E1908" t="s">
        <v>9152</v>
      </c>
      <c r="F1908" t="s">
        <v>9153</v>
      </c>
      <c r="G1908" s="2">
        <v>43667</v>
      </c>
      <c r="H1908" t="s">
        <v>34</v>
      </c>
      <c r="I1908">
        <v>2018</v>
      </c>
      <c r="J1908" t="s">
        <v>349</v>
      </c>
      <c r="K1908" t="s">
        <v>1440</v>
      </c>
      <c r="L1908">
        <v>0</v>
      </c>
      <c r="M1908">
        <v>3</v>
      </c>
      <c r="N1908" t="s">
        <v>716</v>
      </c>
      <c r="O1908" t="s">
        <v>9154</v>
      </c>
      <c r="P1908" t="s">
        <v>39</v>
      </c>
      <c r="Q1908">
        <v>1</v>
      </c>
      <c r="R1908">
        <f t="shared" si="116"/>
        <v>2019</v>
      </c>
      <c r="S1908" t="str">
        <f t="shared" si="117"/>
        <v>July</v>
      </c>
      <c r="T1908" t="str">
        <f t="shared" si="118"/>
        <v>Modern</v>
      </c>
      <c r="U1908" t="str">
        <f t="shared" si="119"/>
        <v>Not Applicable</v>
      </c>
    </row>
    <row r="1909" spans="1:21" x14ac:dyDescent="0.25">
      <c r="A1909" t="s">
        <v>9155</v>
      </c>
      <c r="B1909" t="s">
        <v>18</v>
      </c>
      <c r="C1909" t="s">
        <v>9156</v>
      </c>
      <c r="D1909" t="s">
        <v>9157</v>
      </c>
      <c r="E1909" t="s">
        <v>9158</v>
      </c>
      <c r="F1909" t="s">
        <v>22</v>
      </c>
      <c r="G1909" s="2"/>
      <c r="H1909" t="s">
        <v>22</v>
      </c>
      <c r="I1909">
        <v>2012</v>
      </c>
      <c r="J1909" t="s">
        <v>23</v>
      </c>
      <c r="K1909" t="s">
        <v>924</v>
      </c>
      <c r="L1909">
        <v>71</v>
      </c>
      <c r="M1909">
        <v>0</v>
      </c>
      <c r="N1909" t="s">
        <v>45</v>
      </c>
      <c r="O1909" t="s">
        <v>9159</v>
      </c>
      <c r="P1909" t="s">
        <v>27</v>
      </c>
      <c r="Q1909">
        <v>2</v>
      </c>
      <c r="R1909" t="str">
        <f t="shared" si="116"/>
        <v/>
      </c>
      <c r="S1909" t="str">
        <f t="shared" si="117"/>
        <v/>
      </c>
      <c r="T1909" t="str">
        <f t="shared" si="118"/>
        <v>Modern</v>
      </c>
      <c r="U1909" t="str">
        <f t="shared" si="119"/>
        <v>Short</v>
      </c>
    </row>
    <row r="1910" spans="1:21" x14ac:dyDescent="0.25">
      <c r="A1910" t="s">
        <v>9160</v>
      </c>
      <c r="B1910" t="s">
        <v>18</v>
      </c>
      <c r="C1910" t="s">
        <v>9161</v>
      </c>
      <c r="D1910" t="s">
        <v>9162</v>
      </c>
      <c r="E1910" t="s">
        <v>9163</v>
      </c>
      <c r="F1910" t="s">
        <v>22</v>
      </c>
      <c r="G1910" s="2"/>
      <c r="H1910" t="s">
        <v>22</v>
      </c>
      <c r="I1910">
        <v>2020</v>
      </c>
      <c r="J1910" t="s">
        <v>23</v>
      </c>
      <c r="K1910" t="s">
        <v>779</v>
      </c>
      <c r="L1910">
        <v>58</v>
      </c>
      <c r="M1910">
        <v>0</v>
      </c>
      <c r="N1910" t="s">
        <v>45</v>
      </c>
      <c r="O1910" t="s">
        <v>9164</v>
      </c>
      <c r="P1910" t="s">
        <v>27</v>
      </c>
      <c r="Q1910">
        <v>2</v>
      </c>
      <c r="R1910" t="str">
        <f t="shared" si="116"/>
        <v/>
      </c>
      <c r="S1910" t="str">
        <f t="shared" si="117"/>
        <v/>
      </c>
      <c r="T1910" t="str">
        <f t="shared" si="118"/>
        <v>Recent</v>
      </c>
      <c r="U1910" t="str">
        <f t="shared" si="119"/>
        <v>Short</v>
      </c>
    </row>
    <row r="1911" spans="1:21" x14ac:dyDescent="0.25">
      <c r="A1911" t="s">
        <v>9165</v>
      </c>
      <c r="B1911" t="s">
        <v>18</v>
      </c>
      <c r="C1911" t="s">
        <v>9166</v>
      </c>
      <c r="D1911" t="s">
        <v>76</v>
      </c>
      <c r="E1911" t="s">
        <v>9167</v>
      </c>
      <c r="F1911" t="s">
        <v>22</v>
      </c>
      <c r="G1911" s="2">
        <v>42986</v>
      </c>
      <c r="H1911" t="s">
        <v>34</v>
      </c>
      <c r="I1911">
        <v>2010</v>
      </c>
      <c r="J1911" t="s">
        <v>631</v>
      </c>
      <c r="K1911" t="s">
        <v>779</v>
      </c>
      <c r="L1911">
        <v>58</v>
      </c>
      <c r="M1911">
        <v>0</v>
      </c>
      <c r="N1911" t="s">
        <v>162</v>
      </c>
      <c r="O1911" t="s">
        <v>9168</v>
      </c>
      <c r="P1911" t="s">
        <v>39</v>
      </c>
      <c r="Q1911">
        <v>1</v>
      </c>
      <c r="R1911">
        <f t="shared" si="116"/>
        <v>2017</v>
      </c>
      <c r="S1911" t="str">
        <f t="shared" si="117"/>
        <v>September</v>
      </c>
      <c r="T1911" t="str">
        <f t="shared" si="118"/>
        <v>Modern</v>
      </c>
      <c r="U1911" t="str">
        <f t="shared" si="119"/>
        <v>Short</v>
      </c>
    </row>
    <row r="1912" spans="1:21" x14ac:dyDescent="0.25">
      <c r="A1912" t="s">
        <v>9169</v>
      </c>
      <c r="B1912" t="s">
        <v>18</v>
      </c>
      <c r="C1912" t="s">
        <v>9170</v>
      </c>
      <c r="D1912" t="s">
        <v>8453</v>
      </c>
      <c r="E1912" t="s">
        <v>22</v>
      </c>
      <c r="F1912" t="s">
        <v>22</v>
      </c>
      <c r="G1912" s="2"/>
      <c r="H1912" t="s">
        <v>22</v>
      </c>
      <c r="I1912">
        <v>2021</v>
      </c>
      <c r="J1912" t="s">
        <v>395</v>
      </c>
      <c r="K1912" t="s">
        <v>6373</v>
      </c>
      <c r="L1912">
        <v>27</v>
      </c>
      <c r="M1912">
        <v>0</v>
      </c>
      <c r="N1912" t="s">
        <v>357</v>
      </c>
      <c r="O1912" t="s">
        <v>9171</v>
      </c>
      <c r="P1912" t="s">
        <v>27</v>
      </c>
      <c r="Q1912">
        <v>2</v>
      </c>
      <c r="R1912" t="str">
        <f t="shared" si="116"/>
        <v/>
      </c>
      <c r="S1912" t="str">
        <f t="shared" si="117"/>
        <v/>
      </c>
      <c r="T1912" t="str">
        <f t="shared" si="118"/>
        <v>Recent</v>
      </c>
      <c r="U1912" t="str">
        <f t="shared" si="119"/>
        <v>Short</v>
      </c>
    </row>
    <row r="1913" spans="1:21" x14ac:dyDescent="0.25">
      <c r="A1913" t="s">
        <v>9172</v>
      </c>
      <c r="B1913" t="s">
        <v>18</v>
      </c>
      <c r="C1913" t="s">
        <v>9173</v>
      </c>
      <c r="D1913" t="s">
        <v>9174</v>
      </c>
      <c r="E1913" t="s">
        <v>9175</v>
      </c>
      <c r="F1913" t="s">
        <v>175</v>
      </c>
      <c r="G1913" s="2">
        <v>43709</v>
      </c>
      <c r="H1913" t="s">
        <v>34</v>
      </c>
      <c r="I1913">
        <v>2017</v>
      </c>
      <c r="J1913" t="s">
        <v>92</v>
      </c>
      <c r="K1913" t="s">
        <v>773</v>
      </c>
      <c r="L1913">
        <v>96</v>
      </c>
      <c r="M1913">
        <v>0</v>
      </c>
      <c r="N1913" t="s">
        <v>61</v>
      </c>
      <c r="O1913" t="s">
        <v>9176</v>
      </c>
      <c r="P1913" t="s">
        <v>39</v>
      </c>
      <c r="Q1913">
        <v>1</v>
      </c>
      <c r="R1913">
        <f t="shared" si="116"/>
        <v>2019</v>
      </c>
      <c r="S1913" t="str">
        <f t="shared" si="117"/>
        <v>September</v>
      </c>
      <c r="T1913" t="str">
        <f t="shared" si="118"/>
        <v>Modern</v>
      </c>
      <c r="U1913" t="str">
        <f t="shared" si="119"/>
        <v>Medium</v>
      </c>
    </row>
    <row r="1914" spans="1:21" x14ac:dyDescent="0.25">
      <c r="A1914" t="s">
        <v>9177</v>
      </c>
      <c r="B1914" t="s">
        <v>29</v>
      </c>
      <c r="C1914" t="s">
        <v>9178</v>
      </c>
      <c r="D1914" t="s">
        <v>22</v>
      </c>
      <c r="E1914" t="s">
        <v>9179</v>
      </c>
      <c r="F1914" t="s">
        <v>670</v>
      </c>
      <c r="G1914" s="2">
        <v>44377</v>
      </c>
      <c r="H1914" t="s">
        <v>34</v>
      </c>
      <c r="I1914">
        <v>2020</v>
      </c>
      <c r="J1914" t="s">
        <v>136</v>
      </c>
      <c r="K1914" t="s">
        <v>71</v>
      </c>
      <c r="L1914">
        <v>0</v>
      </c>
      <c r="M1914">
        <v>1</v>
      </c>
      <c r="N1914" t="s">
        <v>389</v>
      </c>
      <c r="O1914" t="s">
        <v>9180</v>
      </c>
      <c r="P1914" t="s">
        <v>39</v>
      </c>
      <c r="Q1914">
        <v>1</v>
      </c>
      <c r="R1914">
        <f t="shared" si="116"/>
        <v>2021</v>
      </c>
      <c r="S1914" t="str">
        <f t="shared" si="117"/>
        <v>June</v>
      </c>
      <c r="T1914" t="str">
        <f t="shared" si="118"/>
        <v>Recent</v>
      </c>
      <c r="U1914" t="str">
        <f t="shared" si="119"/>
        <v>Not Applicable</v>
      </c>
    </row>
    <row r="1915" spans="1:21" x14ac:dyDescent="0.25">
      <c r="A1915" t="s">
        <v>9181</v>
      </c>
      <c r="B1915" t="s">
        <v>18</v>
      </c>
      <c r="C1915" t="s">
        <v>9182</v>
      </c>
      <c r="D1915" t="s">
        <v>9183</v>
      </c>
      <c r="E1915" t="s">
        <v>9184</v>
      </c>
      <c r="F1915" t="s">
        <v>85</v>
      </c>
      <c r="G1915" s="2"/>
      <c r="H1915" t="s">
        <v>22</v>
      </c>
      <c r="I1915">
        <v>2016</v>
      </c>
      <c r="J1915" t="s">
        <v>59</v>
      </c>
      <c r="K1915" t="s">
        <v>1537</v>
      </c>
      <c r="L1915">
        <v>126</v>
      </c>
      <c r="M1915">
        <v>0</v>
      </c>
      <c r="N1915" t="s">
        <v>119</v>
      </c>
      <c r="O1915" t="s">
        <v>9185</v>
      </c>
      <c r="P1915" t="s">
        <v>27</v>
      </c>
      <c r="Q1915">
        <v>2</v>
      </c>
      <c r="R1915" t="str">
        <f t="shared" si="116"/>
        <v/>
      </c>
      <c r="S1915" t="str">
        <f t="shared" si="117"/>
        <v/>
      </c>
      <c r="T1915" t="str">
        <f t="shared" si="118"/>
        <v>Modern</v>
      </c>
      <c r="U1915" t="str">
        <f t="shared" si="119"/>
        <v>Long</v>
      </c>
    </row>
    <row r="1916" spans="1:21" x14ac:dyDescent="0.25">
      <c r="A1916" t="s">
        <v>9186</v>
      </c>
      <c r="B1916" t="s">
        <v>18</v>
      </c>
      <c r="C1916" t="s">
        <v>9187</v>
      </c>
      <c r="D1916" t="s">
        <v>9188</v>
      </c>
      <c r="E1916" t="s">
        <v>9189</v>
      </c>
      <c r="F1916" t="s">
        <v>33</v>
      </c>
      <c r="G1916" s="2">
        <v>43454</v>
      </c>
      <c r="H1916" t="s">
        <v>34</v>
      </c>
      <c r="I1916">
        <v>2018</v>
      </c>
      <c r="J1916" t="s">
        <v>136</v>
      </c>
      <c r="K1916" t="s">
        <v>111</v>
      </c>
      <c r="L1916">
        <v>95</v>
      </c>
      <c r="M1916">
        <v>0</v>
      </c>
      <c r="N1916" t="s">
        <v>9190</v>
      </c>
      <c r="O1916" t="s">
        <v>9191</v>
      </c>
      <c r="P1916" t="s">
        <v>39</v>
      </c>
      <c r="Q1916">
        <v>1</v>
      </c>
      <c r="R1916">
        <f t="shared" si="116"/>
        <v>2018</v>
      </c>
      <c r="S1916" t="str">
        <f t="shared" si="117"/>
        <v>December</v>
      </c>
      <c r="T1916" t="str">
        <f t="shared" si="118"/>
        <v>Modern</v>
      </c>
      <c r="U1916" t="str">
        <f t="shared" si="119"/>
        <v>Medium</v>
      </c>
    </row>
    <row r="1917" spans="1:21" x14ac:dyDescent="0.25">
      <c r="A1917" t="s">
        <v>9192</v>
      </c>
      <c r="B1917" t="s">
        <v>18</v>
      </c>
      <c r="C1917" t="s">
        <v>9193</v>
      </c>
      <c r="D1917" t="s">
        <v>9194</v>
      </c>
      <c r="E1917" t="s">
        <v>4335</v>
      </c>
      <c r="F1917" t="s">
        <v>33</v>
      </c>
      <c r="G1917" s="2">
        <v>42788</v>
      </c>
      <c r="H1917" t="s">
        <v>34</v>
      </c>
      <c r="I1917">
        <v>2013</v>
      </c>
      <c r="J1917" t="s">
        <v>51</v>
      </c>
      <c r="K1917" t="s">
        <v>476</v>
      </c>
      <c r="L1917">
        <v>55</v>
      </c>
      <c r="M1917">
        <v>0</v>
      </c>
      <c r="N1917" t="s">
        <v>45</v>
      </c>
      <c r="O1917" t="s">
        <v>9195</v>
      </c>
      <c r="P1917" t="s">
        <v>39</v>
      </c>
      <c r="Q1917">
        <v>1</v>
      </c>
      <c r="R1917">
        <f t="shared" si="116"/>
        <v>2017</v>
      </c>
      <c r="S1917" t="str">
        <f t="shared" si="117"/>
        <v>February</v>
      </c>
      <c r="T1917" t="str">
        <f t="shared" si="118"/>
        <v>Modern</v>
      </c>
      <c r="U1917" t="str">
        <f t="shared" si="119"/>
        <v>Short</v>
      </c>
    </row>
    <row r="1918" spans="1:21" x14ac:dyDescent="0.25">
      <c r="A1918" t="s">
        <v>9196</v>
      </c>
      <c r="B1918" t="s">
        <v>29</v>
      </c>
      <c r="C1918" t="s">
        <v>9197</v>
      </c>
      <c r="D1918" t="s">
        <v>22</v>
      </c>
      <c r="E1918" t="s">
        <v>22</v>
      </c>
      <c r="F1918" t="s">
        <v>33</v>
      </c>
      <c r="G1918" s="2">
        <v>43943</v>
      </c>
      <c r="H1918" t="s">
        <v>34</v>
      </c>
      <c r="I1918">
        <v>2020</v>
      </c>
      <c r="J1918" t="s">
        <v>136</v>
      </c>
      <c r="K1918" t="s">
        <v>71</v>
      </c>
      <c r="L1918">
        <v>0</v>
      </c>
      <c r="M1918">
        <v>1</v>
      </c>
      <c r="N1918" t="s">
        <v>37</v>
      </c>
      <c r="O1918" t="s">
        <v>9198</v>
      </c>
      <c r="P1918" t="s">
        <v>39</v>
      </c>
      <c r="Q1918">
        <v>1</v>
      </c>
      <c r="R1918">
        <f t="shared" si="116"/>
        <v>2020</v>
      </c>
      <c r="S1918" t="str">
        <f t="shared" si="117"/>
        <v>April</v>
      </c>
      <c r="T1918" t="str">
        <f t="shared" si="118"/>
        <v>Recent</v>
      </c>
      <c r="U1918" t="str">
        <f t="shared" si="119"/>
        <v>Not Applicable</v>
      </c>
    </row>
    <row r="1919" spans="1:21" x14ac:dyDescent="0.25">
      <c r="A1919" t="s">
        <v>9199</v>
      </c>
      <c r="B1919" t="s">
        <v>18</v>
      </c>
      <c r="C1919" t="s">
        <v>9200</v>
      </c>
      <c r="D1919" t="s">
        <v>9201</v>
      </c>
      <c r="E1919" t="s">
        <v>22</v>
      </c>
      <c r="F1919" t="s">
        <v>6235</v>
      </c>
      <c r="G1919" s="2">
        <v>43100</v>
      </c>
      <c r="H1919" t="s">
        <v>34</v>
      </c>
      <c r="I1919">
        <v>2012</v>
      </c>
      <c r="J1919" t="s">
        <v>51</v>
      </c>
      <c r="K1919" t="s">
        <v>476</v>
      </c>
      <c r="L1919">
        <v>55</v>
      </c>
      <c r="M1919">
        <v>0</v>
      </c>
      <c r="N1919" t="s">
        <v>45</v>
      </c>
      <c r="O1919" t="s">
        <v>9202</v>
      </c>
      <c r="P1919" t="s">
        <v>39</v>
      </c>
      <c r="Q1919">
        <v>1</v>
      </c>
      <c r="R1919">
        <f t="shared" si="116"/>
        <v>2017</v>
      </c>
      <c r="S1919" t="str">
        <f t="shared" si="117"/>
        <v>December</v>
      </c>
      <c r="T1919" t="str">
        <f t="shared" si="118"/>
        <v>Modern</v>
      </c>
      <c r="U1919" t="str">
        <f t="shared" si="119"/>
        <v>Short</v>
      </c>
    </row>
    <row r="1920" spans="1:21" x14ac:dyDescent="0.25">
      <c r="A1920" t="s">
        <v>9203</v>
      </c>
      <c r="B1920" t="s">
        <v>18</v>
      </c>
      <c r="C1920" t="s">
        <v>9204</v>
      </c>
      <c r="D1920" t="s">
        <v>9205</v>
      </c>
      <c r="E1920" t="s">
        <v>9206</v>
      </c>
      <c r="F1920" t="s">
        <v>85</v>
      </c>
      <c r="G1920" s="2">
        <v>43191</v>
      </c>
      <c r="H1920" t="s">
        <v>34</v>
      </c>
      <c r="I1920">
        <v>2016</v>
      </c>
      <c r="J1920" t="s">
        <v>136</v>
      </c>
      <c r="K1920" t="s">
        <v>9207</v>
      </c>
      <c r="L1920">
        <v>173</v>
      </c>
      <c r="M1920">
        <v>0</v>
      </c>
      <c r="N1920" t="s">
        <v>119</v>
      </c>
      <c r="O1920" t="s">
        <v>9208</v>
      </c>
      <c r="P1920" t="s">
        <v>39</v>
      </c>
      <c r="Q1920">
        <v>1</v>
      </c>
      <c r="R1920">
        <f t="shared" si="116"/>
        <v>2018</v>
      </c>
      <c r="S1920" t="str">
        <f t="shared" si="117"/>
        <v>April</v>
      </c>
      <c r="T1920" t="str">
        <f t="shared" si="118"/>
        <v>Modern</v>
      </c>
      <c r="U1920" t="str">
        <f t="shared" si="119"/>
        <v>Long</v>
      </c>
    </row>
    <row r="1921" spans="1:21" x14ac:dyDescent="0.25">
      <c r="A1921" t="s">
        <v>9209</v>
      </c>
      <c r="B1921" t="s">
        <v>18</v>
      </c>
      <c r="C1921" t="s">
        <v>9210</v>
      </c>
      <c r="D1921" t="s">
        <v>1832</v>
      </c>
      <c r="E1921" t="s">
        <v>22</v>
      </c>
      <c r="F1921" t="s">
        <v>22</v>
      </c>
      <c r="G1921" s="2"/>
      <c r="H1921" t="s">
        <v>22</v>
      </c>
      <c r="I1921">
        <v>2020</v>
      </c>
      <c r="J1921" t="s">
        <v>77</v>
      </c>
      <c r="K1921" t="s">
        <v>4573</v>
      </c>
      <c r="L1921">
        <v>51</v>
      </c>
      <c r="M1921">
        <v>0</v>
      </c>
      <c r="N1921" t="s">
        <v>357</v>
      </c>
      <c r="O1921" t="s">
        <v>9211</v>
      </c>
      <c r="P1921" t="s">
        <v>27</v>
      </c>
      <c r="Q1921">
        <v>2</v>
      </c>
      <c r="R1921" t="str">
        <f t="shared" si="116"/>
        <v/>
      </c>
      <c r="S1921" t="str">
        <f t="shared" si="117"/>
        <v/>
      </c>
      <c r="T1921" t="str">
        <f t="shared" si="118"/>
        <v>Recent</v>
      </c>
      <c r="U1921" t="str">
        <f t="shared" si="119"/>
        <v>Short</v>
      </c>
    </row>
    <row r="1922" spans="1:21" x14ac:dyDescent="0.25">
      <c r="A1922" t="s">
        <v>9212</v>
      </c>
      <c r="B1922" t="s">
        <v>18</v>
      </c>
      <c r="C1922" t="s">
        <v>9213</v>
      </c>
      <c r="D1922" t="s">
        <v>9214</v>
      </c>
      <c r="E1922" t="s">
        <v>9215</v>
      </c>
      <c r="F1922" t="s">
        <v>22</v>
      </c>
      <c r="G1922" s="2"/>
      <c r="H1922" t="s">
        <v>22</v>
      </c>
      <c r="I1922">
        <v>2021</v>
      </c>
      <c r="J1922" t="s">
        <v>23</v>
      </c>
      <c r="K1922" t="s">
        <v>24</v>
      </c>
      <c r="L1922">
        <v>79</v>
      </c>
      <c r="M1922">
        <v>0</v>
      </c>
      <c r="N1922" t="s">
        <v>25</v>
      </c>
      <c r="O1922" t="s">
        <v>9216</v>
      </c>
      <c r="P1922" t="s">
        <v>27</v>
      </c>
      <c r="Q1922">
        <v>2</v>
      </c>
      <c r="R1922" t="str">
        <f t="shared" si="116"/>
        <v/>
      </c>
      <c r="S1922" t="str">
        <f t="shared" si="117"/>
        <v/>
      </c>
      <c r="T1922" t="str">
        <f t="shared" si="118"/>
        <v>Recent</v>
      </c>
      <c r="U1922" t="str">
        <f t="shared" si="119"/>
        <v>Short</v>
      </c>
    </row>
    <row r="1923" spans="1:21" x14ac:dyDescent="0.25">
      <c r="A1923" t="s">
        <v>9217</v>
      </c>
      <c r="B1923" t="s">
        <v>18</v>
      </c>
      <c r="C1923" t="s">
        <v>9218</v>
      </c>
      <c r="D1923" t="s">
        <v>9219</v>
      </c>
      <c r="E1923" t="s">
        <v>22</v>
      </c>
      <c r="F1923" t="s">
        <v>22</v>
      </c>
      <c r="G1923" s="2">
        <v>43358</v>
      </c>
      <c r="H1923" t="s">
        <v>34</v>
      </c>
      <c r="I1923">
        <v>2017</v>
      </c>
      <c r="J1923" t="s">
        <v>136</v>
      </c>
      <c r="K1923" t="s">
        <v>1202</v>
      </c>
      <c r="L1923">
        <v>52</v>
      </c>
      <c r="M1923">
        <v>0</v>
      </c>
      <c r="N1923" t="s">
        <v>45</v>
      </c>
      <c r="O1923" t="s">
        <v>9220</v>
      </c>
      <c r="P1923" t="s">
        <v>39</v>
      </c>
      <c r="Q1923">
        <v>1</v>
      </c>
      <c r="R1923">
        <f t="shared" ref="R1923:R1986" si="120">IF(G1923="","",YEAR(G1923))</f>
        <v>2018</v>
      </c>
      <c r="S1923" t="str">
        <f t="shared" ref="S1923:S1986" si="121">IF(G1923="","",TEXT(G1923,"mmmm"))</f>
        <v>September</v>
      </c>
      <c r="T1923" t="str">
        <f t="shared" ref="T1923:T1986" si="122">IF(I1923&gt;=2020,"Recent",IF(I1923&gt;=2010,"Modern","Older"))</f>
        <v>Modern</v>
      </c>
      <c r="U1923" t="str">
        <f t="shared" ref="U1923:U1986" si="123">IF(L1923=0,"Not Applicable",IF(L1923&lt; 90,"Short",IF(L1923&lt;=120,"Medium","Long")))</f>
        <v>Short</v>
      </c>
    </row>
    <row r="1924" spans="1:21" x14ac:dyDescent="0.25">
      <c r="A1924" t="s">
        <v>9221</v>
      </c>
      <c r="B1924" t="s">
        <v>18</v>
      </c>
      <c r="C1924" t="s">
        <v>9222</v>
      </c>
      <c r="D1924" t="s">
        <v>9223</v>
      </c>
      <c r="E1924" t="s">
        <v>9224</v>
      </c>
      <c r="F1924" t="s">
        <v>175</v>
      </c>
      <c r="G1924" s="2">
        <v>44172</v>
      </c>
      <c r="H1924" t="s">
        <v>34</v>
      </c>
      <c r="I1924">
        <v>1993</v>
      </c>
      <c r="J1924" t="s">
        <v>153</v>
      </c>
      <c r="K1924" t="s">
        <v>233</v>
      </c>
      <c r="L1924">
        <v>110</v>
      </c>
      <c r="M1924">
        <v>0</v>
      </c>
      <c r="N1924" t="s">
        <v>162</v>
      </c>
      <c r="O1924" t="s">
        <v>9225</v>
      </c>
      <c r="P1924" t="s">
        <v>39</v>
      </c>
      <c r="Q1924">
        <v>1</v>
      </c>
      <c r="R1924">
        <f t="shared" si="120"/>
        <v>2020</v>
      </c>
      <c r="S1924" t="str">
        <f t="shared" si="121"/>
        <v>December</v>
      </c>
      <c r="T1924" t="str">
        <f t="shared" si="122"/>
        <v>Older</v>
      </c>
      <c r="U1924" t="str">
        <f t="shared" si="123"/>
        <v>Medium</v>
      </c>
    </row>
    <row r="1925" spans="1:21" x14ac:dyDescent="0.25">
      <c r="A1925" t="s">
        <v>9226</v>
      </c>
      <c r="B1925" t="s">
        <v>29</v>
      </c>
      <c r="C1925" t="s">
        <v>9227</v>
      </c>
      <c r="D1925" t="s">
        <v>22</v>
      </c>
      <c r="E1925" t="s">
        <v>9228</v>
      </c>
      <c r="F1925" t="s">
        <v>1758</v>
      </c>
      <c r="G1925" s="2">
        <v>43209</v>
      </c>
      <c r="H1925" t="s">
        <v>34</v>
      </c>
      <c r="I1925">
        <v>2017</v>
      </c>
      <c r="J1925" t="s">
        <v>35</v>
      </c>
      <c r="K1925" t="s">
        <v>71</v>
      </c>
      <c r="L1925">
        <v>0</v>
      </c>
      <c r="M1925">
        <v>1</v>
      </c>
      <c r="N1925" t="s">
        <v>137</v>
      </c>
      <c r="O1925" t="s">
        <v>9229</v>
      </c>
      <c r="P1925" t="s">
        <v>39</v>
      </c>
      <c r="Q1925">
        <v>1</v>
      </c>
      <c r="R1925">
        <f t="shared" si="120"/>
        <v>2018</v>
      </c>
      <c r="S1925" t="str">
        <f t="shared" si="121"/>
        <v>April</v>
      </c>
      <c r="T1925" t="str">
        <f t="shared" si="122"/>
        <v>Modern</v>
      </c>
      <c r="U1925" t="str">
        <f t="shared" si="123"/>
        <v>Not Applicable</v>
      </c>
    </row>
    <row r="1926" spans="1:21" x14ac:dyDescent="0.25">
      <c r="A1926" t="s">
        <v>9230</v>
      </c>
      <c r="B1926" t="s">
        <v>29</v>
      </c>
      <c r="C1926" t="s">
        <v>9231</v>
      </c>
      <c r="D1926" t="s">
        <v>22</v>
      </c>
      <c r="E1926" t="s">
        <v>9232</v>
      </c>
      <c r="F1926" t="s">
        <v>22</v>
      </c>
      <c r="G1926" s="2"/>
      <c r="H1926" t="s">
        <v>22</v>
      </c>
      <c r="I1926">
        <v>2021</v>
      </c>
      <c r="J1926" t="s">
        <v>23</v>
      </c>
      <c r="K1926" t="s">
        <v>71</v>
      </c>
      <c r="L1926">
        <v>0</v>
      </c>
      <c r="M1926">
        <v>1</v>
      </c>
      <c r="N1926" t="s">
        <v>1176</v>
      </c>
      <c r="O1926" t="s">
        <v>9233</v>
      </c>
      <c r="P1926" t="s">
        <v>27</v>
      </c>
      <c r="Q1926">
        <v>2</v>
      </c>
      <c r="R1926" t="str">
        <f t="shared" si="120"/>
        <v/>
      </c>
      <c r="S1926" t="str">
        <f t="shared" si="121"/>
        <v/>
      </c>
      <c r="T1926" t="str">
        <f t="shared" si="122"/>
        <v>Recent</v>
      </c>
      <c r="U1926" t="str">
        <f t="shared" si="123"/>
        <v>Not Applicable</v>
      </c>
    </row>
    <row r="1927" spans="1:21" x14ac:dyDescent="0.25">
      <c r="A1927" t="s">
        <v>9234</v>
      </c>
      <c r="B1927" t="s">
        <v>18</v>
      </c>
      <c r="C1927" t="s">
        <v>9235</v>
      </c>
      <c r="D1927" t="s">
        <v>9236</v>
      </c>
      <c r="E1927" t="s">
        <v>9237</v>
      </c>
      <c r="F1927" t="s">
        <v>4931</v>
      </c>
      <c r="G1927" s="2"/>
      <c r="H1927" t="s">
        <v>22</v>
      </c>
      <c r="I1927">
        <v>2019</v>
      </c>
      <c r="J1927" t="s">
        <v>59</v>
      </c>
      <c r="K1927" t="s">
        <v>654</v>
      </c>
      <c r="L1927">
        <v>82</v>
      </c>
      <c r="M1927">
        <v>0</v>
      </c>
      <c r="N1927" t="s">
        <v>61</v>
      </c>
      <c r="O1927" t="s">
        <v>9238</v>
      </c>
      <c r="P1927" t="s">
        <v>27</v>
      </c>
      <c r="Q1927">
        <v>2</v>
      </c>
      <c r="R1927" t="str">
        <f t="shared" si="120"/>
        <v/>
      </c>
      <c r="S1927" t="str">
        <f t="shared" si="121"/>
        <v/>
      </c>
      <c r="T1927" t="str">
        <f t="shared" si="122"/>
        <v>Modern</v>
      </c>
      <c r="U1927" t="str">
        <f t="shared" si="123"/>
        <v>Short</v>
      </c>
    </row>
    <row r="1928" spans="1:21" x14ac:dyDescent="0.25">
      <c r="A1928" t="s">
        <v>9239</v>
      </c>
      <c r="B1928" t="s">
        <v>18</v>
      </c>
      <c r="C1928" t="s">
        <v>9240</v>
      </c>
      <c r="D1928" t="s">
        <v>9241</v>
      </c>
      <c r="E1928" t="s">
        <v>9242</v>
      </c>
      <c r="F1928" t="s">
        <v>534</v>
      </c>
      <c r="G1928" s="2">
        <v>42430</v>
      </c>
      <c r="H1928" t="s">
        <v>34</v>
      </c>
      <c r="I1928">
        <v>2015</v>
      </c>
      <c r="J1928" t="s">
        <v>35</v>
      </c>
      <c r="K1928" t="s">
        <v>363</v>
      </c>
      <c r="L1928">
        <v>91</v>
      </c>
      <c r="M1928">
        <v>0</v>
      </c>
      <c r="N1928" t="s">
        <v>61</v>
      </c>
      <c r="O1928" t="s">
        <v>9243</v>
      </c>
      <c r="P1928" t="s">
        <v>39</v>
      </c>
      <c r="Q1928">
        <v>1</v>
      </c>
      <c r="R1928">
        <f t="shared" si="120"/>
        <v>2016</v>
      </c>
      <c r="S1928" t="str">
        <f t="shared" si="121"/>
        <v>March</v>
      </c>
      <c r="T1928" t="str">
        <f t="shared" si="122"/>
        <v>Modern</v>
      </c>
      <c r="U1928" t="str">
        <f t="shared" si="123"/>
        <v>Medium</v>
      </c>
    </row>
    <row r="1929" spans="1:21" x14ac:dyDescent="0.25">
      <c r="A1929" t="s">
        <v>9244</v>
      </c>
      <c r="B1929" t="s">
        <v>18</v>
      </c>
      <c r="C1929" t="s">
        <v>9245</v>
      </c>
      <c r="D1929" t="s">
        <v>9246</v>
      </c>
      <c r="E1929" t="s">
        <v>9247</v>
      </c>
      <c r="F1929" t="s">
        <v>22</v>
      </c>
      <c r="G1929" s="2">
        <v>44370</v>
      </c>
      <c r="H1929" t="s">
        <v>34</v>
      </c>
      <c r="I1929">
        <v>2021</v>
      </c>
      <c r="J1929" t="s">
        <v>35</v>
      </c>
      <c r="K1929" t="s">
        <v>263</v>
      </c>
      <c r="L1929">
        <v>88</v>
      </c>
      <c r="M1929">
        <v>0</v>
      </c>
      <c r="N1929" t="s">
        <v>61</v>
      </c>
      <c r="O1929" t="s">
        <v>9248</v>
      </c>
      <c r="P1929" t="s">
        <v>39</v>
      </c>
      <c r="Q1929">
        <v>1</v>
      </c>
      <c r="R1929">
        <f t="shared" si="120"/>
        <v>2021</v>
      </c>
      <c r="S1929" t="str">
        <f t="shared" si="121"/>
        <v>June</v>
      </c>
      <c r="T1929" t="str">
        <f t="shared" si="122"/>
        <v>Recent</v>
      </c>
      <c r="U1929" t="str">
        <f t="shared" si="123"/>
        <v>Short</v>
      </c>
    </row>
    <row r="1930" spans="1:21" x14ac:dyDescent="0.25">
      <c r="A1930" t="s">
        <v>9249</v>
      </c>
      <c r="B1930" t="s">
        <v>29</v>
      </c>
      <c r="C1930" t="s">
        <v>9250</v>
      </c>
      <c r="D1930" t="s">
        <v>22</v>
      </c>
      <c r="E1930" t="s">
        <v>9251</v>
      </c>
      <c r="F1930" t="s">
        <v>175</v>
      </c>
      <c r="G1930" s="2">
        <v>43449</v>
      </c>
      <c r="H1930" t="s">
        <v>34</v>
      </c>
      <c r="I1930">
        <v>2016</v>
      </c>
      <c r="J1930" t="s">
        <v>70</v>
      </c>
      <c r="K1930" t="s">
        <v>71</v>
      </c>
      <c r="L1930">
        <v>0</v>
      </c>
      <c r="M1930">
        <v>1</v>
      </c>
      <c r="N1930" t="s">
        <v>1300</v>
      </c>
      <c r="O1930" t="s">
        <v>9252</v>
      </c>
      <c r="P1930" t="s">
        <v>39</v>
      </c>
      <c r="Q1930">
        <v>1</v>
      </c>
      <c r="R1930">
        <f t="shared" si="120"/>
        <v>2018</v>
      </c>
      <c r="S1930" t="str">
        <f t="shared" si="121"/>
        <v>December</v>
      </c>
      <c r="T1930" t="str">
        <f t="shared" si="122"/>
        <v>Modern</v>
      </c>
      <c r="U1930" t="str">
        <f t="shared" si="123"/>
        <v>Not Applicable</v>
      </c>
    </row>
    <row r="1931" spans="1:21" x14ac:dyDescent="0.25">
      <c r="A1931" t="s">
        <v>9253</v>
      </c>
      <c r="B1931" t="s">
        <v>18</v>
      </c>
      <c r="C1931" t="s">
        <v>9254</v>
      </c>
      <c r="D1931" t="s">
        <v>9255</v>
      </c>
      <c r="E1931" t="s">
        <v>9256</v>
      </c>
      <c r="F1931" t="s">
        <v>715</v>
      </c>
      <c r="G1931" s="2"/>
      <c r="H1931" t="s">
        <v>22</v>
      </c>
      <c r="I1931">
        <v>2021</v>
      </c>
      <c r="J1931" t="s">
        <v>198</v>
      </c>
      <c r="K1931" t="s">
        <v>654</v>
      </c>
      <c r="L1931">
        <v>82</v>
      </c>
      <c r="M1931">
        <v>0</v>
      </c>
      <c r="N1931" t="s">
        <v>264</v>
      </c>
      <c r="O1931" t="s">
        <v>9257</v>
      </c>
      <c r="P1931" t="s">
        <v>27</v>
      </c>
      <c r="Q1931">
        <v>2</v>
      </c>
      <c r="R1931" t="str">
        <f t="shared" si="120"/>
        <v/>
      </c>
      <c r="S1931" t="str">
        <f t="shared" si="121"/>
        <v/>
      </c>
      <c r="T1931" t="str">
        <f t="shared" si="122"/>
        <v>Recent</v>
      </c>
      <c r="U1931" t="str">
        <f t="shared" si="123"/>
        <v>Short</v>
      </c>
    </row>
    <row r="1932" spans="1:21" x14ac:dyDescent="0.25">
      <c r="A1932" t="s">
        <v>9258</v>
      </c>
      <c r="B1932" t="s">
        <v>29</v>
      </c>
      <c r="C1932" t="s">
        <v>9259</v>
      </c>
      <c r="D1932" t="s">
        <v>22</v>
      </c>
      <c r="E1932" t="s">
        <v>9260</v>
      </c>
      <c r="F1932" t="s">
        <v>175</v>
      </c>
      <c r="G1932" s="2">
        <v>43381</v>
      </c>
      <c r="H1932" t="s">
        <v>34</v>
      </c>
      <c r="I1932">
        <v>2017</v>
      </c>
      <c r="J1932" t="s">
        <v>349</v>
      </c>
      <c r="K1932" t="s">
        <v>1885</v>
      </c>
      <c r="L1932">
        <v>0</v>
      </c>
      <c r="M1932">
        <v>4</v>
      </c>
      <c r="N1932" t="s">
        <v>716</v>
      </c>
      <c r="O1932" t="s">
        <v>9261</v>
      </c>
      <c r="P1932" t="s">
        <v>39</v>
      </c>
      <c r="Q1932">
        <v>1</v>
      </c>
      <c r="R1932">
        <f t="shared" si="120"/>
        <v>2018</v>
      </c>
      <c r="S1932" t="str">
        <f t="shared" si="121"/>
        <v>October</v>
      </c>
      <c r="T1932" t="str">
        <f t="shared" si="122"/>
        <v>Modern</v>
      </c>
      <c r="U1932" t="str">
        <f t="shared" si="123"/>
        <v>Not Applicable</v>
      </c>
    </row>
    <row r="1933" spans="1:21" x14ac:dyDescent="0.25">
      <c r="A1933" t="s">
        <v>9262</v>
      </c>
      <c r="B1933" t="s">
        <v>18</v>
      </c>
      <c r="C1933" t="s">
        <v>9263</v>
      </c>
      <c r="D1933" t="s">
        <v>9264</v>
      </c>
      <c r="E1933" t="s">
        <v>9265</v>
      </c>
      <c r="F1933" t="s">
        <v>22</v>
      </c>
      <c r="G1933" s="2"/>
      <c r="H1933" t="s">
        <v>22</v>
      </c>
      <c r="I1933">
        <v>2021</v>
      </c>
      <c r="J1933" t="s">
        <v>23</v>
      </c>
      <c r="K1933" t="s">
        <v>9266</v>
      </c>
      <c r="L1933">
        <v>178</v>
      </c>
      <c r="M1933">
        <v>0</v>
      </c>
      <c r="N1933" t="s">
        <v>119</v>
      </c>
      <c r="O1933" t="s">
        <v>9267</v>
      </c>
      <c r="P1933" t="s">
        <v>27</v>
      </c>
      <c r="Q1933">
        <v>2</v>
      </c>
      <c r="R1933" t="str">
        <f t="shared" si="120"/>
        <v/>
      </c>
      <c r="S1933" t="str">
        <f t="shared" si="121"/>
        <v/>
      </c>
      <c r="T1933" t="str">
        <f t="shared" si="122"/>
        <v>Recent</v>
      </c>
      <c r="U1933" t="str">
        <f t="shared" si="123"/>
        <v>Long</v>
      </c>
    </row>
    <row r="1934" spans="1:21" x14ac:dyDescent="0.25">
      <c r="A1934" t="s">
        <v>9268</v>
      </c>
      <c r="B1934" t="s">
        <v>18</v>
      </c>
      <c r="C1934" t="s">
        <v>9269</v>
      </c>
      <c r="D1934" t="s">
        <v>9270</v>
      </c>
      <c r="E1934" t="s">
        <v>9271</v>
      </c>
      <c r="F1934" t="s">
        <v>9272</v>
      </c>
      <c r="G1934" s="2">
        <v>42950</v>
      </c>
      <c r="H1934" t="s">
        <v>34</v>
      </c>
      <c r="I1934">
        <v>2017</v>
      </c>
      <c r="J1934" t="s">
        <v>35</v>
      </c>
      <c r="K1934" t="s">
        <v>1747</v>
      </c>
      <c r="L1934">
        <v>129</v>
      </c>
      <c r="M1934">
        <v>0</v>
      </c>
      <c r="N1934" t="s">
        <v>53</v>
      </c>
      <c r="O1934" t="s">
        <v>9273</v>
      </c>
      <c r="P1934" t="s">
        <v>39</v>
      </c>
      <c r="Q1934">
        <v>1</v>
      </c>
      <c r="R1934">
        <f t="shared" si="120"/>
        <v>2017</v>
      </c>
      <c r="S1934" t="str">
        <f t="shared" si="121"/>
        <v>August</v>
      </c>
      <c r="T1934" t="str">
        <f t="shared" si="122"/>
        <v>Modern</v>
      </c>
      <c r="U1934" t="str">
        <f t="shared" si="123"/>
        <v>Long</v>
      </c>
    </row>
    <row r="1935" spans="1:21" x14ac:dyDescent="0.25">
      <c r="A1935" t="s">
        <v>9274</v>
      </c>
      <c r="B1935" t="s">
        <v>18</v>
      </c>
      <c r="C1935" t="s">
        <v>9275</v>
      </c>
      <c r="D1935" t="s">
        <v>9276</v>
      </c>
      <c r="E1935" t="s">
        <v>9277</v>
      </c>
      <c r="F1935" t="s">
        <v>22</v>
      </c>
      <c r="G1935" s="2"/>
      <c r="H1935" t="s">
        <v>22</v>
      </c>
      <c r="I1935">
        <v>2021</v>
      </c>
      <c r="J1935" t="s">
        <v>23</v>
      </c>
      <c r="K1935" t="s">
        <v>6200</v>
      </c>
      <c r="L1935">
        <v>44</v>
      </c>
      <c r="M1935">
        <v>0</v>
      </c>
      <c r="N1935" t="s">
        <v>25</v>
      </c>
      <c r="O1935" t="s">
        <v>9278</v>
      </c>
      <c r="P1935" t="s">
        <v>27</v>
      </c>
      <c r="Q1935">
        <v>2</v>
      </c>
      <c r="R1935" t="str">
        <f t="shared" si="120"/>
        <v/>
      </c>
      <c r="S1935" t="str">
        <f t="shared" si="121"/>
        <v/>
      </c>
      <c r="T1935" t="str">
        <f t="shared" si="122"/>
        <v>Recent</v>
      </c>
      <c r="U1935" t="str">
        <f t="shared" si="123"/>
        <v>Short</v>
      </c>
    </row>
    <row r="1936" spans="1:21" x14ac:dyDescent="0.25">
      <c r="A1936" t="s">
        <v>9279</v>
      </c>
      <c r="B1936" t="s">
        <v>18</v>
      </c>
      <c r="C1936" t="s">
        <v>9280</v>
      </c>
      <c r="D1936" t="s">
        <v>9281</v>
      </c>
      <c r="E1936" t="s">
        <v>9282</v>
      </c>
      <c r="F1936" t="s">
        <v>33</v>
      </c>
      <c r="G1936" s="2">
        <v>43893</v>
      </c>
      <c r="H1936" t="s">
        <v>34</v>
      </c>
      <c r="I1936">
        <v>2011</v>
      </c>
      <c r="J1936" t="s">
        <v>92</v>
      </c>
      <c r="K1936" t="s">
        <v>4125</v>
      </c>
      <c r="L1936">
        <v>119</v>
      </c>
      <c r="M1936">
        <v>0</v>
      </c>
      <c r="N1936" t="s">
        <v>119</v>
      </c>
      <c r="O1936" t="s">
        <v>9283</v>
      </c>
      <c r="P1936" t="s">
        <v>39</v>
      </c>
      <c r="Q1936">
        <v>1</v>
      </c>
      <c r="R1936">
        <f t="shared" si="120"/>
        <v>2020</v>
      </c>
      <c r="S1936" t="str">
        <f t="shared" si="121"/>
        <v>March</v>
      </c>
      <c r="T1936" t="str">
        <f t="shared" si="122"/>
        <v>Modern</v>
      </c>
      <c r="U1936" t="str">
        <f t="shared" si="123"/>
        <v>Medium</v>
      </c>
    </row>
    <row r="1937" spans="1:21" x14ac:dyDescent="0.25">
      <c r="A1937" t="s">
        <v>9284</v>
      </c>
      <c r="B1937" t="s">
        <v>18</v>
      </c>
      <c r="C1937" t="s">
        <v>9285</v>
      </c>
      <c r="D1937" t="s">
        <v>9286</v>
      </c>
      <c r="E1937" t="s">
        <v>9287</v>
      </c>
      <c r="F1937" t="s">
        <v>22</v>
      </c>
      <c r="G1937" s="2"/>
      <c r="H1937" t="s">
        <v>22</v>
      </c>
      <c r="I1937">
        <v>2009</v>
      </c>
      <c r="J1937" t="s">
        <v>244</v>
      </c>
      <c r="K1937" t="s">
        <v>99</v>
      </c>
      <c r="L1937">
        <v>85</v>
      </c>
      <c r="M1937">
        <v>0</v>
      </c>
      <c r="N1937" t="s">
        <v>119</v>
      </c>
      <c r="O1937" t="s">
        <v>9288</v>
      </c>
      <c r="P1937" t="s">
        <v>27</v>
      </c>
      <c r="Q1937">
        <v>2</v>
      </c>
      <c r="R1937" t="str">
        <f t="shared" si="120"/>
        <v/>
      </c>
      <c r="S1937" t="str">
        <f t="shared" si="121"/>
        <v/>
      </c>
      <c r="T1937" t="str">
        <f t="shared" si="122"/>
        <v>Older</v>
      </c>
      <c r="U1937" t="str">
        <f t="shared" si="123"/>
        <v>Short</v>
      </c>
    </row>
    <row r="1938" spans="1:21" x14ac:dyDescent="0.25">
      <c r="A1938" t="s">
        <v>9289</v>
      </c>
      <c r="B1938" t="s">
        <v>18</v>
      </c>
      <c r="C1938" t="s">
        <v>9290</v>
      </c>
      <c r="D1938" t="s">
        <v>1168</v>
      </c>
      <c r="E1938" t="s">
        <v>1169</v>
      </c>
      <c r="F1938" t="s">
        <v>22</v>
      </c>
      <c r="G1938" s="2"/>
      <c r="H1938" t="s">
        <v>22</v>
      </c>
      <c r="I1938">
        <v>2020</v>
      </c>
      <c r="J1938" t="s">
        <v>77</v>
      </c>
      <c r="K1938" t="s">
        <v>1170</v>
      </c>
      <c r="L1938">
        <v>140</v>
      </c>
      <c r="M1938">
        <v>0</v>
      </c>
      <c r="N1938" t="s">
        <v>25</v>
      </c>
      <c r="O1938" t="s">
        <v>1171</v>
      </c>
      <c r="P1938" t="s">
        <v>27</v>
      </c>
      <c r="Q1938">
        <v>2</v>
      </c>
      <c r="R1938" t="str">
        <f t="shared" si="120"/>
        <v/>
      </c>
      <c r="S1938" t="str">
        <f t="shared" si="121"/>
        <v/>
      </c>
      <c r="T1938" t="str">
        <f t="shared" si="122"/>
        <v>Recent</v>
      </c>
      <c r="U1938" t="str">
        <f t="shared" si="123"/>
        <v>Long</v>
      </c>
    </row>
    <row r="1939" spans="1:21" x14ac:dyDescent="0.25">
      <c r="A1939" t="s">
        <v>9291</v>
      </c>
      <c r="B1939" t="s">
        <v>29</v>
      </c>
      <c r="C1939" t="s">
        <v>9292</v>
      </c>
      <c r="D1939" t="s">
        <v>22</v>
      </c>
      <c r="E1939" t="s">
        <v>9293</v>
      </c>
      <c r="F1939" t="s">
        <v>22</v>
      </c>
      <c r="G1939" s="2">
        <v>43593</v>
      </c>
      <c r="H1939" t="s">
        <v>34</v>
      </c>
      <c r="I1939">
        <v>2015</v>
      </c>
      <c r="J1939" t="s">
        <v>51</v>
      </c>
      <c r="K1939" t="s">
        <v>71</v>
      </c>
      <c r="L1939">
        <v>0</v>
      </c>
      <c r="M1939">
        <v>1</v>
      </c>
      <c r="N1939" t="s">
        <v>137</v>
      </c>
      <c r="O1939" t="s">
        <v>9294</v>
      </c>
      <c r="P1939" t="s">
        <v>39</v>
      </c>
      <c r="Q1939">
        <v>1</v>
      </c>
      <c r="R1939">
        <f t="shared" si="120"/>
        <v>2019</v>
      </c>
      <c r="S1939" t="str">
        <f t="shared" si="121"/>
        <v>May</v>
      </c>
      <c r="T1939" t="str">
        <f t="shared" si="122"/>
        <v>Modern</v>
      </c>
      <c r="U1939" t="str">
        <f t="shared" si="123"/>
        <v>Not Applicable</v>
      </c>
    </row>
    <row r="1940" spans="1:21" x14ac:dyDescent="0.25">
      <c r="A1940" t="s">
        <v>9295</v>
      </c>
      <c r="B1940" t="s">
        <v>18</v>
      </c>
      <c r="C1940" t="s">
        <v>9296</v>
      </c>
      <c r="D1940" t="s">
        <v>9297</v>
      </c>
      <c r="E1940" t="s">
        <v>9298</v>
      </c>
      <c r="F1940" t="s">
        <v>9299</v>
      </c>
      <c r="G1940" s="2">
        <v>43146</v>
      </c>
      <c r="H1940" t="s">
        <v>34</v>
      </c>
      <c r="I1940">
        <v>2009</v>
      </c>
      <c r="J1940" t="s">
        <v>92</v>
      </c>
      <c r="K1940" t="s">
        <v>908</v>
      </c>
      <c r="L1940">
        <v>104</v>
      </c>
      <c r="M1940">
        <v>0</v>
      </c>
      <c r="N1940" t="s">
        <v>112</v>
      </c>
      <c r="O1940" t="s">
        <v>9300</v>
      </c>
      <c r="P1940" t="s">
        <v>39</v>
      </c>
      <c r="Q1940">
        <v>1</v>
      </c>
      <c r="R1940">
        <f t="shared" si="120"/>
        <v>2018</v>
      </c>
      <c r="S1940" t="str">
        <f t="shared" si="121"/>
        <v>February</v>
      </c>
      <c r="T1940" t="str">
        <f t="shared" si="122"/>
        <v>Older</v>
      </c>
      <c r="U1940" t="str">
        <f t="shared" si="123"/>
        <v>Medium</v>
      </c>
    </row>
    <row r="1941" spans="1:21" x14ac:dyDescent="0.25">
      <c r="A1941" t="s">
        <v>9301</v>
      </c>
      <c r="B1941" t="s">
        <v>18</v>
      </c>
      <c r="C1941" t="s">
        <v>9302</v>
      </c>
      <c r="D1941" t="s">
        <v>9303</v>
      </c>
      <c r="E1941" t="s">
        <v>9304</v>
      </c>
      <c r="F1941" t="s">
        <v>85</v>
      </c>
      <c r="G1941" s="2">
        <v>43316</v>
      </c>
      <c r="H1941" t="s">
        <v>34</v>
      </c>
      <c r="I1941">
        <v>2016</v>
      </c>
      <c r="J1941" t="s">
        <v>136</v>
      </c>
      <c r="K1941" t="s">
        <v>7199</v>
      </c>
      <c r="L1941">
        <v>127</v>
      </c>
      <c r="M1941">
        <v>0</v>
      </c>
      <c r="N1941" t="s">
        <v>112</v>
      </c>
      <c r="O1941" t="s">
        <v>9305</v>
      </c>
      <c r="P1941" t="s">
        <v>39</v>
      </c>
      <c r="Q1941">
        <v>1</v>
      </c>
      <c r="R1941">
        <f t="shared" si="120"/>
        <v>2018</v>
      </c>
      <c r="S1941" t="str">
        <f t="shared" si="121"/>
        <v>August</v>
      </c>
      <c r="T1941" t="str">
        <f t="shared" si="122"/>
        <v>Modern</v>
      </c>
      <c r="U1941" t="str">
        <f t="shared" si="123"/>
        <v>Long</v>
      </c>
    </row>
    <row r="1942" spans="1:21" x14ac:dyDescent="0.25">
      <c r="A1942" t="s">
        <v>9306</v>
      </c>
      <c r="B1942" t="s">
        <v>29</v>
      </c>
      <c r="C1942" t="s">
        <v>9307</v>
      </c>
      <c r="D1942" t="s">
        <v>22</v>
      </c>
      <c r="E1942" t="s">
        <v>9308</v>
      </c>
      <c r="F1942" t="s">
        <v>1092</v>
      </c>
      <c r="G1942" s="2">
        <v>44027</v>
      </c>
      <c r="H1942" t="s">
        <v>34</v>
      </c>
      <c r="I1942">
        <v>2020</v>
      </c>
      <c r="J1942" t="s">
        <v>35</v>
      </c>
      <c r="K1942" t="s">
        <v>71</v>
      </c>
      <c r="L1942">
        <v>0</v>
      </c>
      <c r="M1942">
        <v>1</v>
      </c>
      <c r="N1942" t="s">
        <v>2791</v>
      </c>
      <c r="O1942" t="s">
        <v>9309</v>
      </c>
      <c r="P1942" t="s">
        <v>39</v>
      </c>
      <c r="Q1942">
        <v>1</v>
      </c>
      <c r="R1942">
        <f t="shared" si="120"/>
        <v>2020</v>
      </c>
      <c r="S1942" t="str">
        <f t="shared" si="121"/>
        <v>July</v>
      </c>
      <c r="T1942" t="str">
        <f t="shared" si="122"/>
        <v>Recent</v>
      </c>
      <c r="U1942" t="str">
        <f t="shared" si="123"/>
        <v>Not Applicable</v>
      </c>
    </row>
    <row r="1943" spans="1:21" x14ac:dyDescent="0.25">
      <c r="A1943" t="s">
        <v>9310</v>
      </c>
      <c r="B1943" t="s">
        <v>18</v>
      </c>
      <c r="C1943" t="s">
        <v>9311</v>
      </c>
      <c r="D1943" t="s">
        <v>9312</v>
      </c>
      <c r="E1943" t="s">
        <v>9313</v>
      </c>
      <c r="F1943" t="s">
        <v>22</v>
      </c>
      <c r="G1943" s="2"/>
      <c r="H1943" t="s">
        <v>22</v>
      </c>
      <c r="I1943">
        <v>2020</v>
      </c>
      <c r="J1943" t="s">
        <v>77</v>
      </c>
      <c r="K1943" t="s">
        <v>1065</v>
      </c>
      <c r="L1943">
        <v>43</v>
      </c>
      <c r="M1943">
        <v>0</v>
      </c>
      <c r="N1943" t="s">
        <v>25</v>
      </c>
      <c r="O1943" t="s">
        <v>9314</v>
      </c>
      <c r="P1943" t="s">
        <v>27</v>
      </c>
      <c r="Q1943">
        <v>2</v>
      </c>
      <c r="R1943" t="str">
        <f t="shared" si="120"/>
        <v/>
      </c>
      <c r="S1943" t="str">
        <f t="shared" si="121"/>
        <v/>
      </c>
      <c r="T1943" t="str">
        <f t="shared" si="122"/>
        <v>Recent</v>
      </c>
      <c r="U1943" t="str">
        <f t="shared" si="123"/>
        <v>Short</v>
      </c>
    </row>
    <row r="1944" spans="1:21" x14ac:dyDescent="0.25">
      <c r="A1944" t="s">
        <v>9315</v>
      </c>
      <c r="B1944" t="s">
        <v>18</v>
      </c>
      <c r="C1944" t="s">
        <v>9316</v>
      </c>
      <c r="D1944" t="s">
        <v>9317</v>
      </c>
      <c r="E1944" t="s">
        <v>9318</v>
      </c>
      <c r="F1944" t="s">
        <v>670</v>
      </c>
      <c r="G1944" s="2"/>
      <c r="H1944" t="s">
        <v>22</v>
      </c>
      <c r="I1944">
        <v>2021</v>
      </c>
      <c r="J1944" t="s">
        <v>59</v>
      </c>
      <c r="K1944" t="s">
        <v>60</v>
      </c>
      <c r="L1944">
        <v>89</v>
      </c>
      <c r="M1944">
        <v>0</v>
      </c>
      <c r="N1944" t="s">
        <v>25</v>
      </c>
      <c r="O1944" t="s">
        <v>9319</v>
      </c>
      <c r="P1944" t="s">
        <v>27</v>
      </c>
      <c r="Q1944">
        <v>2</v>
      </c>
      <c r="R1944" t="str">
        <f t="shared" si="120"/>
        <v/>
      </c>
      <c r="S1944" t="str">
        <f t="shared" si="121"/>
        <v/>
      </c>
      <c r="T1944" t="str">
        <f t="shared" si="122"/>
        <v>Recent</v>
      </c>
      <c r="U1944" t="str">
        <f t="shared" si="123"/>
        <v>Short</v>
      </c>
    </row>
    <row r="1945" spans="1:21" x14ac:dyDescent="0.25">
      <c r="A1945" t="s">
        <v>9320</v>
      </c>
      <c r="B1945" t="s">
        <v>18</v>
      </c>
      <c r="C1945" t="s">
        <v>9321</v>
      </c>
      <c r="D1945" t="s">
        <v>9322</v>
      </c>
      <c r="E1945" t="s">
        <v>9323</v>
      </c>
      <c r="F1945" t="s">
        <v>680</v>
      </c>
      <c r="G1945" s="2">
        <v>43573</v>
      </c>
      <c r="H1945" t="s">
        <v>34</v>
      </c>
      <c r="I1945">
        <v>2014</v>
      </c>
      <c r="J1945" t="s">
        <v>136</v>
      </c>
      <c r="K1945" t="s">
        <v>104</v>
      </c>
      <c r="L1945">
        <v>73</v>
      </c>
      <c r="M1945">
        <v>0</v>
      </c>
      <c r="N1945" t="s">
        <v>264</v>
      </c>
      <c r="O1945" t="s">
        <v>9324</v>
      </c>
      <c r="P1945" t="s">
        <v>39</v>
      </c>
      <c r="Q1945">
        <v>1</v>
      </c>
      <c r="R1945">
        <f t="shared" si="120"/>
        <v>2019</v>
      </c>
      <c r="S1945" t="str">
        <f t="shared" si="121"/>
        <v>April</v>
      </c>
      <c r="T1945" t="str">
        <f t="shared" si="122"/>
        <v>Modern</v>
      </c>
      <c r="U1945" t="str">
        <f t="shared" si="123"/>
        <v>Short</v>
      </c>
    </row>
    <row r="1946" spans="1:21" x14ac:dyDescent="0.25">
      <c r="A1946" t="s">
        <v>9325</v>
      </c>
      <c r="B1946" t="s">
        <v>18</v>
      </c>
      <c r="C1946" t="s">
        <v>9326</v>
      </c>
      <c r="D1946" t="s">
        <v>9327</v>
      </c>
      <c r="E1946" t="s">
        <v>22</v>
      </c>
      <c r="F1946" t="s">
        <v>7570</v>
      </c>
      <c r="G1946" s="2">
        <v>43891</v>
      </c>
      <c r="H1946" t="s">
        <v>34</v>
      </c>
      <c r="I1946">
        <v>2019</v>
      </c>
      <c r="J1946" t="s">
        <v>35</v>
      </c>
      <c r="K1946" t="s">
        <v>967</v>
      </c>
      <c r="L1946">
        <v>90</v>
      </c>
      <c r="M1946">
        <v>0</v>
      </c>
      <c r="N1946" t="s">
        <v>45</v>
      </c>
      <c r="O1946" t="s">
        <v>9328</v>
      </c>
      <c r="P1946" t="s">
        <v>39</v>
      </c>
      <c r="Q1946">
        <v>1</v>
      </c>
      <c r="R1946">
        <f t="shared" si="120"/>
        <v>2020</v>
      </c>
      <c r="S1946" t="str">
        <f t="shared" si="121"/>
        <v>March</v>
      </c>
      <c r="T1946" t="str">
        <f t="shared" si="122"/>
        <v>Modern</v>
      </c>
      <c r="U1946" t="str">
        <f t="shared" si="123"/>
        <v>Medium</v>
      </c>
    </row>
    <row r="1947" spans="1:21" x14ac:dyDescent="0.25">
      <c r="A1947" t="s">
        <v>9329</v>
      </c>
      <c r="B1947" t="s">
        <v>18</v>
      </c>
      <c r="C1947" t="s">
        <v>9330</v>
      </c>
      <c r="D1947" t="s">
        <v>9331</v>
      </c>
      <c r="E1947" t="s">
        <v>9332</v>
      </c>
      <c r="F1947" t="s">
        <v>175</v>
      </c>
      <c r="G1947" s="2">
        <v>43617</v>
      </c>
      <c r="H1947" t="s">
        <v>34</v>
      </c>
      <c r="I1947">
        <v>2016</v>
      </c>
      <c r="J1947" t="s">
        <v>244</v>
      </c>
      <c r="K1947" t="s">
        <v>1525</v>
      </c>
      <c r="L1947">
        <v>120</v>
      </c>
      <c r="M1947">
        <v>0</v>
      </c>
      <c r="N1947" t="s">
        <v>112</v>
      </c>
      <c r="O1947" t="s">
        <v>9333</v>
      </c>
      <c r="P1947" t="s">
        <v>39</v>
      </c>
      <c r="Q1947">
        <v>1</v>
      </c>
      <c r="R1947">
        <f t="shared" si="120"/>
        <v>2019</v>
      </c>
      <c r="S1947" t="str">
        <f t="shared" si="121"/>
        <v>June</v>
      </c>
      <c r="T1947" t="str">
        <f t="shared" si="122"/>
        <v>Modern</v>
      </c>
      <c r="U1947" t="str">
        <f t="shared" si="123"/>
        <v>Medium</v>
      </c>
    </row>
    <row r="1948" spans="1:21" x14ac:dyDescent="0.25">
      <c r="A1948" t="s">
        <v>9334</v>
      </c>
      <c r="B1948" t="s">
        <v>29</v>
      </c>
      <c r="C1948" t="s">
        <v>9335</v>
      </c>
      <c r="D1948" t="s">
        <v>22</v>
      </c>
      <c r="E1948" t="s">
        <v>9336</v>
      </c>
      <c r="F1948" t="s">
        <v>1934</v>
      </c>
      <c r="G1948" s="2">
        <v>42736</v>
      </c>
      <c r="H1948" t="s">
        <v>34</v>
      </c>
      <c r="I1948">
        <v>2012</v>
      </c>
      <c r="J1948" t="s">
        <v>136</v>
      </c>
      <c r="K1948" t="s">
        <v>71</v>
      </c>
      <c r="L1948">
        <v>0</v>
      </c>
      <c r="M1948">
        <v>1</v>
      </c>
      <c r="N1948" t="s">
        <v>137</v>
      </c>
      <c r="O1948" t="s">
        <v>9337</v>
      </c>
      <c r="P1948" t="s">
        <v>39</v>
      </c>
      <c r="Q1948">
        <v>1</v>
      </c>
      <c r="R1948">
        <f t="shared" si="120"/>
        <v>2017</v>
      </c>
      <c r="S1948" t="str">
        <f t="shared" si="121"/>
        <v>January</v>
      </c>
      <c r="T1948" t="str">
        <f t="shared" si="122"/>
        <v>Modern</v>
      </c>
      <c r="U1948" t="str">
        <f t="shared" si="123"/>
        <v>Not Applicable</v>
      </c>
    </row>
    <row r="1949" spans="1:21" x14ac:dyDescent="0.25">
      <c r="A1949" t="s">
        <v>9338</v>
      </c>
      <c r="B1949" t="s">
        <v>18</v>
      </c>
      <c r="C1949" t="s">
        <v>9339</v>
      </c>
      <c r="D1949" t="s">
        <v>9340</v>
      </c>
      <c r="E1949" t="s">
        <v>9341</v>
      </c>
      <c r="F1949" t="s">
        <v>22</v>
      </c>
      <c r="G1949" s="2"/>
      <c r="H1949" t="s">
        <v>22</v>
      </c>
      <c r="I1949">
        <v>2020</v>
      </c>
      <c r="J1949" t="s">
        <v>59</v>
      </c>
      <c r="K1949" t="s">
        <v>169</v>
      </c>
      <c r="L1949">
        <v>103</v>
      </c>
      <c r="M1949">
        <v>0</v>
      </c>
      <c r="N1949" t="s">
        <v>119</v>
      </c>
      <c r="O1949" t="s">
        <v>9342</v>
      </c>
      <c r="P1949" t="s">
        <v>27</v>
      </c>
      <c r="Q1949">
        <v>2</v>
      </c>
      <c r="R1949" t="str">
        <f t="shared" si="120"/>
        <v/>
      </c>
      <c r="S1949" t="str">
        <f t="shared" si="121"/>
        <v/>
      </c>
      <c r="T1949" t="str">
        <f t="shared" si="122"/>
        <v>Recent</v>
      </c>
      <c r="U1949" t="str">
        <f t="shared" si="123"/>
        <v>Medium</v>
      </c>
    </row>
    <row r="1950" spans="1:21" x14ac:dyDescent="0.25">
      <c r="A1950" t="s">
        <v>9343</v>
      </c>
      <c r="B1950" t="s">
        <v>18</v>
      </c>
      <c r="C1950" t="s">
        <v>9344</v>
      </c>
      <c r="D1950" t="s">
        <v>9345</v>
      </c>
      <c r="E1950" t="s">
        <v>9346</v>
      </c>
      <c r="F1950" t="s">
        <v>175</v>
      </c>
      <c r="G1950" s="2"/>
      <c r="H1950" t="s">
        <v>22</v>
      </c>
      <c r="I1950">
        <v>2015</v>
      </c>
      <c r="J1950" t="s">
        <v>244</v>
      </c>
      <c r="K1950" t="s">
        <v>263</v>
      </c>
      <c r="L1950">
        <v>88</v>
      </c>
      <c r="M1950">
        <v>0</v>
      </c>
      <c r="N1950" t="s">
        <v>883</v>
      </c>
      <c r="O1950" t="s">
        <v>9347</v>
      </c>
      <c r="P1950" t="s">
        <v>27</v>
      </c>
      <c r="Q1950">
        <v>2</v>
      </c>
      <c r="R1950" t="str">
        <f t="shared" si="120"/>
        <v/>
      </c>
      <c r="S1950" t="str">
        <f t="shared" si="121"/>
        <v/>
      </c>
      <c r="T1950" t="str">
        <f t="shared" si="122"/>
        <v>Modern</v>
      </c>
      <c r="U1950" t="str">
        <f t="shared" si="123"/>
        <v>Short</v>
      </c>
    </row>
    <row r="1951" spans="1:21" x14ac:dyDescent="0.25">
      <c r="A1951" t="s">
        <v>9348</v>
      </c>
      <c r="B1951" t="s">
        <v>18</v>
      </c>
      <c r="C1951" t="s">
        <v>9349</v>
      </c>
      <c r="D1951" t="s">
        <v>5416</v>
      </c>
      <c r="E1951" t="s">
        <v>9350</v>
      </c>
      <c r="F1951" t="s">
        <v>175</v>
      </c>
      <c r="G1951" s="2">
        <v>42496</v>
      </c>
      <c r="H1951" t="s">
        <v>34</v>
      </c>
      <c r="I1951">
        <v>2016</v>
      </c>
      <c r="J1951" t="s">
        <v>35</v>
      </c>
      <c r="K1951" t="s">
        <v>44</v>
      </c>
      <c r="L1951">
        <v>60</v>
      </c>
      <c r="M1951">
        <v>0</v>
      </c>
      <c r="N1951" t="s">
        <v>210</v>
      </c>
      <c r="O1951" t="s">
        <v>9351</v>
      </c>
      <c r="P1951" t="s">
        <v>39</v>
      </c>
      <c r="Q1951">
        <v>1</v>
      </c>
      <c r="R1951">
        <f t="shared" si="120"/>
        <v>2016</v>
      </c>
      <c r="S1951" t="str">
        <f t="shared" si="121"/>
        <v>May</v>
      </c>
      <c r="T1951" t="str">
        <f t="shared" si="122"/>
        <v>Modern</v>
      </c>
      <c r="U1951" t="str">
        <f t="shared" si="123"/>
        <v>Short</v>
      </c>
    </row>
    <row r="1952" spans="1:21" x14ac:dyDescent="0.25">
      <c r="A1952" t="s">
        <v>9352</v>
      </c>
      <c r="B1952" t="s">
        <v>18</v>
      </c>
      <c r="C1952" t="s">
        <v>9353</v>
      </c>
      <c r="D1952" t="s">
        <v>9354</v>
      </c>
      <c r="E1952" t="s">
        <v>9355</v>
      </c>
      <c r="F1952" t="s">
        <v>22</v>
      </c>
      <c r="G1952" s="2"/>
      <c r="H1952" t="s">
        <v>22</v>
      </c>
      <c r="I1952">
        <v>2013</v>
      </c>
      <c r="J1952" t="s">
        <v>59</v>
      </c>
      <c r="K1952" t="s">
        <v>329</v>
      </c>
      <c r="L1952">
        <v>113</v>
      </c>
      <c r="M1952">
        <v>0</v>
      </c>
      <c r="N1952" t="s">
        <v>25</v>
      </c>
      <c r="O1952" t="s">
        <v>9356</v>
      </c>
      <c r="P1952" t="s">
        <v>27</v>
      </c>
      <c r="Q1952">
        <v>2</v>
      </c>
      <c r="R1952" t="str">
        <f t="shared" si="120"/>
        <v/>
      </c>
      <c r="S1952" t="str">
        <f t="shared" si="121"/>
        <v/>
      </c>
      <c r="T1952" t="str">
        <f t="shared" si="122"/>
        <v>Modern</v>
      </c>
      <c r="U1952" t="str">
        <f t="shared" si="123"/>
        <v>Medium</v>
      </c>
    </row>
    <row r="1953" spans="1:21" x14ac:dyDescent="0.25">
      <c r="A1953" t="s">
        <v>9357</v>
      </c>
      <c r="B1953" t="s">
        <v>18</v>
      </c>
      <c r="C1953" t="s">
        <v>9358</v>
      </c>
      <c r="D1953" t="s">
        <v>9359</v>
      </c>
      <c r="E1953" t="s">
        <v>9360</v>
      </c>
      <c r="F1953" t="s">
        <v>22</v>
      </c>
      <c r="G1953" s="2"/>
      <c r="H1953" t="s">
        <v>22</v>
      </c>
      <c r="I1953">
        <v>2018</v>
      </c>
      <c r="J1953" t="s">
        <v>300</v>
      </c>
      <c r="K1953" t="s">
        <v>4400</v>
      </c>
      <c r="L1953">
        <v>45</v>
      </c>
      <c r="M1953">
        <v>0</v>
      </c>
      <c r="N1953" t="s">
        <v>45</v>
      </c>
      <c r="O1953" t="s">
        <v>9361</v>
      </c>
      <c r="P1953" t="s">
        <v>27</v>
      </c>
      <c r="Q1953">
        <v>2</v>
      </c>
      <c r="R1953" t="str">
        <f t="shared" si="120"/>
        <v/>
      </c>
      <c r="S1953" t="str">
        <f t="shared" si="121"/>
        <v/>
      </c>
      <c r="T1953" t="str">
        <f t="shared" si="122"/>
        <v>Modern</v>
      </c>
      <c r="U1953" t="str">
        <f t="shared" si="123"/>
        <v>Short</v>
      </c>
    </row>
    <row r="1954" spans="1:21" x14ac:dyDescent="0.25">
      <c r="A1954" t="s">
        <v>9362</v>
      </c>
      <c r="B1954" t="s">
        <v>18</v>
      </c>
      <c r="C1954" t="s">
        <v>9363</v>
      </c>
      <c r="D1954" t="s">
        <v>763</v>
      </c>
      <c r="E1954" t="s">
        <v>22</v>
      </c>
      <c r="F1954" t="s">
        <v>22</v>
      </c>
      <c r="G1954" s="2"/>
      <c r="H1954" t="s">
        <v>22</v>
      </c>
      <c r="I1954">
        <v>2020</v>
      </c>
      <c r="J1954" t="s">
        <v>77</v>
      </c>
      <c r="K1954" t="s">
        <v>9364</v>
      </c>
      <c r="L1954">
        <v>19</v>
      </c>
      <c r="M1954">
        <v>0</v>
      </c>
      <c r="N1954" t="s">
        <v>357</v>
      </c>
      <c r="O1954" t="s">
        <v>764</v>
      </c>
      <c r="P1954" t="s">
        <v>27</v>
      </c>
      <c r="Q1954">
        <v>2</v>
      </c>
      <c r="R1954" t="str">
        <f t="shared" si="120"/>
        <v/>
      </c>
      <c r="S1954" t="str">
        <f t="shared" si="121"/>
        <v/>
      </c>
      <c r="T1954" t="str">
        <f t="shared" si="122"/>
        <v>Recent</v>
      </c>
      <c r="U1954" t="str">
        <f t="shared" si="123"/>
        <v>Short</v>
      </c>
    </row>
    <row r="1955" spans="1:21" x14ac:dyDescent="0.25">
      <c r="A1955" t="s">
        <v>9365</v>
      </c>
      <c r="B1955" t="s">
        <v>29</v>
      </c>
      <c r="C1955" t="s">
        <v>9366</v>
      </c>
      <c r="D1955" t="s">
        <v>22</v>
      </c>
      <c r="E1955" t="s">
        <v>9367</v>
      </c>
      <c r="F1955" t="s">
        <v>22</v>
      </c>
      <c r="G1955" s="2"/>
      <c r="H1955" t="s">
        <v>22</v>
      </c>
      <c r="I1955">
        <v>2021</v>
      </c>
      <c r="J1955" t="s">
        <v>51</v>
      </c>
      <c r="K1955" t="s">
        <v>71</v>
      </c>
      <c r="L1955">
        <v>0</v>
      </c>
      <c r="M1955">
        <v>1</v>
      </c>
      <c r="N1955" t="s">
        <v>805</v>
      </c>
      <c r="O1955" t="s">
        <v>9368</v>
      </c>
      <c r="P1955" t="s">
        <v>27</v>
      </c>
      <c r="Q1955">
        <v>2</v>
      </c>
      <c r="R1955" t="str">
        <f t="shared" si="120"/>
        <v/>
      </c>
      <c r="S1955" t="str">
        <f t="shared" si="121"/>
        <v/>
      </c>
      <c r="T1955" t="str">
        <f t="shared" si="122"/>
        <v>Recent</v>
      </c>
      <c r="U1955" t="str">
        <f t="shared" si="123"/>
        <v>Not Applicable</v>
      </c>
    </row>
    <row r="1956" spans="1:21" x14ac:dyDescent="0.25">
      <c r="A1956" t="s">
        <v>9369</v>
      </c>
      <c r="B1956" t="s">
        <v>29</v>
      </c>
      <c r="C1956" t="s">
        <v>9370</v>
      </c>
      <c r="D1956" t="s">
        <v>22</v>
      </c>
      <c r="E1956" t="s">
        <v>9371</v>
      </c>
      <c r="F1956" t="s">
        <v>33</v>
      </c>
      <c r="G1956" s="2">
        <v>43375</v>
      </c>
      <c r="H1956" t="s">
        <v>34</v>
      </c>
      <c r="I1956">
        <v>1974</v>
      </c>
      <c r="J1956" t="s">
        <v>136</v>
      </c>
      <c r="K1956" t="s">
        <v>1885</v>
      </c>
      <c r="L1956">
        <v>0</v>
      </c>
      <c r="M1956">
        <v>4</v>
      </c>
      <c r="N1956" t="s">
        <v>37</v>
      </c>
      <c r="O1956" t="s">
        <v>9372</v>
      </c>
      <c r="P1956" t="s">
        <v>39</v>
      </c>
      <c r="Q1956">
        <v>1</v>
      </c>
      <c r="R1956">
        <f t="shared" si="120"/>
        <v>2018</v>
      </c>
      <c r="S1956" t="str">
        <f t="shared" si="121"/>
        <v>October</v>
      </c>
      <c r="T1956" t="str">
        <f t="shared" si="122"/>
        <v>Older</v>
      </c>
      <c r="U1956" t="str">
        <f t="shared" si="123"/>
        <v>Not Applicable</v>
      </c>
    </row>
    <row r="1957" spans="1:21" x14ac:dyDescent="0.25">
      <c r="A1957" t="s">
        <v>9373</v>
      </c>
      <c r="B1957" t="s">
        <v>18</v>
      </c>
      <c r="C1957" t="s">
        <v>9374</v>
      </c>
      <c r="D1957" t="s">
        <v>9375</v>
      </c>
      <c r="E1957" t="s">
        <v>9376</v>
      </c>
      <c r="F1957" t="s">
        <v>175</v>
      </c>
      <c r="G1957" s="2">
        <v>44036</v>
      </c>
      <c r="H1957" t="s">
        <v>34</v>
      </c>
      <c r="I1957">
        <v>2020</v>
      </c>
      <c r="J1957" t="s">
        <v>349</v>
      </c>
      <c r="K1957" t="s">
        <v>3290</v>
      </c>
      <c r="L1957">
        <v>46</v>
      </c>
      <c r="M1957">
        <v>0</v>
      </c>
      <c r="N1957" t="s">
        <v>162</v>
      </c>
      <c r="O1957" t="s">
        <v>9377</v>
      </c>
      <c r="P1957" t="s">
        <v>39</v>
      </c>
      <c r="Q1957">
        <v>1</v>
      </c>
      <c r="R1957">
        <f t="shared" si="120"/>
        <v>2020</v>
      </c>
      <c r="S1957" t="str">
        <f t="shared" si="121"/>
        <v>July</v>
      </c>
      <c r="T1957" t="str">
        <f t="shared" si="122"/>
        <v>Recent</v>
      </c>
      <c r="U1957" t="str">
        <f t="shared" si="123"/>
        <v>Short</v>
      </c>
    </row>
    <row r="1958" spans="1:21" x14ac:dyDescent="0.25">
      <c r="A1958" t="s">
        <v>9378</v>
      </c>
      <c r="B1958" t="s">
        <v>29</v>
      </c>
      <c r="C1958" t="s">
        <v>9379</v>
      </c>
      <c r="D1958" t="s">
        <v>22</v>
      </c>
      <c r="E1958" t="s">
        <v>22</v>
      </c>
      <c r="F1958" t="s">
        <v>22</v>
      </c>
      <c r="G1958" s="2"/>
      <c r="H1958" t="s">
        <v>22</v>
      </c>
      <c r="I1958">
        <v>2018</v>
      </c>
      <c r="J1958" t="s">
        <v>59</v>
      </c>
      <c r="K1958" t="s">
        <v>71</v>
      </c>
      <c r="L1958">
        <v>0</v>
      </c>
      <c r="M1958">
        <v>1</v>
      </c>
      <c r="N1958" t="s">
        <v>368</v>
      </c>
      <c r="O1958" t="s">
        <v>9380</v>
      </c>
      <c r="P1958" t="s">
        <v>27</v>
      </c>
      <c r="Q1958">
        <v>2</v>
      </c>
      <c r="R1958" t="str">
        <f t="shared" si="120"/>
        <v/>
      </c>
      <c r="S1958" t="str">
        <f t="shared" si="121"/>
        <v/>
      </c>
      <c r="T1958" t="str">
        <f t="shared" si="122"/>
        <v>Modern</v>
      </c>
      <c r="U1958" t="str">
        <f t="shared" si="123"/>
        <v>Not Applicable</v>
      </c>
    </row>
    <row r="1959" spans="1:21" x14ac:dyDescent="0.25">
      <c r="A1959" t="s">
        <v>9381</v>
      </c>
      <c r="B1959" t="s">
        <v>29</v>
      </c>
      <c r="C1959" t="s">
        <v>9382</v>
      </c>
      <c r="D1959" t="s">
        <v>22</v>
      </c>
      <c r="E1959" t="s">
        <v>8725</v>
      </c>
      <c r="F1959" t="s">
        <v>22</v>
      </c>
      <c r="G1959" s="2"/>
      <c r="H1959" t="s">
        <v>22</v>
      </c>
      <c r="I1959">
        <v>2019</v>
      </c>
      <c r="J1959" t="s">
        <v>77</v>
      </c>
      <c r="K1959" t="s">
        <v>732</v>
      </c>
      <c r="L1959">
        <v>0</v>
      </c>
      <c r="M1959">
        <v>5</v>
      </c>
      <c r="N1959" t="s">
        <v>805</v>
      </c>
      <c r="O1959" t="s">
        <v>9383</v>
      </c>
      <c r="P1959" t="s">
        <v>27</v>
      </c>
      <c r="Q1959">
        <v>2</v>
      </c>
      <c r="R1959" t="str">
        <f t="shared" si="120"/>
        <v/>
      </c>
      <c r="S1959" t="str">
        <f t="shared" si="121"/>
        <v/>
      </c>
      <c r="T1959" t="str">
        <f t="shared" si="122"/>
        <v>Modern</v>
      </c>
      <c r="U1959" t="str">
        <f t="shared" si="123"/>
        <v>Not Applicable</v>
      </c>
    </row>
    <row r="1960" spans="1:21" x14ac:dyDescent="0.25">
      <c r="A1960" t="s">
        <v>9384</v>
      </c>
      <c r="B1960" t="s">
        <v>18</v>
      </c>
      <c r="C1960" t="s">
        <v>9385</v>
      </c>
      <c r="D1960" t="s">
        <v>9386</v>
      </c>
      <c r="E1960" t="s">
        <v>9387</v>
      </c>
      <c r="F1960" t="s">
        <v>22</v>
      </c>
      <c r="G1960" s="2"/>
      <c r="H1960" t="s">
        <v>22</v>
      </c>
      <c r="I1960">
        <v>1974</v>
      </c>
      <c r="J1960" t="s">
        <v>23</v>
      </c>
      <c r="K1960" t="s">
        <v>363</v>
      </c>
      <c r="L1960">
        <v>91</v>
      </c>
      <c r="M1960">
        <v>0</v>
      </c>
      <c r="N1960" t="s">
        <v>25</v>
      </c>
      <c r="O1960" t="s">
        <v>9388</v>
      </c>
      <c r="P1960" t="s">
        <v>27</v>
      </c>
      <c r="Q1960">
        <v>2</v>
      </c>
      <c r="R1960" t="str">
        <f t="shared" si="120"/>
        <v/>
      </c>
      <c r="S1960" t="str">
        <f t="shared" si="121"/>
        <v/>
      </c>
      <c r="T1960" t="str">
        <f t="shared" si="122"/>
        <v>Older</v>
      </c>
      <c r="U1960" t="str">
        <f t="shared" si="123"/>
        <v>Medium</v>
      </c>
    </row>
    <row r="1961" spans="1:21" x14ac:dyDescent="0.25">
      <c r="A1961" t="s">
        <v>9389</v>
      </c>
      <c r="B1961" t="s">
        <v>18</v>
      </c>
      <c r="C1961" t="s">
        <v>9390</v>
      </c>
      <c r="D1961" t="s">
        <v>9391</v>
      </c>
      <c r="E1961" t="s">
        <v>9392</v>
      </c>
      <c r="F1961" t="s">
        <v>22</v>
      </c>
      <c r="G1961" s="2"/>
      <c r="H1961" t="s">
        <v>22</v>
      </c>
      <c r="I1961">
        <v>2020</v>
      </c>
      <c r="J1961" t="s">
        <v>59</v>
      </c>
      <c r="K1961" t="s">
        <v>570</v>
      </c>
      <c r="L1961">
        <v>94</v>
      </c>
      <c r="M1961">
        <v>0</v>
      </c>
      <c r="N1961" t="s">
        <v>25</v>
      </c>
      <c r="O1961" t="s">
        <v>9393</v>
      </c>
      <c r="P1961" t="s">
        <v>27</v>
      </c>
      <c r="Q1961">
        <v>2</v>
      </c>
      <c r="R1961" t="str">
        <f t="shared" si="120"/>
        <v/>
      </c>
      <c r="S1961" t="str">
        <f t="shared" si="121"/>
        <v/>
      </c>
      <c r="T1961" t="str">
        <f t="shared" si="122"/>
        <v>Recent</v>
      </c>
      <c r="U1961" t="str">
        <f t="shared" si="123"/>
        <v>Medium</v>
      </c>
    </row>
    <row r="1962" spans="1:21" x14ac:dyDescent="0.25">
      <c r="A1962" t="s">
        <v>9394</v>
      </c>
      <c r="B1962" t="s">
        <v>18</v>
      </c>
      <c r="C1962" t="s">
        <v>9395</v>
      </c>
      <c r="D1962" t="s">
        <v>9396</v>
      </c>
      <c r="E1962" t="s">
        <v>6841</v>
      </c>
      <c r="F1962" t="s">
        <v>1741</v>
      </c>
      <c r="G1962" s="2">
        <v>43191</v>
      </c>
      <c r="H1962" t="s">
        <v>34</v>
      </c>
      <c r="I1962">
        <v>2017</v>
      </c>
      <c r="J1962" t="s">
        <v>35</v>
      </c>
      <c r="K1962" t="s">
        <v>967</v>
      </c>
      <c r="L1962">
        <v>90</v>
      </c>
      <c r="M1962">
        <v>0</v>
      </c>
      <c r="N1962" t="s">
        <v>45</v>
      </c>
      <c r="O1962" t="s">
        <v>9397</v>
      </c>
      <c r="P1962" t="s">
        <v>39</v>
      </c>
      <c r="Q1962">
        <v>1</v>
      </c>
      <c r="R1962">
        <f t="shared" si="120"/>
        <v>2018</v>
      </c>
      <c r="S1962" t="str">
        <f t="shared" si="121"/>
        <v>April</v>
      </c>
      <c r="T1962" t="str">
        <f t="shared" si="122"/>
        <v>Modern</v>
      </c>
      <c r="U1962" t="str">
        <f t="shared" si="123"/>
        <v>Medium</v>
      </c>
    </row>
    <row r="1963" spans="1:21" x14ac:dyDescent="0.25">
      <c r="A1963" t="s">
        <v>9398</v>
      </c>
      <c r="B1963" t="s">
        <v>29</v>
      </c>
      <c r="C1963" t="s">
        <v>9399</v>
      </c>
      <c r="D1963" t="s">
        <v>22</v>
      </c>
      <c r="E1963" t="s">
        <v>9400</v>
      </c>
      <c r="F1963" t="s">
        <v>22</v>
      </c>
      <c r="G1963" s="2"/>
      <c r="H1963" t="s">
        <v>22</v>
      </c>
      <c r="I1963">
        <v>2018</v>
      </c>
      <c r="J1963" t="s">
        <v>903</v>
      </c>
      <c r="K1963" t="s">
        <v>71</v>
      </c>
      <c r="L1963">
        <v>0</v>
      </c>
      <c r="M1963">
        <v>1</v>
      </c>
      <c r="N1963" t="s">
        <v>368</v>
      </c>
      <c r="O1963" t="s">
        <v>9401</v>
      </c>
      <c r="P1963" t="s">
        <v>27</v>
      </c>
      <c r="Q1963">
        <v>2</v>
      </c>
      <c r="R1963" t="str">
        <f t="shared" si="120"/>
        <v/>
      </c>
      <c r="S1963" t="str">
        <f t="shared" si="121"/>
        <v/>
      </c>
      <c r="T1963" t="str">
        <f t="shared" si="122"/>
        <v>Modern</v>
      </c>
      <c r="U1963" t="str">
        <f t="shared" si="123"/>
        <v>Not Applicable</v>
      </c>
    </row>
    <row r="1964" spans="1:21" x14ac:dyDescent="0.25">
      <c r="A1964" t="s">
        <v>9402</v>
      </c>
      <c r="B1964" t="s">
        <v>18</v>
      </c>
      <c r="C1964" t="s">
        <v>9403</v>
      </c>
      <c r="D1964" t="s">
        <v>9404</v>
      </c>
      <c r="E1964" t="s">
        <v>9405</v>
      </c>
      <c r="F1964" t="s">
        <v>899</v>
      </c>
      <c r="G1964" s="2">
        <v>43545</v>
      </c>
      <c r="H1964" t="s">
        <v>34</v>
      </c>
      <c r="I1964">
        <v>2016</v>
      </c>
      <c r="J1964" t="s">
        <v>136</v>
      </c>
      <c r="K1964" t="s">
        <v>951</v>
      </c>
      <c r="L1964">
        <v>115</v>
      </c>
      <c r="M1964">
        <v>0</v>
      </c>
      <c r="N1964" t="s">
        <v>112</v>
      </c>
      <c r="O1964" t="s">
        <v>9406</v>
      </c>
      <c r="P1964" t="s">
        <v>39</v>
      </c>
      <c r="Q1964">
        <v>1</v>
      </c>
      <c r="R1964">
        <f t="shared" si="120"/>
        <v>2019</v>
      </c>
      <c r="S1964" t="str">
        <f t="shared" si="121"/>
        <v>March</v>
      </c>
      <c r="T1964" t="str">
        <f t="shared" si="122"/>
        <v>Modern</v>
      </c>
      <c r="U1964" t="str">
        <f t="shared" si="123"/>
        <v>Medium</v>
      </c>
    </row>
    <row r="1965" spans="1:21" x14ac:dyDescent="0.25">
      <c r="A1965" t="s">
        <v>9407</v>
      </c>
      <c r="B1965" t="s">
        <v>18</v>
      </c>
      <c r="C1965" t="s">
        <v>9408</v>
      </c>
      <c r="D1965" t="s">
        <v>9409</v>
      </c>
      <c r="E1965" t="s">
        <v>9410</v>
      </c>
      <c r="F1965" t="s">
        <v>22</v>
      </c>
      <c r="G1965" s="2"/>
      <c r="H1965" t="s">
        <v>22</v>
      </c>
      <c r="I1965">
        <v>2018</v>
      </c>
      <c r="J1965" t="s">
        <v>23</v>
      </c>
      <c r="K1965" t="s">
        <v>93</v>
      </c>
      <c r="L1965">
        <v>99</v>
      </c>
      <c r="M1965">
        <v>0</v>
      </c>
      <c r="N1965" t="s">
        <v>25</v>
      </c>
      <c r="O1965" t="s">
        <v>9411</v>
      </c>
      <c r="P1965" t="s">
        <v>27</v>
      </c>
      <c r="Q1965">
        <v>2</v>
      </c>
      <c r="R1965" t="str">
        <f t="shared" si="120"/>
        <v/>
      </c>
      <c r="S1965" t="str">
        <f t="shared" si="121"/>
        <v/>
      </c>
      <c r="T1965" t="str">
        <f t="shared" si="122"/>
        <v>Modern</v>
      </c>
      <c r="U1965" t="str">
        <f t="shared" si="123"/>
        <v>Medium</v>
      </c>
    </row>
    <row r="1966" spans="1:21" x14ac:dyDescent="0.25">
      <c r="A1966" t="s">
        <v>9412</v>
      </c>
      <c r="B1966" t="s">
        <v>18</v>
      </c>
      <c r="C1966" t="s">
        <v>9413</v>
      </c>
      <c r="D1966" t="s">
        <v>9414</v>
      </c>
      <c r="E1966" t="s">
        <v>9415</v>
      </c>
      <c r="F1966" t="s">
        <v>22</v>
      </c>
      <c r="G1966" s="2"/>
      <c r="H1966" t="s">
        <v>22</v>
      </c>
      <c r="I1966">
        <v>1941</v>
      </c>
      <c r="J1966" t="s">
        <v>59</v>
      </c>
      <c r="K1966" t="s">
        <v>263</v>
      </c>
      <c r="L1966">
        <v>88</v>
      </c>
      <c r="M1966">
        <v>0</v>
      </c>
      <c r="N1966" t="s">
        <v>61</v>
      </c>
      <c r="O1966" t="s">
        <v>9416</v>
      </c>
      <c r="P1966" t="s">
        <v>27</v>
      </c>
      <c r="Q1966">
        <v>2</v>
      </c>
      <c r="R1966" t="str">
        <f t="shared" si="120"/>
        <v/>
      </c>
      <c r="S1966" t="str">
        <f t="shared" si="121"/>
        <v/>
      </c>
      <c r="T1966" t="str">
        <f t="shared" si="122"/>
        <v>Older</v>
      </c>
      <c r="U1966" t="str">
        <f t="shared" si="123"/>
        <v>Short</v>
      </c>
    </row>
    <row r="1967" spans="1:21" x14ac:dyDescent="0.25">
      <c r="A1967" t="s">
        <v>9417</v>
      </c>
      <c r="B1967" t="s">
        <v>18</v>
      </c>
      <c r="C1967" t="s">
        <v>9418</v>
      </c>
      <c r="D1967" t="s">
        <v>9419</v>
      </c>
      <c r="E1967" t="s">
        <v>9420</v>
      </c>
      <c r="F1967" t="s">
        <v>1118</v>
      </c>
      <c r="G1967" s="2">
        <v>44448</v>
      </c>
      <c r="H1967" t="s">
        <v>34</v>
      </c>
      <c r="I1967">
        <v>2021</v>
      </c>
      <c r="J1967" t="s">
        <v>244</v>
      </c>
      <c r="K1967" t="s">
        <v>773</v>
      </c>
      <c r="L1967">
        <v>96</v>
      </c>
      <c r="M1967">
        <v>0</v>
      </c>
      <c r="N1967" t="s">
        <v>45</v>
      </c>
      <c r="O1967" t="s">
        <v>9421</v>
      </c>
      <c r="P1967" t="s">
        <v>39</v>
      </c>
      <c r="Q1967">
        <v>1</v>
      </c>
      <c r="R1967">
        <f t="shared" si="120"/>
        <v>2021</v>
      </c>
      <c r="S1967" t="str">
        <f t="shared" si="121"/>
        <v>September</v>
      </c>
      <c r="T1967" t="str">
        <f t="shared" si="122"/>
        <v>Recent</v>
      </c>
      <c r="U1967" t="str">
        <f t="shared" si="123"/>
        <v>Medium</v>
      </c>
    </row>
    <row r="1968" spans="1:21" x14ac:dyDescent="0.25">
      <c r="A1968" t="s">
        <v>9422</v>
      </c>
      <c r="B1968" t="s">
        <v>18</v>
      </c>
      <c r="C1968" t="s">
        <v>9423</v>
      </c>
      <c r="D1968" t="s">
        <v>9424</v>
      </c>
      <c r="E1968" t="s">
        <v>22</v>
      </c>
      <c r="F1968" t="s">
        <v>22</v>
      </c>
      <c r="G1968" s="2"/>
      <c r="H1968" t="s">
        <v>22</v>
      </c>
      <c r="I1968">
        <v>2018</v>
      </c>
      <c r="J1968" t="s">
        <v>77</v>
      </c>
      <c r="K1968" t="s">
        <v>199</v>
      </c>
      <c r="L1968">
        <v>48</v>
      </c>
      <c r="M1968">
        <v>0</v>
      </c>
      <c r="N1968" t="s">
        <v>357</v>
      </c>
      <c r="O1968" t="s">
        <v>9425</v>
      </c>
      <c r="P1968" t="s">
        <v>27</v>
      </c>
      <c r="Q1968">
        <v>2</v>
      </c>
      <c r="R1968" t="str">
        <f t="shared" si="120"/>
        <v/>
      </c>
      <c r="S1968" t="str">
        <f t="shared" si="121"/>
        <v/>
      </c>
      <c r="T1968" t="str">
        <f t="shared" si="122"/>
        <v>Modern</v>
      </c>
      <c r="U1968" t="str">
        <f t="shared" si="123"/>
        <v>Short</v>
      </c>
    </row>
    <row r="1969" spans="1:21" x14ac:dyDescent="0.25">
      <c r="A1969" t="s">
        <v>9426</v>
      </c>
      <c r="B1969" t="s">
        <v>29</v>
      </c>
      <c r="C1969" t="s">
        <v>9427</v>
      </c>
      <c r="D1969" t="s">
        <v>22</v>
      </c>
      <c r="E1969" t="s">
        <v>9428</v>
      </c>
      <c r="F1969" t="s">
        <v>85</v>
      </c>
      <c r="G1969" s="2"/>
      <c r="H1969" t="s">
        <v>22</v>
      </c>
      <c r="I1969">
        <v>2020</v>
      </c>
      <c r="J1969" t="s">
        <v>59</v>
      </c>
      <c r="K1969" t="s">
        <v>71</v>
      </c>
      <c r="L1969">
        <v>0</v>
      </c>
      <c r="M1969">
        <v>1</v>
      </c>
      <c r="N1969" t="s">
        <v>61</v>
      </c>
      <c r="O1969" t="s">
        <v>9429</v>
      </c>
      <c r="P1969" t="s">
        <v>27</v>
      </c>
      <c r="Q1969">
        <v>2</v>
      </c>
      <c r="R1969" t="str">
        <f t="shared" si="120"/>
        <v/>
      </c>
      <c r="S1969" t="str">
        <f t="shared" si="121"/>
        <v/>
      </c>
      <c r="T1969" t="str">
        <f t="shared" si="122"/>
        <v>Recent</v>
      </c>
      <c r="U1969" t="str">
        <f t="shared" si="123"/>
        <v>Not Applicable</v>
      </c>
    </row>
    <row r="1970" spans="1:21" x14ac:dyDescent="0.25">
      <c r="A1970" t="s">
        <v>9430</v>
      </c>
      <c r="B1970" t="s">
        <v>18</v>
      </c>
      <c r="C1970" t="s">
        <v>9431</v>
      </c>
      <c r="D1970" t="s">
        <v>9432</v>
      </c>
      <c r="E1970" t="s">
        <v>9433</v>
      </c>
      <c r="F1970" t="s">
        <v>22</v>
      </c>
      <c r="G1970" s="2"/>
      <c r="H1970" t="s">
        <v>22</v>
      </c>
      <c r="I1970">
        <v>1991</v>
      </c>
      <c r="J1970" t="s">
        <v>23</v>
      </c>
      <c r="K1970" t="s">
        <v>9434</v>
      </c>
      <c r="L1970">
        <v>269</v>
      </c>
      <c r="M1970">
        <v>0</v>
      </c>
      <c r="N1970" t="s">
        <v>119</v>
      </c>
      <c r="O1970" t="s">
        <v>9435</v>
      </c>
      <c r="P1970" t="s">
        <v>27</v>
      </c>
      <c r="Q1970">
        <v>2</v>
      </c>
      <c r="R1970" t="str">
        <f t="shared" si="120"/>
        <v/>
      </c>
      <c r="S1970" t="str">
        <f t="shared" si="121"/>
        <v/>
      </c>
      <c r="T1970" t="str">
        <f t="shared" si="122"/>
        <v>Older</v>
      </c>
      <c r="U1970" t="str">
        <f t="shared" si="123"/>
        <v>Long</v>
      </c>
    </row>
    <row r="1971" spans="1:21" x14ac:dyDescent="0.25">
      <c r="A1971" t="s">
        <v>9436</v>
      </c>
      <c r="B1971" t="s">
        <v>18</v>
      </c>
      <c r="C1971" t="s">
        <v>9437</v>
      </c>
      <c r="D1971" t="s">
        <v>9438</v>
      </c>
      <c r="E1971" t="s">
        <v>22</v>
      </c>
      <c r="F1971" t="s">
        <v>22</v>
      </c>
      <c r="G1971" s="2"/>
      <c r="H1971" t="s">
        <v>22</v>
      </c>
      <c r="I1971">
        <v>2017</v>
      </c>
      <c r="J1971" t="s">
        <v>300</v>
      </c>
      <c r="K1971" t="s">
        <v>3023</v>
      </c>
      <c r="L1971">
        <v>56</v>
      </c>
      <c r="M1971">
        <v>0</v>
      </c>
      <c r="N1971" t="s">
        <v>45</v>
      </c>
      <c r="O1971" t="s">
        <v>9439</v>
      </c>
      <c r="P1971" t="s">
        <v>27</v>
      </c>
      <c r="Q1971">
        <v>2</v>
      </c>
      <c r="R1971" t="str">
        <f t="shared" si="120"/>
        <v/>
      </c>
      <c r="S1971" t="str">
        <f t="shared" si="121"/>
        <v/>
      </c>
      <c r="T1971" t="str">
        <f t="shared" si="122"/>
        <v>Modern</v>
      </c>
      <c r="U1971" t="str">
        <f t="shared" si="123"/>
        <v>Short</v>
      </c>
    </row>
    <row r="1972" spans="1:21" x14ac:dyDescent="0.25">
      <c r="A1972" t="s">
        <v>9440</v>
      </c>
      <c r="B1972" t="s">
        <v>18</v>
      </c>
      <c r="C1972" t="s">
        <v>9441</v>
      </c>
      <c r="D1972" t="s">
        <v>9442</v>
      </c>
      <c r="E1972" t="s">
        <v>9443</v>
      </c>
      <c r="F1972" t="s">
        <v>175</v>
      </c>
      <c r="G1972" s="2">
        <v>44349</v>
      </c>
      <c r="H1972" t="s">
        <v>34</v>
      </c>
      <c r="I1972">
        <v>2004</v>
      </c>
      <c r="J1972" t="s">
        <v>244</v>
      </c>
      <c r="K1972" t="s">
        <v>143</v>
      </c>
      <c r="L1972">
        <v>133</v>
      </c>
      <c r="M1972">
        <v>0</v>
      </c>
      <c r="N1972" t="s">
        <v>119</v>
      </c>
      <c r="O1972" t="s">
        <v>9444</v>
      </c>
      <c r="P1972" t="s">
        <v>39</v>
      </c>
      <c r="Q1972">
        <v>1</v>
      </c>
      <c r="R1972">
        <f t="shared" si="120"/>
        <v>2021</v>
      </c>
      <c r="S1972" t="str">
        <f t="shared" si="121"/>
        <v>June</v>
      </c>
      <c r="T1972" t="str">
        <f t="shared" si="122"/>
        <v>Older</v>
      </c>
      <c r="U1972" t="str">
        <f t="shared" si="123"/>
        <v>Long</v>
      </c>
    </row>
    <row r="1973" spans="1:21" x14ac:dyDescent="0.25">
      <c r="A1973" t="s">
        <v>9445</v>
      </c>
      <c r="B1973" t="s">
        <v>18</v>
      </c>
      <c r="C1973" t="s">
        <v>9446</v>
      </c>
      <c r="D1973" t="s">
        <v>9447</v>
      </c>
      <c r="E1973" t="s">
        <v>9448</v>
      </c>
      <c r="F1973" t="s">
        <v>22</v>
      </c>
      <c r="G1973" s="2"/>
      <c r="H1973" t="s">
        <v>22</v>
      </c>
      <c r="I1973">
        <v>2021</v>
      </c>
      <c r="J1973" t="s">
        <v>300</v>
      </c>
      <c r="K1973" t="s">
        <v>773</v>
      </c>
      <c r="L1973">
        <v>96</v>
      </c>
      <c r="M1973">
        <v>0</v>
      </c>
      <c r="N1973" t="s">
        <v>119</v>
      </c>
      <c r="O1973" t="s">
        <v>9449</v>
      </c>
      <c r="P1973" t="s">
        <v>27</v>
      </c>
      <c r="Q1973">
        <v>2</v>
      </c>
      <c r="R1973" t="str">
        <f t="shared" si="120"/>
        <v/>
      </c>
      <c r="S1973" t="str">
        <f t="shared" si="121"/>
        <v/>
      </c>
      <c r="T1973" t="str">
        <f t="shared" si="122"/>
        <v>Recent</v>
      </c>
      <c r="U1973" t="str">
        <f t="shared" si="123"/>
        <v>Medium</v>
      </c>
    </row>
    <row r="1974" spans="1:21" x14ac:dyDescent="0.25">
      <c r="A1974" t="s">
        <v>9450</v>
      </c>
      <c r="B1974" t="s">
        <v>18</v>
      </c>
      <c r="C1974" t="s">
        <v>9451</v>
      </c>
      <c r="D1974" t="s">
        <v>608</v>
      </c>
      <c r="E1974" t="s">
        <v>9452</v>
      </c>
      <c r="F1974" t="s">
        <v>22</v>
      </c>
      <c r="G1974" s="2"/>
      <c r="H1974" t="s">
        <v>22</v>
      </c>
      <c r="I1974">
        <v>1989</v>
      </c>
      <c r="J1974" t="s">
        <v>92</v>
      </c>
      <c r="K1974" t="s">
        <v>295</v>
      </c>
      <c r="L1974">
        <v>121</v>
      </c>
      <c r="M1974">
        <v>0</v>
      </c>
      <c r="N1974" t="s">
        <v>61</v>
      </c>
      <c r="O1974" t="s">
        <v>9453</v>
      </c>
      <c r="P1974" t="s">
        <v>27</v>
      </c>
      <c r="Q1974">
        <v>2</v>
      </c>
      <c r="R1974" t="str">
        <f t="shared" si="120"/>
        <v/>
      </c>
      <c r="S1974" t="str">
        <f t="shared" si="121"/>
        <v/>
      </c>
      <c r="T1974" t="str">
        <f t="shared" si="122"/>
        <v>Older</v>
      </c>
      <c r="U1974" t="str">
        <f t="shared" si="123"/>
        <v>Long</v>
      </c>
    </row>
    <row r="1975" spans="1:21" x14ac:dyDescent="0.25">
      <c r="A1975" t="s">
        <v>9454</v>
      </c>
      <c r="B1975" t="s">
        <v>18</v>
      </c>
      <c r="C1975" t="s">
        <v>9455</v>
      </c>
      <c r="D1975" t="s">
        <v>9456</v>
      </c>
      <c r="E1975" t="s">
        <v>9457</v>
      </c>
      <c r="F1975" t="s">
        <v>85</v>
      </c>
      <c r="G1975" s="2"/>
      <c r="H1975" t="s">
        <v>22</v>
      </c>
      <c r="I1975">
        <v>2018</v>
      </c>
      <c r="J1975" t="s">
        <v>59</v>
      </c>
      <c r="K1975" t="s">
        <v>233</v>
      </c>
      <c r="L1975">
        <v>110</v>
      </c>
      <c r="M1975">
        <v>0</v>
      </c>
      <c r="N1975" t="s">
        <v>61</v>
      </c>
      <c r="O1975" t="s">
        <v>9458</v>
      </c>
      <c r="P1975" t="s">
        <v>27</v>
      </c>
      <c r="Q1975">
        <v>2</v>
      </c>
      <c r="R1975" t="str">
        <f t="shared" si="120"/>
        <v/>
      </c>
      <c r="S1975" t="str">
        <f t="shared" si="121"/>
        <v/>
      </c>
      <c r="T1975" t="str">
        <f t="shared" si="122"/>
        <v>Modern</v>
      </c>
      <c r="U1975" t="str">
        <f t="shared" si="123"/>
        <v>Medium</v>
      </c>
    </row>
    <row r="1976" spans="1:21" x14ac:dyDescent="0.25">
      <c r="A1976" t="s">
        <v>9459</v>
      </c>
      <c r="B1976" t="s">
        <v>18</v>
      </c>
      <c r="C1976" t="s">
        <v>9460</v>
      </c>
      <c r="D1976" t="s">
        <v>9461</v>
      </c>
      <c r="E1976" t="s">
        <v>9462</v>
      </c>
      <c r="F1976" t="s">
        <v>312</v>
      </c>
      <c r="G1976" s="2"/>
      <c r="H1976" t="s">
        <v>22</v>
      </c>
      <c r="I1976">
        <v>2012</v>
      </c>
      <c r="J1976" t="s">
        <v>59</v>
      </c>
      <c r="K1976" t="s">
        <v>1456</v>
      </c>
      <c r="L1976">
        <v>83</v>
      </c>
      <c r="M1976">
        <v>0</v>
      </c>
      <c r="N1976" t="s">
        <v>119</v>
      </c>
      <c r="O1976" t="s">
        <v>9463</v>
      </c>
      <c r="P1976" t="s">
        <v>27</v>
      </c>
      <c r="Q1976">
        <v>2</v>
      </c>
      <c r="R1976" t="str">
        <f t="shared" si="120"/>
        <v/>
      </c>
      <c r="S1976" t="str">
        <f t="shared" si="121"/>
        <v/>
      </c>
      <c r="T1976" t="str">
        <f t="shared" si="122"/>
        <v>Modern</v>
      </c>
      <c r="U1976" t="str">
        <f t="shared" si="123"/>
        <v>Short</v>
      </c>
    </row>
    <row r="1977" spans="1:21" x14ac:dyDescent="0.25">
      <c r="A1977" t="s">
        <v>9464</v>
      </c>
      <c r="B1977" t="s">
        <v>18</v>
      </c>
      <c r="C1977" t="s">
        <v>9465</v>
      </c>
      <c r="D1977" t="s">
        <v>9466</v>
      </c>
      <c r="E1977" t="s">
        <v>9467</v>
      </c>
      <c r="F1977" t="s">
        <v>9468</v>
      </c>
      <c r="G1977" s="2">
        <v>43307</v>
      </c>
      <c r="H1977" t="s">
        <v>34</v>
      </c>
      <c r="I1977">
        <v>2013</v>
      </c>
      <c r="J1977" t="s">
        <v>92</v>
      </c>
      <c r="K1977" t="s">
        <v>486</v>
      </c>
      <c r="L1977">
        <v>105</v>
      </c>
      <c r="M1977">
        <v>0</v>
      </c>
      <c r="N1977" t="s">
        <v>112</v>
      </c>
      <c r="O1977" t="s">
        <v>9469</v>
      </c>
      <c r="P1977" t="s">
        <v>39</v>
      </c>
      <c r="Q1977">
        <v>1</v>
      </c>
      <c r="R1977">
        <f t="shared" si="120"/>
        <v>2018</v>
      </c>
      <c r="S1977" t="str">
        <f t="shared" si="121"/>
        <v>July</v>
      </c>
      <c r="T1977" t="str">
        <f t="shared" si="122"/>
        <v>Modern</v>
      </c>
      <c r="U1977" t="str">
        <f t="shared" si="123"/>
        <v>Medium</v>
      </c>
    </row>
    <row r="1978" spans="1:21" x14ac:dyDescent="0.25">
      <c r="A1978" t="s">
        <v>9470</v>
      </c>
      <c r="B1978" t="s">
        <v>18</v>
      </c>
      <c r="C1978" t="s">
        <v>9471</v>
      </c>
      <c r="D1978" t="s">
        <v>9472</v>
      </c>
      <c r="E1978" t="s">
        <v>9473</v>
      </c>
      <c r="F1978" t="s">
        <v>22</v>
      </c>
      <c r="G1978" s="2"/>
      <c r="H1978" t="s">
        <v>22</v>
      </c>
      <c r="I1978">
        <v>2021</v>
      </c>
      <c r="J1978" t="s">
        <v>23</v>
      </c>
      <c r="K1978" t="s">
        <v>289</v>
      </c>
      <c r="L1978">
        <v>93</v>
      </c>
      <c r="M1978">
        <v>0</v>
      </c>
      <c r="N1978" t="s">
        <v>25</v>
      </c>
      <c r="O1978" t="s">
        <v>9474</v>
      </c>
      <c r="P1978" t="s">
        <v>27</v>
      </c>
      <c r="Q1978">
        <v>2</v>
      </c>
      <c r="R1978" t="str">
        <f t="shared" si="120"/>
        <v/>
      </c>
      <c r="S1978" t="str">
        <f t="shared" si="121"/>
        <v/>
      </c>
      <c r="T1978" t="str">
        <f t="shared" si="122"/>
        <v>Recent</v>
      </c>
      <c r="U1978" t="str">
        <f t="shared" si="123"/>
        <v>Medium</v>
      </c>
    </row>
    <row r="1979" spans="1:21" x14ac:dyDescent="0.25">
      <c r="A1979" t="s">
        <v>9475</v>
      </c>
      <c r="B1979" t="s">
        <v>18</v>
      </c>
      <c r="C1979" t="s">
        <v>9476</v>
      </c>
      <c r="D1979" t="s">
        <v>9477</v>
      </c>
      <c r="E1979" t="s">
        <v>9478</v>
      </c>
      <c r="F1979" t="s">
        <v>22</v>
      </c>
      <c r="G1979" s="2"/>
      <c r="H1979" t="s">
        <v>22</v>
      </c>
      <c r="I1979">
        <v>2002</v>
      </c>
      <c r="J1979" t="s">
        <v>92</v>
      </c>
      <c r="K1979" t="s">
        <v>289</v>
      </c>
      <c r="L1979">
        <v>93</v>
      </c>
      <c r="M1979">
        <v>0</v>
      </c>
      <c r="N1979" t="s">
        <v>61</v>
      </c>
      <c r="O1979" t="s">
        <v>9479</v>
      </c>
      <c r="P1979" t="s">
        <v>27</v>
      </c>
      <c r="Q1979">
        <v>2</v>
      </c>
      <c r="R1979" t="str">
        <f t="shared" si="120"/>
        <v/>
      </c>
      <c r="S1979" t="str">
        <f t="shared" si="121"/>
        <v/>
      </c>
      <c r="T1979" t="str">
        <f t="shared" si="122"/>
        <v>Older</v>
      </c>
      <c r="U1979" t="str">
        <f t="shared" si="123"/>
        <v>Medium</v>
      </c>
    </row>
    <row r="1980" spans="1:21" x14ac:dyDescent="0.25">
      <c r="A1980" t="s">
        <v>9480</v>
      </c>
      <c r="B1980" t="s">
        <v>18</v>
      </c>
      <c r="C1980" t="s">
        <v>9481</v>
      </c>
      <c r="D1980" t="s">
        <v>9482</v>
      </c>
      <c r="E1980" t="s">
        <v>9483</v>
      </c>
      <c r="F1980" t="s">
        <v>22</v>
      </c>
      <c r="G1980" s="2">
        <v>43163</v>
      </c>
      <c r="H1980" t="s">
        <v>34</v>
      </c>
      <c r="I1980">
        <v>2017</v>
      </c>
      <c r="J1980" t="s">
        <v>70</v>
      </c>
      <c r="K1980" t="s">
        <v>209</v>
      </c>
      <c r="L1980">
        <v>78</v>
      </c>
      <c r="M1980">
        <v>0</v>
      </c>
      <c r="N1980" t="s">
        <v>162</v>
      </c>
      <c r="O1980" t="s">
        <v>9484</v>
      </c>
      <c r="P1980" t="s">
        <v>39</v>
      </c>
      <c r="Q1980">
        <v>1</v>
      </c>
      <c r="R1980">
        <f t="shared" si="120"/>
        <v>2018</v>
      </c>
      <c r="S1980" t="str">
        <f t="shared" si="121"/>
        <v>March</v>
      </c>
      <c r="T1980" t="str">
        <f t="shared" si="122"/>
        <v>Modern</v>
      </c>
      <c r="U1980" t="str">
        <f t="shared" si="123"/>
        <v>Short</v>
      </c>
    </row>
    <row r="1981" spans="1:21" x14ac:dyDescent="0.25">
      <c r="A1981" t="s">
        <v>9485</v>
      </c>
      <c r="B1981" t="s">
        <v>18</v>
      </c>
      <c r="C1981" t="s">
        <v>9486</v>
      </c>
      <c r="D1981" t="s">
        <v>9487</v>
      </c>
      <c r="E1981" t="s">
        <v>197</v>
      </c>
      <c r="F1981" t="s">
        <v>22</v>
      </c>
      <c r="G1981" s="2"/>
      <c r="H1981" t="s">
        <v>22</v>
      </c>
      <c r="I1981">
        <v>1996</v>
      </c>
      <c r="J1981" t="s">
        <v>198</v>
      </c>
      <c r="K1981" t="s">
        <v>1191</v>
      </c>
      <c r="L1981">
        <v>109</v>
      </c>
      <c r="M1981">
        <v>0</v>
      </c>
      <c r="N1981" t="s">
        <v>155</v>
      </c>
      <c r="O1981" t="s">
        <v>9488</v>
      </c>
      <c r="P1981" t="s">
        <v>27</v>
      </c>
      <c r="Q1981">
        <v>2</v>
      </c>
      <c r="R1981" t="str">
        <f t="shared" si="120"/>
        <v/>
      </c>
      <c r="S1981" t="str">
        <f t="shared" si="121"/>
        <v/>
      </c>
      <c r="T1981" t="str">
        <f t="shared" si="122"/>
        <v>Older</v>
      </c>
      <c r="U1981" t="str">
        <f t="shared" si="123"/>
        <v>Medium</v>
      </c>
    </row>
    <row r="1982" spans="1:21" x14ac:dyDescent="0.25">
      <c r="A1982" t="s">
        <v>9489</v>
      </c>
      <c r="B1982" t="s">
        <v>18</v>
      </c>
      <c r="C1982" t="s">
        <v>9490</v>
      </c>
      <c r="D1982" t="s">
        <v>9491</v>
      </c>
      <c r="E1982" t="s">
        <v>9492</v>
      </c>
      <c r="F1982" t="s">
        <v>22</v>
      </c>
      <c r="G1982" s="2"/>
      <c r="H1982" t="s">
        <v>22</v>
      </c>
      <c r="I1982">
        <v>1946</v>
      </c>
      <c r="J1982" t="s">
        <v>300</v>
      </c>
      <c r="K1982" t="s">
        <v>951</v>
      </c>
      <c r="L1982">
        <v>115</v>
      </c>
      <c r="M1982">
        <v>0</v>
      </c>
      <c r="N1982" t="s">
        <v>119</v>
      </c>
      <c r="O1982" t="s">
        <v>9493</v>
      </c>
      <c r="P1982" t="s">
        <v>27</v>
      </c>
      <c r="Q1982">
        <v>2</v>
      </c>
      <c r="R1982" t="str">
        <f t="shared" si="120"/>
        <v/>
      </c>
      <c r="S1982" t="str">
        <f t="shared" si="121"/>
        <v/>
      </c>
      <c r="T1982" t="str">
        <f t="shared" si="122"/>
        <v>Older</v>
      </c>
      <c r="U1982" t="str">
        <f t="shared" si="123"/>
        <v>Medium</v>
      </c>
    </row>
    <row r="1983" spans="1:21" x14ac:dyDescent="0.25">
      <c r="A1983" t="s">
        <v>9494</v>
      </c>
      <c r="B1983" t="s">
        <v>18</v>
      </c>
      <c r="C1983" t="s">
        <v>9495</v>
      </c>
      <c r="D1983" t="s">
        <v>9496</v>
      </c>
      <c r="E1983" t="s">
        <v>9497</v>
      </c>
      <c r="F1983" t="s">
        <v>175</v>
      </c>
      <c r="G1983" s="2">
        <v>42804</v>
      </c>
      <c r="H1983" t="s">
        <v>34</v>
      </c>
      <c r="I1983">
        <v>2017</v>
      </c>
      <c r="J1983" t="s">
        <v>35</v>
      </c>
      <c r="K1983" t="s">
        <v>176</v>
      </c>
      <c r="L1983">
        <v>102</v>
      </c>
      <c r="M1983">
        <v>0</v>
      </c>
      <c r="N1983" t="s">
        <v>119</v>
      </c>
      <c r="O1983" t="s">
        <v>9498</v>
      </c>
      <c r="P1983" t="s">
        <v>39</v>
      </c>
      <c r="Q1983">
        <v>1</v>
      </c>
      <c r="R1983">
        <f t="shared" si="120"/>
        <v>2017</v>
      </c>
      <c r="S1983" t="str">
        <f t="shared" si="121"/>
        <v>March</v>
      </c>
      <c r="T1983" t="str">
        <f t="shared" si="122"/>
        <v>Modern</v>
      </c>
      <c r="U1983" t="str">
        <f t="shared" si="123"/>
        <v>Medium</v>
      </c>
    </row>
    <row r="1984" spans="1:21" x14ac:dyDescent="0.25">
      <c r="A1984" t="s">
        <v>9499</v>
      </c>
      <c r="B1984" t="s">
        <v>18</v>
      </c>
      <c r="C1984" t="s">
        <v>9500</v>
      </c>
      <c r="D1984" t="s">
        <v>9501</v>
      </c>
      <c r="E1984" t="s">
        <v>9502</v>
      </c>
      <c r="F1984" t="s">
        <v>22</v>
      </c>
      <c r="G1984" s="2"/>
      <c r="H1984" t="s">
        <v>22</v>
      </c>
      <c r="I1984">
        <v>2020</v>
      </c>
      <c r="J1984" t="s">
        <v>23</v>
      </c>
      <c r="K1984" t="s">
        <v>570</v>
      </c>
      <c r="L1984">
        <v>94</v>
      </c>
      <c r="M1984">
        <v>0</v>
      </c>
      <c r="N1984" t="s">
        <v>119</v>
      </c>
      <c r="O1984" t="s">
        <v>9503</v>
      </c>
      <c r="P1984" t="s">
        <v>27</v>
      </c>
      <c r="Q1984">
        <v>2</v>
      </c>
      <c r="R1984" t="str">
        <f t="shared" si="120"/>
        <v/>
      </c>
      <c r="S1984" t="str">
        <f t="shared" si="121"/>
        <v/>
      </c>
      <c r="T1984" t="str">
        <f t="shared" si="122"/>
        <v>Recent</v>
      </c>
      <c r="U1984" t="str">
        <f t="shared" si="123"/>
        <v>Medium</v>
      </c>
    </row>
    <row r="1985" spans="1:21" x14ac:dyDescent="0.25">
      <c r="A1985" t="s">
        <v>9504</v>
      </c>
      <c r="B1985" t="s">
        <v>29</v>
      </c>
      <c r="C1985" t="s">
        <v>9505</v>
      </c>
      <c r="D1985" t="s">
        <v>22</v>
      </c>
      <c r="E1985" t="s">
        <v>9506</v>
      </c>
      <c r="F1985" t="s">
        <v>22</v>
      </c>
      <c r="G1985" s="2"/>
      <c r="H1985" t="s">
        <v>22</v>
      </c>
      <c r="I1985">
        <v>2008</v>
      </c>
      <c r="J1985" t="s">
        <v>136</v>
      </c>
      <c r="K1985" t="s">
        <v>71</v>
      </c>
      <c r="L1985">
        <v>0</v>
      </c>
      <c r="M1985">
        <v>1</v>
      </c>
      <c r="N1985" t="s">
        <v>119</v>
      </c>
      <c r="O1985" t="s">
        <v>9507</v>
      </c>
      <c r="P1985" t="s">
        <v>27</v>
      </c>
      <c r="Q1985">
        <v>2</v>
      </c>
      <c r="R1985" t="str">
        <f t="shared" si="120"/>
        <v/>
      </c>
      <c r="S1985" t="str">
        <f t="shared" si="121"/>
        <v/>
      </c>
      <c r="T1985" t="str">
        <f t="shared" si="122"/>
        <v>Older</v>
      </c>
      <c r="U1985" t="str">
        <f t="shared" si="123"/>
        <v>Not Applicable</v>
      </c>
    </row>
    <row r="1986" spans="1:21" x14ac:dyDescent="0.25">
      <c r="A1986" t="s">
        <v>9508</v>
      </c>
      <c r="B1986" t="s">
        <v>18</v>
      </c>
      <c r="C1986" t="s">
        <v>9509</v>
      </c>
      <c r="D1986" t="s">
        <v>9510</v>
      </c>
      <c r="E1986" t="s">
        <v>9511</v>
      </c>
      <c r="F1986" t="s">
        <v>22</v>
      </c>
      <c r="G1986" s="2"/>
      <c r="H1986" t="s">
        <v>22</v>
      </c>
      <c r="I1986">
        <v>2000</v>
      </c>
      <c r="J1986" t="s">
        <v>92</v>
      </c>
      <c r="K1986" t="s">
        <v>289</v>
      </c>
      <c r="L1986">
        <v>93</v>
      </c>
      <c r="M1986">
        <v>0</v>
      </c>
      <c r="N1986" t="s">
        <v>61</v>
      </c>
      <c r="O1986" t="s">
        <v>9512</v>
      </c>
      <c r="P1986" t="s">
        <v>27</v>
      </c>
      <c r="Q1986">
        <v>2</v>
      </c>
      <c r="R1986" t="str">
        <f t="shared" si="120"/>
        <v/>
      </c>
      <c r="S1986" t="str">
        <f t="shared" si="121"/>
        <v/>
      </c>
      <c r="T1986" t="str">
        <f t="shared" si="122"/>
        <v>Older</v>
      </c>
      <c r="U1986" t="str">
        <f t="shared" si="123"/>
        <v>Medium</v>
      </c>
    </row>
    <row r="1987" spans="1:21" x14ac:dyDescent="0.25">
      <c r="A1987" t="s">
        <v>9513</v>
      </c>
      <c r="B1987" t="s">
        <v>29</v>
      </c>
      <c r="C1987" t="s">
        <v>9514</v>
      </c>
      <c r="D1987" t="s">
        <v>22</v>
      </c>
      <c r="E1987" t="s">
        <v>9515</v>
      </c>
      <c r="F1987" t="s">
        <v>110</v>
      </c>
      <c r="G1987" s="2">
        <v>43830</v>
      </c>
      <c r="H1987" t="s">
        <v>34</v>
      </c>
      <c r="I1987">
        <v>2019</v>
      </c>
      <c r="J1987" t="s">
        <v>51</v>
      </c>
      <c r="K1987" t="s">
        <v>71</v>
      </c>
      <c r="L1987">
        <v>0</v>
      </c>
      <c r="M1987">
        <v>1</v>
      </c>
      <c r="N1987" t="s">
        <v>72</v>
      </c>
      <c r="O1987" t="s">
        <v>9516</v>
      </c>
      <c r="P1987" t="s">
        <v>39</v>
      </c>
      <c r="Q1987">
        <v>1</v>
      </c>
      <c r="R1987">
        <f t="shared" ref="R1987:R2050" si="124">IF(G1987="","",YEAR(G1987))</f>
        <v>2019</v>
      </c>
      <c r="S1987" t="str">
        <f t="shared" ref="S1987:S2050" si="125">IF(G1987="","",TEXT(G1987,"mmmm"))</f>
        <v>December</v>
      </c>
      <c r="T1987" t="str">
        <f t="shared" ref="T1987:T2050" si="126">IF(I1987&gt;=2020,"Recent",IF(I1987&gt;=2010,"Modern","Older"))</f>
        <v>Modern</v>
      </c>
      <c r="U1987" t="str">
        <f t="shared" ref="U1987:U2050" si="127">IF(L1987=0,"Not Applicable",IF(L1987&lt; 90,"Short",IF(L1987&lt;=120,"Medium","Long")))</f>
        <v>Not Applicable</v>
      </c>
    </row>
    <row r="1988" spans="1:21" x14ac:dyDescent="0.25">
      <c r="A1988" t="s">
        <v>9517</v>
      </c>
      <c r="B1988" t="s">
        <v>18</v>
      </c>
      <c r="C1988" t="s">
        <v>9518</v>
      </c>
      <c r="D1988" t="s">
        <v>9519</v>
      </c>
      <c r="E1988" t="s">
        <v>9520</v>
      </c>
      <c r="F1988" t="s">
        <v>3143</v>
      </c>
      <c r="G1988" s="2">
        <v>43739</v>
      </c>
      <c r="H1988" t="s">
        <v>34</v>
      </c>
      <c r="I1988">
        <v>1990</v>
      </c>
      <c r="J1988" t="s">
        <v>35</v>
      </c>
      <c r="K1988" t="s">
        <v>263</v>
      </c>
      <c r="L1988">
        <v>88</v>
      </c>
      <c r="M1988">
        <v>0</v>
      </c>
      <c r="N1988" t="s">
        <v>61</v>
      </c>
      <c r="O1988" t="s">
        <v>9521</v>
      </c>
      <c r="P1988" t="s">
        <v>39</v>
      </c>
      <c r="Q1988">
        <v>1</v>
      </c>
      <c r="R1988">
        <f t="shared" si="124"/>
        <v>2019</v>
      </c>
      <c r="S1988" t="str">
        <f t="shared" si="125"/>
        <v>October</v>
      </c>
      <c r="T1988" t="str">
        <f t="shared" si="126"/>
        <v>Older</v>
      </c>
      <c r="U1988" t="str">
        <f t="shared" si="127"/>
        <v>Short</v>
      </c>
    </row>
    <row r="1989" spans="1:21" x14ac:dyDescent="0.25">
      <c r="A1989" t="s">
        <v>9522</v>
      </c>
      <c r="B1989" t="s">
        <v>18</v>
      </c>
      <c r="C1989" t="s">
        <v>5893</v>
      </c>
      <c r="D1989" t="s">
        <v>9523</v>
      </c>
      <c r="E1989" t="s">
        <v>9524</v>
      </c>
      <c r="F1989" t="s">
        <v>85</v>
      </c>
      <c r="G1989" s="2"/>
      <c r="H1989" t="s">
        <v>22</v>
      </c>
      <c r="I1989">
        <v>2017</v>
      </c>
      <c r="J1989" t="s">
        <v>59</v>
      </c>
      <c r="K1989" t="s">
        <v>1051</v>
      </c>
      <c r="L1989">
        <v>122</v>
      </c>
      <c r="M1989">
        <v>0</v>
      </c>
      <c r="N1989" t="s">
        <v>119</v>
      </c>
      <c r="O1989" t="s">
        <v>9525</v>
      </c>
      <c r="P1989" t="s">
        <v>27</v>
      </c>
      <c r="Q1989">
        <v>2</v>
      </c>
      <c r="R1989" t="str">
        <f t="shared" si="124"/>
        <v/>
      </c>
      <c r="S1989" t="str">
        <f t="shared" si="125"/>
        <v/>
      </c>
      <c r="T1989" t="str">
        <f t="shared" si="126"/>
        <v>Modern</v>
      </c>
      <c r="U1989" t="str">
        <f t="shared" si="127"/>
        <v>Long</v>
      </c>
    </row>
    <row r="1990" spans="1:21" x14ac:dyDescent="0.25">
      <c r="A1990" t="s">
        <v>9526</v>
      </c>
      <c r="B1990" t="s">
        <v>18</v>
      </c>
      <c r="C1990" t="s">
        <v>9527</v>
      </c>
      <c r="D1990" t="s">
        <v>76</v>
      </c>
      <c r="E1990" t="s">
        <v>9528</v>
      </c>
      <c r="F1990" t="s">
        <v>33</v>
      </c>
      <c r="G1990" s="2">
        <v>42622</v>
      </c>
      <c r="H1990" t="s">
        <v>34</v>
      </c>
      <c r="I1990">
        <v>2016</v>
      </c>
      <c r="J1990" t="s">
        <v>35</v>
      </c>
      <c r="K1990" t="s">
        <v>570</v>
      </c>
      <c r="L1990">
        <v>94</v>
      </c>
      <c r="M1990">
        <v>0</v>
      </c>
      <c r="N1990" t="s">
        <v>210</v>
      </c>
      <c r="O1990" t="s">
        <v>9529</v>
      </c>
      <c r="P1990" t="s">
        <v>39</v>
      </c>
      <c r="Q1990">
        <v>1</v>
      </c>
      <c r="R1990">
        <f t="shared" si="124"/>
        <v>2016</v>
      </c>
      <c r="S1990" t="str">
        <f t="shared" si="125"/>
        <v>September</v>
      </c>
      <c r="T1990" t="str">
        <f t="shared" si="126"/>
        <v>Modern</v>
      </c>
      <c r="U1990" t="str">
        <f t="shared" si="127"/>
        <v>Medium</v>
      </c>
    </row>
    <row r="1991" spans="1:21" x14ac:dyDescent="0.25">
      <c r="A1991" t="s">
        <v>9530</v>
      </c>
      <c r="B1991" t="s">
        <v>18</v>
      </c>
      <c r="C1991" t="s">
        <v>9531</v>
      </c>
      <c r="D1991" t="s">
        <v>9532</v>
      </c>
      <c r="E1991" t="s">
        <v>9533</v>
      </c>
      <c r="F1991" t="s">
        <v>22</v>
      </c>
      <c r="G1991" s="2"/>
      <c r="H1991" t="s">
        <v>22</v>
      </c>
      <c r="I1991">
        <v>2021</v>
      </c>
      <c r="J1991" t="s">
        <v>198</v>
      </c>
      <c r="K1991" t="s">
        <v>104</v>
      </c>
      <c r="L1991">
        <v>73</v>
      </c>
      <c r="M1991">
        <v>0</v>
      </c>
      <c r="N1991" t="s">
        <v>264</v>
      </c>
      <c r="O1991" t="s">
        <v>9534</v>
      </c>
      <c r="P1991" t="s">
        <v>27</v>
      </c>
      <c r="Q1991">
        <v>2</v>
      </c>
      <c r="R1991" t="str">
        <f t="shared" si="124"/>
        <v/>
      </c>
      <c r="S1991" t="str">
        <f t="shared" si="125"/>
        <v/>
      </c>
      <c r="T1991" t="str">
        <f t="shared" si="126"/>
        <v>Recent</v>
      </c>
      <c r="U1991" t="str">
        <f t="shared" si="127"/>
        <v>Short</v>
      </c>
    </row>
    <row r="1992" spans="1:21" x14ac:dyDescent="0.25">
      <c r="A1992" t="s">
        <v>9535</v>
      </c>
      <c r="B1992" t="s">
        <v>18</v>
      </c>
      <c r="C1992" t="s">
        <v>9536</v>
      </c>
      <c r="D1992" t="s">
        <v>9537</v>
      </c>
      <c r="E1992" t="s">
        <v>9538</v>
      </c>
      <c r="F1992" t="s">
        <v>175</v>
      </c>
      <c r="G1992" s="2">
        <v>44440</v>
      </c>
      <c r="H1992" t="s">
        <v>34</v>
      </c>
      <c r="I1992">
        <v>2003</v>
      </c>
      <c r="J1992" t="s">
        <v>92</v>
      </c>
      <c r="K1992" t="s">
        <v>295</v>
      </c>
      <c r="L1992">
        <v>121</v>
      </c>
      <c r="M1992">
        <v>0</v>
      </c>
      <c r="N1992" t="s">
        <v>112</v>
      </c>
      <c r="O1992" t="s">
        <v>9539</v>
      </c>
      <c r="P1992" t="s">
        <v>39</v>
      </c>
      <c r="Q1992">
        <v>1</v>
      </c>
      <c r="R1992">
        <f t="shared" si="124"/>
        <v>2021</v>
      </c>
      <c r="S1992" t="str">
        <f t="shared" si="125"/>
        <v>September</v>
      </c>
      <c r="T1992" t="str">
        <f t="shared" si="126"/>
        <v>Older</v>
      </c>
      <c r="U1992" t="str">
        <f t="shared" si="127"/>
        <v>Long</v>
      </c>
    </row>
    <row r="1993" spans="1:21" x14ac:dyDescent="0.25">
      <c r="A1993" t="s">
        <v>9540</v>
      </c>
      <c r="B1993" t="s">
        <v>18</v>
      </c>
      <c r="C1993" t="s">
        <v>9541</v>
      </c>
      <c r="D1993" t="s">
        <v>9542</v>
      </c>
      <c r="E1993" t="s">
        <v>9543</v>
      </c>
      <c r="F1993" t="s">
        <v>616</v>
      </c>
      <c r="G1993" s="2">
        <v>44356</v>
      </c>
      <c r="H1993" t="s">
        <v>34</v>
      </c>
      <c r="I1993">
        <v>2013</v>
      </c>
      <c r="J1993" t="s">
        <v>35</v>
      </c>
      <c r="K1993" t="s">
        <v>940</v>
      </c>
      <c r="L1993">
        <v>106</v>
      </c>
      <c r="M1993">
        <v>0</v>
      </c>
      <c r="N1993" t="s">
        <v>61</v>
      </c>
      <c r="O1993" t="s">
        <v>9544</v>
      </c>
      <c r="P1993" t="s">
        <v>39</v>
      </c>
      <c r="Q1993">
        <v>1</v>
      </c>
      <c r="R1993">
        <f t="shared" si="124"/>
        <v>2021</v>
      </c>
      <c r="S1993" t="str">
        <f t="shared" si="125"/>
        <v>June</v>
      </c>
      <c r="T1993" t="str">
        <f t="shared" si="126"/>
        <v>Modern</v>
      </c>
      <c r="U1993" t="str">
        <f t="shared" si="127"/>
        <v>Medium</v>
      </c>
    </row>
    <row r="1994" spans="1:21" x14ac:dyDescent="0.25">
      <c r="A1994" t="s">
        <v>9545</v>
      </c>
      <c r="B1994" t="s">
        <v>18</v>
      </c>
      <c r="C1994" t="s">
        <v>9546</v>
      </c>
      <c r="D1994" t="s">
        <v>9547</v>
      </c>
      <c r="E1994" t="s">
        <v>9548</v>
      </c>
      <c r="F1994" t="s">
        <v>9549</v>
      </c>
      <c r="G1994" s="2">
        <v>44113</v>
      </c>
      <c r="H1994" t="s">
        <v>34</v>
      </c>
      <c r="I1994">
        <v>2018</v>
      </c>
      <c r="J1994" t="s">
        <v>35</v>
      </c>
      <c r="K1994" t="s">
        <v>470</v>
      </c>
      <c r="L1994">
        <v>100</v>
      </c>
      <c r="M1994">
        <v>0</v>
      </c>
      <c r="N1994" t="s">
        <v>61</v>
      </c>
      <c r="O1994" t="s">
        <v>9550</v>
      </c>
      <c r="P1994" t="s">
        <v>39</v>
      </c>
      <c r="Q1994">
        <v>1</v>
      </c>
      <c r="R1994">
        <f t="shared" si="124"/>
        <v>2020</v>
      </c>
      <c r="S1994" t="str">
        <f t="shared" si="125"/>
        <v>October</v>
      </c>
      <c r="T1994" t="str">
        <f t="shared" si="126"/>
        <v>Modern</v>
      </c>
      <c r="U1994" t="str">
        <f t="shared" si="127"/>
        <v>Medium</v>
      </c>
    </row>
    <row r="1995" spans="1:21" x14ac:dyDescent="0.25">
      <c r="A1995" t="s">
        <v>9551</v>
      </c>
      <c r="B1995" t="s">
        <v>18</v>
      </c>
      <c r="C1995" t="s">
        <v>9552</v>
      </c>
      <c r="D1995" t="s">
        <v>2769</v>
      </c>
      <c r="E1995" t="s">
        <v>22</v>
      </c>
      <c r="F1995" t="s">
        <v>22</v>
      </c>
      <c r="G1995" s="2"/>
      <c r="H1995" t="s">
        <v>22</v>
      </c>
      <c r="I1995">
        <v>2019</v>
      </c>
      <c r="J1995" t="s">
        <v>77</v>
      </c>
      <c r="K1995" t="s">
        <v>1709</v>
      </c>
      <c r="L1995">
        <v>31</v>
      </c>
      <c r="M1995">
        <v>0</v>
      </c>
      <c r="N1995" t="s">
        <v>357</v>
      </c>
      <c r="O1995" t="s">
        <v>3465</v>
      </c>
      <c r="P1995" t="s">
        <v>27</v>
      </c>
      <c r="Q1995">
        <v>2</v>
      </c>
      <c r="R1995" t="str">
        <f t="shared" si="124"/>
        <v/>
      </c>
      <c r="S1995" t="str">
        <f t="shared" si="125"/>
        <v/>
      </c>
      <c r="T1995" t="str">
        <f t="shared" si="126"/>
        <v>Modern</v>
      </c>
      <c r="U1995" t="str">
        <f t="shared" si="127"/>
        <v>Short</v>
      </c>
    </row>
    <row r="1996" spans="1:21" x14ac:dyDescent="0.25">
      <c r="A1996" t="s">
        <v>9553</v>
      </c>
      <c r="B1996" t="s">
        <v>18</v>
      </c>
      <c r="C1996" t="s">
        <v>9554</v>
      </c>
      <c r="D1996" t="s">
        <v>9555</v>
      </c>
      <c r="E1996" t="s">
        <v>22</v>
      </c>
      <c r="F1996" t="s">
        <v>22</v>
      </c>
      <c r="G1996" s="2"/>
      <c r="H1996" t="s">
        <v>22</v>
      </c>
      <c r="I1996">
        <v>2021</v>
      </c>
      <c r="J1996" t="s">
        <v>23</v>
      </c>
      <c r="K1996" t="s">
        <v>940</v>
      </c>
      <c r="L1996">
        <v>106</v>
      </c>
      <c r="M1996">
        <v>0</v>
      </c>
      <c r="N1996" t="s">
        <v>264</v>
      </c>
      <c r="O1996" t="s">
        <v>9556</v>
      </c>
      <c r="P1996" t="s">
        <v>27</v>
      </c>
      <c r="Q1996">
        <v>2</v>
      </c>
      <c r="R1996" t="str">
        <f t="shared" si="124"/>
        <v/>
      </c>
      <c r="S1996" t="str">
        <f t="shared" si="125"/>
        <v/>
      </c>
      <c r="T1996" t="str">
        <f t="shared" si="126"/>
        <v>Recent</v>
      </c>
      <c r="U1996" t="str">
        <f t="shared" si="127"/>
        <v>Medium</v>
      </c>
    </row>
    <row r="1997" spans="1:21" x14ac:dyDescent="0.25">
      <c r="A1997" t="s">
        <v>9557</v>
      </c>
      <c r="B1997" t="s">
        <v>29</v>
      </c>
      <c r="C1997" t="s">
        <v>9558</v>
      </c>
      <c r="D1997" t="s">
        <v>22</v>
      </c>
      <c r="E1997" t="s">
        <v>9559</v>
      </c>
      <c r="F1997" t="s">
        <v>33</v>
      </c>
      <c r="G1997" s="2">
        <v>43947</v>
      </c>
      <c r="H1997" t="s">
        <v>34</v>
      </c>
      <c r="I1997">
        <v>2020</v>
      </c>
      <c r="J1997" t="s">
        <v>35</v>
      </c>
      <c r="K1997" t="s">
        <v>1885</v>
      </c>
      <c r="L1997">
        <v>0</v>
      </c>
      <c r="M1997">
        <v>4</v>
      </c>
      <c r="N1997" t="s">
        <v>37</v>
      </c>
      <c r="O1997" t="s">
        <v>9560</v>
      </c>
      <c r="P1997" t="s">
        <v>39</v>
      </c>
      <c r="Q1997">
        <v>1</v>
      </c>
      <c r="R1997">
        <f t="shared" si="124"/>
        <v>2020</v>
      </c>
      <c r="S1997" t="str">
        <f t="shared" si="125"/>
        <v>April</v>
      </c>
      <c r="T1997" t="str">
        <f t="shared" si="126"/>
        <v>Recent</v>
      </c>
      <c r="U1997" t="str">
        <f t="shared" si="127"/>
        <v>Not Applicable</v>
      </c>
    </row>
    <row r="1998" spans="1:21" x14ac:dyDescent="0.25">
      <c r="A1998" t="s">
        <v>9561</v>
      </c>
      <c r="B1998" t="s">
        <v>18</v>
      </c>
      <c r="C1998" t="s">
        <v>9562</v>
      </c>
      <c r="D1998" t="s">
        <v>9563</v>
      </c>
      <c r="E1998" t="s">
        <v>9564</v>
      </c>
      <c r="F1998" t="s">
        <v>721</v>
      </c>
      <c r="G1998" s="2">
        <v>43466</v>
      </c>
      <c r="H1998" t="s">
        <v>34</v>
      </c>
      <c r="I1998">
        <v>2007</v>
      </c>
      <c r="J1998" t="s">
        <v>244</v>
      </c>
      <c r="K1998" t="s">
        <v>143</v>
      </c>
      <c r="L1998">
        <v>133</v>
      </c>
      <c r="M1998">
        <v>0</v>
      </c>
      <c r="N1998" t="s">
        <v>119</v>
      </c>
      <c r="O1998" t="s">
        <v>9565</v>
      </c>
      <c r="P1998" t="s">
        <v>39</v>
      </c>
      <c r="Q1998">
        <v>1</v>
      </c>
      <c r="R1998">
        <f t="shared" si="124"/>
        <v>2019</v>
      </c>
      <c r="S1998" t="str">
        <f t="shared" si="125"/>
        <v>January</v>
      </c>
      <c r="T1998" t="str">
        <f t="shared" si="126"/>
        <v>Older</v>
      </c>
      <c r="U1998" t="str">
        <f t="shared" si="127"/>
        <v>Long</v>
      </c>
    </row>
    <row r="1999" spans="1:21" x14ac:dyDescent="0.25">
      <c r="A1999" t="s">
        <v>9566</v>
      </c>
      <c r="B1999" t="s">
        <v>18</v>
      </c>
      <c r="C1999" t="s">
        <v>9567</v>
      </c>
      <c r="D1999" t="s">
        <v>9568</v>
      </c>
      <c r="E1999" t="s">
        <v>9569</v>
      </c>
      <c r="F1999" t="s">
        <v>616</v>
      </c>
      <c r="G1999" s="2">
        <v>43887</v>
      </c>
      <c r="H1999" t="s">
        <v>34</v>
      </c>
      <c r="I1999">
        <v>2016</v>
      </c>
      <c r="J1999" t="s">
        <v>136</v>
      </c>
      <c r="K1999" t="s">
        <v>169</v>
      </c>
      <c r="L1999">
        <v>103</v>
      </c>
      <c r="M1999">
        <v>0</v>
      </c>
      <c r="N1999" t="s">
        <v>119</v>
      </c>
      <c r="O1999" t="s">
        <v>9570</v>
      </c>
      <c r="P1999" t="s">
        <v>39</v>
      </c>
      <c r="Q1999">
        <v>1</v>
      </c>
      <c r="R1999">
        <f t="shared" si="124"/>
        <v>2020</v>
      </c>
      <c r="S1999" t="str">
        <f t="shared" si="125"/>
        <v>February</v>
      </c>
      <c r="T1999" t="str">
        <f t="shared" si="126"/>
        <v>Modern</v>
      </c>
      <c r="U1999" t="str">
        <f t="shared" si="127"/>
        <v>Medium</v>
      </c>
    </row>
    <row r="2000" spans="1:21" x14ac:dyDescent="0.25">
      <c r="A2000" t="s">
        <v>9571</v>
      </c>
      <c r="B2000" t="s">
        <v>18</v>
      </c>
      <c r="C2000" t="s">
        <v>9572</v>
      </c>
      <c r="D2000" t="s">
        <v>9573</v>
      </c>
      <c r="E2000" t="s">
        <v>9574</v>
      </c>
      <c r="F2000" t="s">
        <v>22</v>
      </c>
      <c r="G2000" s="2"/>
      <c r="H2000" t="s">
        <v>22</v>
      </c>
      <c r="I2000">
        <v>2018</v>
      </c>
      <c r="J2000" t="s">
        <v>198</v>
      </c>
      <c r="K2000" t="s">
        <v>9575</v>
      </c>
      <c r="L2000">
        <v>148</v>
      </c>
      <c r="M2000">
        <v>0</v>
      </c>
      <c r="N2000" t="s">
        <v>25</v>
      </c>
      <c r="O2000" t="s">
        <v>9576</v>
      </c>
      <c r="P2000" t="s">
        <v>27</v>
      </c>
      <c r="Q2000">
        <v>2</v>
      </c>
      <c r="R2000" t="str">
        <f t="shared" si="124"/>
        <v/>
      </c>
      <c r="S2000" t="str">
        <f t="shared" si="125"/>
        <v/>
      </c>
      <c r="T2000" t="str">
        <f t="shared" si="126"/>
        <v>Modern</v>
      </c>
      <c r="U2000" t="str">
        <f t="shared" si="127"/>
        <v>Long</v>
      </c>
    </row>
    <row r="2001" spans="1:21" x14ac:dyDescent="0.25">
      <c r="A2001" t="s">
        <v>9577</v>
      </c>
      <c r="B2001" t="s">
        <v>29</v>
      </c>
      <c r="C2001" t="s">
        <v>9578</v>
      </c>
      <c r="D2001" t="s">
        <v>22</v>
      </c>
      <c r="E2001" t="s">
        <v>22</v>
      </c>
      <c r="F2001" t="s">
        <v>22</v>
      </c>
      <c r="G2001" s="2">
        <v>44378</v>
      </c>
      <c r="H2001" t="s">
        <v>34</v>
      </c>
      <c r="I2001">
        <v>2019</v>
      </c>
      <c r="J2001" t="s">
        <v>300</v>
      </c>
      <c r="K2001" t="s">
        <v>36</v>
      </c>
      <c r="L2001">
        <v>0</v>
      </c>
      <c r="M2001">
        <v>2</v>
      </c>
      <c r="N2001" t="s">
        <v>119</v>
      </c>
      <c r="O2001" t="s">
        <v>9579</v>
      </c>
      <c r="P2001" t="s">
        <v>27</v>
      </c>
      <c r="Q2001">
        <v>2</v>
      </c>
      <c r="R2001">
        <f t="shared" si="124"/>
        <v>2021</v>
      </c>
      <c r="S2001" t="str">
        <f t="shared" si="125"/>
        <v>July</v>
      </c>
      <c r="T2001" t="str">
        <f t="shared" si="126"/>
        <v>Modern</v>
      </c>
      <c r="U2001" t="str">
        <f t="shared" si="127"/>
        <v>Not Applicable</v>
      </c>
    </row>
    <row r="2002" spans="1:21" x14ac:dyDescent="0.25">
      <c r="A2002" t="s">
        <v>9580</v>
      </c>
      <c r="B2002" t="s">
        <v>18</v>
      </c>
      <c r="C2002" t="s">
        <v>9581</v>
      </c>
      <c r="D2002" t="s">
        <v>9582</v>
      </c>
      <c r="E2002" t="s">
        <v>9583</v>
      </c>
      <c r="F2002" t="s">
        <v>22</v>
      </c>
      <c r="G2002" s="2"/>
      <c r="H2002" t="s">
        <v>22</v>
      </c>
      <c r="I2002">
        <v>1931</v>
      </c>
      <c r="J2002" t="s">
        <v>77</v>
      </c>
      <c r="K2002" t="s">
        <v>104</v>
      </c>
      <c r="L2002">
        <v>73</v>
      </c>
      <c r="M2002">
        <v>0</v>
      </c>
      <c r="N2002" t="s">
        <v>25</v>
      </c>
      <c r="O2002" t="s">
        <v>9584</v>
      </c>
      <c r="P2002" t="s">
        <v>27</v>
      </c>
      <c r="Q2002">
        <v>2</v>
      </c>
      <c r="R2002" t="str">
        <f t="shared" si="124"/>
        <v/>
      </c>
      <c r="S2002" t="str">
        <f t="shared" si="125"/>
        <v/>
      </c>
      <c r="T2002" t="str">
        <f t="shared" si="126"/>
        <v>Older</v>
      </c>
      <c r="U2002" t="str">
        <f t="shared" si="127"/>
        <v>Short</v>
      </c>
    </row>
    <row r="2003" spans="1:21" x14ac:dyDescent="0.25">
      <c r="A2003" t="s">
        <v>9585</v>
      </c>
      <c r="B2003" t="s">
        <v>18</v>
      </c>
      <c r="C2003" t="s">
        <v>9586</v>
      </c>
      <c r="D2003" t="s">
        <v>9587</v>
      </c>
      <c r="E2003" t="s">
        <v>9588</v>
      </c>
      <c r="F2003" t="s">
        <v>175</v>
      </c>
      <c r="G2003" s="2"/>
      <c r="H2003" t="s">
        <v>22</v>
      </c>
      <c r="I2003">
        <v>1991</v>
      </c>
      <c r="J2003" t="s">
        <v>92</v>
      </c>
      <c r="K2003" t="s">
        <v>161</v>
      </c>
      <c r="L2003">
        <v>101</v>
      </c>
      <c r="M2003">
        <v>0</v>
      </c>
      <c r="N2003" t="s">
        <v>25</v>
      </c>
      <c r="O2003" t="s">
        <v>9589</v>
      </c>
      <c r="P2003" t="s">
        <v>27</v>
      </c>
      <c r="Q2003">
        <v>2</v>
      </c>
      <c r="R2003" t="str">
        <f t="shared" si="124"/>
        <v/>
      </c>
      <c r="S2003" t="str">
        <f t="shared" si="125"/>
        <v/>
      </c>
      <c r="T2003" t="str">
        <f t="shared" si="126"/>
        <v>Older</v>
      </c>
      <c r="U2003" t="str">
        <f t="shared" si="127"/>
        <v>Medium</v>
      </c>
    </row>
    <row r="2004" spans="1:21" x14ac:dyDescent="0.25">
      <c r="A2004" t="s">
        <v>9590</v>
      </c>
      <c r="B2004" t="s">
        <v>18</v>
      </c>
      <c r="C2004" t="s">
        <v>9591</v>
      </c>
      <c r="D2004" t="s">
        <v>9592</v>
      </c>
      <c r="E2004" t="s">
        <v>9593</v>
      </c>
      <c r="F2004" t="s">
        <v>22</v>
      </c>
      <c r="G2004" s="2"/>
      <c r="H2004" t="s">
        <v>22</v>
      </c>
      <c r="I2004">
        <v>2008</v>
      </c>
      <c r="J2004" t="s">
        <v>92</v>
      </c>
      <c r="K2004" t="s">
        <v>785</v>
      </c>
      <c r="L2004">
        <v>76</v>
      </c>
      <c r="M2004">
        <v>0</v>
      </c>
      <c r="N2004" t="s">
        <v>61</v>
      </c>
      <c r="O2004" t="s">
        <v>9594</v>
      </c>
      <c r="P2004" t="s">
        <v>27</v>
      </c>
      <c r="Q2004">
        <v>2</v>
      </c>
      <c r="R2004" t="str">
        <f t="shared" si="124"/>
        <v/>
      </c>
      <c r="S2004" t="str">
        <f t="shared" si="125"/>
        <v/>
      </c>
      <c r="T2004" t="str">
        <f t="shared" si="126"/>
        <v>Older</v>
      </c>
      <c r="U2004" t="str">
        <f t="shared" si="127"/>
        <v>Short</v>
      </c>
    </row>
    <row r="2005" spans="1:21" x14ac:dyDescent="0.25">
      <c r="A2005" t="s">
        <v>9595</v>
      </c>
      <c r="B2005" t="s">
        <v>18</v>
      </c>
      <c r="C2005" t="s">
        <v>9596</v>
      </c>
      <c r="D2005" t="s">
        <v>3283</v>
      </c>
      <c r="E2005" t="s">
        <v>9597</v>
      </c>
      <c r="F2005" t="s">
        <v>22</v>
      </c>
      <c r="G2005" s="2"/>
      <c r="H2005" t="s">
        <v>22</v>
      </c>
      <c r="I2005">
        <v>2005</v>
      </c>
      <c r="J2005" t="s">
        <v>23</v>
      </c>
      <c r="K2005" t="s">
        <v>226</v>
      </c>
      <c r="L2005">
        <v>86</v>
      </c>
      <c r="M2005">
        <v>0</v>
      </c>
      <c r="N2005" t="s">
        <v>61</v>
      </c>
      <c r="O2005" t="s">
        <v>9598</v>
      </c>
      <c r="P2005" t="s">
        <v>27</v>
      </c>
      <c r="Q2005">
        <v>2</v>
      </c>
      <c r="R2005" t="str">
        <f t="shared" si="124"/>
        <v/>
      </c>
      <c r="S2005" t="str">
        <f t="shared" si="125"/>
        <v/>
      </c>
      <c r="T2005" t="str">
        <f t="shared" si="126"/>
        <v>Older</v>
      </c>
      <c r="U2005" t="str">
        <f t="shared" si="127"/>
        <v>Short</v>
      </c>
    </row>
    <row r="2006" spans="1:21" x14ac:dyDescent="0.25">
      <c r="A2006" t="s">
        <v>9599</v>
      </c>
      <c r="B2006" t="s">
        <v>18</v>
      </c>
      <c r="C2006" t="s">
        <v>9600</v>
      </c>
      <c r="D2006" t="s">
        <v>9601</v>
      </c>
      <c r="E2006" t="s">
        <v>9602</v>
      </c>
      <c r="F2006" t="s">
        <v>33</v>
      </c>
      <c r="G2006" s="2">
        <v>43831</v>
      </c>
      <c r="H2006" t="s">
        <v>34</v>
      </c>
      <c r="I2006">
        <v>1999</v>
      </c>
      <c r="J2006" t="s">
        <v>244</v>
      </c>
      <c r="K2006" t="s">
        <v>1434</v>
      </c>
      <c r="L2006">
        <v>112</v>
      </c>
      <c r="M2006">
        <v>0</v>
      </c>
      <c r="N2006" t="s">
        <v>61</v>
      </c>
      <c r="O2006" t="s">
        <v>9603</v>
      </c>
      <c r="P2006" t="s">
        <v>39</v>
      </c>
      <c r="Q2006">
        <v>1</v>
      </c>
      <c r="R2006">
        <f t="shared" si="124"/>
        <v>2020</v>
      </c>
      <c r="S2006" t="str">
        <f t="shared" si="125"/>
        <v>January</v>
      </c>
      <c r="T2006" t="str">
        <f t="shared" si="126"/>
        <v>Older</v>
      </c>
      <c r="U2006" t="str">
        <f t="shared" si="127"/>
        <v>Medium</v>
      </c>
    </row>
    <row r="2007" spans="1:21" x14ac:dyDescent="0.25">
      <c r="A2007" t="s">
        <v>9604</v>
      </c>
      <c r="B2007" t="s">
        <v>18</v>
      </c>
      <c r="C2007" t="s">
        <v>9605</v>
      </c>
      <c r="D2007" t="s">
        <v>9606</v>
      </c>
      <c r="E2007" t="s">
        <v>9607</v>
      </c>
      <c r="F2007" t="s">
        <v>22</v>
      </c>
      <c r="G2007" s="2"/>
      <c r="H2007" t="s">
        <v>22</v>
      </c>
      <c r="I2007">
        <v>2012</v>
      </c>
      <c r="J2007" t="s">
        <v>92</v>
      </c>
      <c r="K2007" t="s">
        <v>665</v>
      </c>
      <c r="L2007">
        <v>108</v>
      </c>
      <c r="M2007">
        <v>0</v>
      </c>
      <c r="N2007" t="s">
        <v>25</v>
      </c>
      <c r="O2007" t="s">
        <v>9608</v>
      </c>
      <c r="P2007" t="s">
        <v>27</v>
      </c>
      <c r="Q2007">
        <v>2</v>
      </c>
      <c r="R2007" t="str">
        <f t="shared" si="124"/>
        <v/>
      </c>
      <c r="S2007" t="str">
        <f t="shared" si="125"/>
        <v/>
      </c>
      <c r="T2007" t="str">
        <f t="shared" si="126"/>
        <v>Modern</v>
      </c>
      <c r="U2007" t="str">
        <f t="shared" si="127"/>
        <v>Medium</v>
      </c>
    </row>
    <row r="2008" spans="1:21" x14ac:dyDescent="0.25">
      <c r="A2008" t="s">
        <v>9609</v>
      </c>
      <c r="B2008" t="s">
        <v>29</v>
      </c>
      <c r="C2008" t="s">
        <v>9610</v>
      </c>
      <c r="D2008" t="s">
        <v>22</v>
      </c>
      <c r="E2008" t="s">
        <v>9611</v>
      </c>
      <c r="F2008" t="s">
        <v>2298</v>
      </c>
      <c r="G2008" s="2">
        <v>42719</v>
      </c>
      <c r="H2008" t="s">
        <v>34</v>
      </c>
      <c r="I2008">
        <v>2011</v>
      </c>
      <c r="J2008" t="s">
        <v>51</v>
      </c>
      <c r="K2008" t="s">
        <v>71</v>
      </c>
      <c r="L2008">
        <v>0</v>
      </c>
      <c r="M2008">
        <v>1</v>
      </c>
      <c r="N2008" t="s">
        <v>137</v>
      </c>
      <c r="O2008" t="s">
        <v>9612</v>
      </c>
      <c r="P2008" t="s">
        <v>39</v>
      </c>
      <c r="Q2008">
        <v>1</v>
      </c>
      <c r="R2008">
        <f t="shared" si="124"/>
        <v>2016</v>
      </c>
      <c r="S2008" t="str">
        <f t="shared" si="125"/>
        <v>December</v>
      </c>
      <c r="T2008" t="str">
        <f t="shared" si="126"/>
        <v>Modern</v>
      </c>
      <c r="U2008" t="str">
        <f t="shared" si="127"/>
        <v>Not Applicable</v>
      </c>
    </row>
    <row r="2009" spans="1:21" x14ac:dyDescent="0.25">
      <c r="A2009" t="s">
        <v>9613</v>
      </c>
      <c r="B2009" t="s">
        <v>18</v>
      </c>
      <c r="C2009" t="s">
        <v>9614</v>
      </c>
      <c r="D2009" t="s">
        <v>9615</v>
      </c>
      <c r="E2009" t="s">
        <v>9616</v>
      </c>
      <c r="F2009" t="s">
        <v>9617</v>
      </c>
      <c r="G2009" s="2">
        <v>42808</v>
      </c>
      <c r="H2009" t="s">
        <v>34</v>
      </c>
      <c r="I2009">
        <v>2015</v>
      </c>
      <c r="J2009" t="s">
        <v>35</v>
      </c>
      <c r="K2009" t="s">
        <v>908</v>
      </c>
      <c r="L2009">
        <v>104</v>
      </c>
      <c r="M2009">
        <v>0</v>
      </c>
      <c r="N2009" t="s">
        <v>119</v>
      </c>
      <c r="O2009" t="s">
        <v>9618</v>
      </c>
      <c r="P2009" t="s">
        <v>39</v>
      </c>
      <c r="Q2009">
        <v>1</v>
      </c>
      <c r="R2009">
        <f t="shared" si="124"/>
        <v>2017</v>
      </c>
      <c r="S2009" t="str">
        <f t="shared" si="125"/>
        <v>March</v>
      </c>
      <c r="T2009" t="str">
        <f t="shared" si="126"/>
        <v>Modern</v>
      </c>
      <c r="U2009" t="str">
        <f t="shared" si="127"/>
        <v>Medium</v>
      </c>
    </row>
    <row r="2010" spans="1:21" x14ac:dyDescent="0.25">
      <c r="A2010" t="s">
        <v>9619</v>
      </c>
      <c r="B2010" t="s">
        <v>18</v>
      </c>
      <c r="C2010" t="s">
        <v>9620</v>
      </c>
      <c r="D2010" t="s">
        <v>9621</v>
      </c>
      <c r="E2010" t="s">
        <v>9622</v>
      </c>
      <c r="F2010" t="s">
        <v>22</v>
      </c>
      <c r="G2010" s="2"/>
      <c r="H2010" t="s">
        <v>22</v>
      </c>
      <c r="I2010">
        <v>2019</v>
      </c>
      <c r="J2010" t="s">
        <v>23</v>
      </c>
      <c r="K2010" t="s">
        <v>60</v>
      </c>
      <c r="L2010">
        <v>89</v>
      </c>
      <c r="M2010">
        <v>0</v>
      </c>
      <c r="N2010" t="s">
        <v>119</v>
      </c>
      <c r="O2010" t="s">
        <v>9623</v>
      </c>
      <c r="P2010" t="s">
        <v>27</v>
      </c>
      <c r="Q2010">
        <v>2</v>
      </c>
      <c r="R2010" t="str">
        <f t="shared" si="124"/>
        <v/>
      </c>
      <c r="S2010" t="str">
        <f t="shared" si="125"/>
        <v/>
      </c>
      <c r="T2010" t="str">
        <f t="shared" si="126"/>
        <v>Modern</v>
      </c>
      <c r="U2010" t="str">
        <f t="shared" si="127"/>
        <v>Short</v>
      </c>
    </row>
    <row r="2011" spans="1:21" x14ac:dyDescent="0.25">
      <c r="A2011" t="s">
        <v>9624</v>
      </c>
      <c r="B2011" t="s">
        <v>29</v>
      </c>
      <c r="C2011" t="s">
        <v>9625</v>
      </c>
      <c r="D2011" t="s">
        <v>22</v>
      </c>
      <c r="E2011" t="s">
        <v>9626</v>
      </c>
      <c r="F2011" t="s">
        <v>175</v>
      </c>
      <c r="G2011" s="2">
        <v>43207</v>
      </c>
      <c r="H2011" t="s">
        <v>34</v>
      </c>
      <c r="I2011">
        <v>2018</v>
      </c>
      <c r="J2011" t="s">
        <v>35</v>
      </c>
      <c r="K2011" t="s">
        <v>71</v>
      </c>
      <c r="L2011">
        <v>0</v>
      </c>
      <c r="M2011">
        <v>1</v>
      </c>
      <c r="N2011" t="s">
        <v>9627</v>
      </c>
      <c r="O2011" t="s">
        <v>9628</v>
      </c>
      <c r="P2011" t="s">
        <v>39</v>
      </c>
      <c r="Q2011">
        <v>1</v>
      </c>
      <c r="R2011">
        <f t="shared" si="124"/>
        <v>2018</v>
      </c>
      <c r="S2011" t="str">
        <f t="shared" si="125"/>
        <v>April</v>
      </c>
      <c r="T2011" t="str">
        <f t="shared" si="126"/>
        <v>Modern</v>
      </c>
      <c r="U2011" t="str">
        <f t="shared" si="127"/>
        <v>Not Applicable</v>
      </c>
    </row>
    <row r="2012" spans="1:21" x14ac:dyDescent="0.25">
      <c r="A2012" t="s">
        <v>9629</v>
      </c>
      <c r="B2012" t="s">
        <v>18</v>
      </c>
      <c r="C2012" t="s">
        <v>9630</v>
      </c>
      <c r="D2012" t="s">
        <v>3622</v>
      </c>
      <c r="E2012" t="s">
        <v>9631</v>
      </c>
      <c r="F2012" t="s">
        <v>22</v>
      </c>
      <c r="G2012" s="2"/>
      <c r="H2012" t="s">
        <v>22</v>
      </c>
      <c r="I2012">
        <v>1965</v>
      </c>
      <c r="J2012" t="s">
        <v>59</v>
      </c>
      <c r="K2012" t="s">
        <v>24</v>
      </c>
      <c r="L2012">
        <v>79</v>
      </c>
      <c r="M2012">
        <v>0</v>
      </c>
      <c r="N2012" t="s">
        <v>998</v>
      </c>
      <c r="O2012" t="s">
        <v>9632</v>
      </c>
      <c r="P2012" t="s">
        <v>27</v>
      </c>
      <c r="Q2012">
        <v>2</v>
      </c>
      <c r="R2012" t="str">
        <f t="shared" si="124"/>
        <v/>
      </c>
      <c r="S2012" t="str">
        <f t="shared" si="125"/>
        <v/>
      </c>
      <c r="T2012" t="str">
        <f t="shared" si="126"/>
        <v>Older</v>
      </c>
      <c r="U2012" t="str">
        <f t="shared" si="127"/>
        <v>Short</v>
      </c>
    </row>
    <row r="2013" spans="1:21" x14ac:dyDescent="0.25">
      <c r="A2013" t="s">
        <v>9633</v>
      </c>
      <c r="B2013" t="s">
        <v>29</v>
      </c>
      <c r="C2013" t="s">
        <v>9634</v>
      </c>
      <c r="D2013" t="s">
        <v>22</v>
      </c>
      <c r="E2013" t="s">
        <v>9635</v>
      </c>
      <c r="F2013" t="s">
        <v>22</v>
      </c>
      <c r="G2013" s="2"/>
      <c r="H2013" t="s">
        <v>22</v>
      </c>
      <c r="I2013">
        <v>2016</v>
      </c>
      <c r="J2013" t="s">
        <v>59</v>
      </c>
      <c r="K2013" t="s">
        <v>71</v>
      </c>
      <c r="L2013">
        <v>0</v>
      </c>
      <c r="M2013">
        <v>1</v>
      </c>
      <c r="N2013" t="s">
        <v>805</v>
      </c>
      <c r="O2013" t="s">
        <v>9636</v>
      </c>
      <c r="P2013" t="s">
        <v>27</v>
      </c>
      <c r="Q2013">
        <v>2</v>
      </c>
      <c r="R2013" t="str">
        <f t="shared" si="124"/>
        <v/>
      </c>
      <c r="S2013" t="str">
        <f t="shared" si="125"/>
        <v/>
      </c>
      <c r="T2013" t="str">
        <f t="shared" si="126"/>
        <v>Modern</v>
      </c>
      <c r="U2013" t="str">
        <f t="shared" si="127"/>
        <v>Not Applicable</v>
      </c>
    </row>
    <row r="2014" spans="1:21" x14ac:dyDescent="0.25">
      <c r="A2014" t="s">
        <v>9637</v>
      </c>
      <c r="B2014" t="s">
        <v>29</v>
      </c>
      <c r="C2014" t="s">
        <v>9638</v>
      </c>
      <c r="D2014" t="s">
        <v>9639</v>
      </c>
      <c r="E2014" t="s">
        <v>9640</v>
      </c>
      <c r="F2014" t="s">
        <v>22</v>
      </c>
      <c r="G2014" s="2">
        <v>44409</v>
      </c>
      <c r="H2014" t="s">
        <v>34</v>
      </c>
      <c r="I2014">
        <v>2010</v>
      </c>
      <c r="J2014" t="s">
        <v>136</v>
      </c>
      <c r="K2014" t="s">
        <v>732</v>
      </c>
      <c r="L2014">
        <v>0</v>
      </c>
      <c r="M2014">
        <v>5</v>
      </c>
      <c r="N2014" t="s">
        <v>119</v>
      </c>
      <c r="O2014" t="s">
        <v>9641</v>
      </c>
      <c r="P2014" t="s">
        <v>39</v>
      </c>
      <c r="Q2014">
        <v>1</v>
      </c>
      <c r="R2014">
        <f t="shared" si="124"/>
        <v>2021</v>
      </c>
      <c r="S2014" t="str">
        <f t="shared" si="125"/>
        <v>August</v>
      </c>
      <c r="T2014" t="str">
        <f t="shared" si="126"/>
        <v>Modern</v>
      </c>
      <c r="U2014" t="str">
        <f t="shared" si="127"/>
        <v>Not Applicable</v>
      </c>
    </row>
    <row r="2015" spans="1:21" x14ac:dyDescent="0.25">
      <c r="A2015" t="s">
        <v>9642</v>
      </c>
      <c r="B2015" t="s">
        <v>18</v>
      </c>
      <c r="C2015" t="s">
        <v>9643</v>
      </c>
      <c r="D2015" t="s">
        <v>9644</v>
      </c>
      <c r="E2015" t="s">
        <v>9645</v>
      </c>
      <c r="F2015" t="s">
        <v>22</v>
      </c>
      <c r="G2015" s="2"/>
      <c r="H2015" t="s">
        <v>22</v>
      </c>
      <c r="I2015">
        <v>2017</v>
      </c>
      <c r="J2015" t="s">
        <v>59</v>
      </c>
      <c r="K2015" t="s">
        <v>610</v>
      </c>
      <c r="L2015">
        <v>111</v>
      </c>
      <c r="M2015">
        <v>0</v>
      </c>
      <c r="N2015" t="s">
        <v>119</v>
      </c>
      <c r="O2015" t="s">
        <v>9646</v>
      </c>
      <c r="P2015" t="s">
        <v>27</v>
      </c>
      <c r="Q2015">
        <v>2</v>
      </c>
      <c r="R2015" t="str">
        <f t="shared" si="124"/>
        <v/>
      </c>
      <c r="S2015" t="str">
        <f t="shared" si="125"/>
        <v/>
      </c>
      <c r="T2015" t="str">
        <f t="shared" si="126"/>
        <v>Modern</v>
      </c>
      <c r="U2015" t="str">
        <f t="shared" si="127"/>
        <v>Medium</v>
      </c>
    </row>
    <row r="2016" spans="1:21" x14ac:dyDescent="0.25">
      <c r="A2016" t="s">
        <v>9647</v>
      </c>
      <c r="B2016" t="s">
        <v>29</v>
      </c>
      <c r="C2016" t="s">
        <v>9648</v>
      </c>
      <c r="D2016" t="s">
        <v>9649</v>
      </c>
      <c r="E2016" t="s">
        <v>9650</v>
      </c>
      <c r="F2016" t="s">
        <v>110</v>
      </c>
      <c r="G2016" s="2">
        <v>44423</v>
      </c>
      <c r="H2016" t="s">
        <v>34</v>
      </c>
      <c r="I2016">
        <v>2018</v>
      </c>
      <c r="J2016" t="s">
        <v>136</v>
      </c>
      <c r="K2016" t="s">
        <v>71</v>
      </c>
      <c r="L2016">
        <v>0</v>
      </c>
      <c r="M2016">
        <v>1</v>
      </c>
      <c r="N2016" t="s">
        <v>389</v>
      </c>
      <c r="O2016" t="s">
        <v>9651</v>
      </c>
      <c r="P2016" t="s">
        <v>39</v>
      </c>
      <c r="Q2016">
        <v>1</v>
      </c>
      <c r="R2016">
        <f t="shared" si="124"/>
        <v>2021</v>
      </c>
      <c r="S2016" t="str">
        <f t="shared" si="125"/>
        <v>August</v>
      </c>
      <c r="T2016" t="str">
        <f t="shared" si="126"/>
        <v>Modern</v>
      </c>
      <c r="U2016" t="str">
        <f t="shared" si="127"/>
        <v>Not Applicable</v>
      </c>
    </row>
    <row r="2017" spans="1:21" x14ac:dyDescent="0.25">
      <c r="A2017" t="s">
        <v>9652</v>
      </c>
      <c r="B2017" t="s">
        <v>18</v>
      </c>
      <c r="C2017" t="s">
        <v>9653</v>
      </c>
      <c r="D2017" t="s">
        <v>9654</v>
      </c>
      <c r="E2017" t="s">
        <v>9655</v>
      </c>
      <c r="F2017" t="s">
        <v>22</v>
      </c>
      <c r="G2017" s="2"/>
      <c r="H2017" t="s">
        <v>22</v>
      </c>
      <c r="I2017">
        <v>2003</v>
      </c>
      <c r="J2017" t="s">
        <v>244</v>
      </c>
      <c r="K2017" t="s">
        <v>263</v>
      </c>
      <c r="L2017">
        <v>88</v>
      </c>
      <c r="M2017">
        <v>0</v>
      </c>
      <c r="N2017" t="s">
        <v>61</v>
      </c>
      <c r="O2017" t="s">
        <v>9656</v>
      </c>
      <c r="P2017" t="s">
        <v>27</v>
      </c>
      <c r="Q2017">
        <v>2</v>
      </c>
      <c r="R2017" t="str">
        <f t="shared" si="124"/>
        <v/>
      </c>
      <c r="S2017" t="str">
        <f t="shared" si="125"/>
        <v/>
      </c>
      <c r="T2017" t="str">
        <f t="shared" si="126"/>
        <v>Older</v>
      </c>
      <c r="U2017" t="str">
        <f t="shared" si="127"/>
        <v>Short</v>
      </c>
    </row>
    <row r="2018" spans="1:21" x14ac:dyDescent="0.25">
      <c r="A2018" t="s">
        <v>9657</v>
      </c>
      <c r="B2018" t="s">
        <v>29</v>
      </c>
      <c r="C2018" t="s">
        <v>9658</v>
      </c>
      <c r="D2018" t="s">
        <v>22</v>
      </c>
      <c r="E2018" t="s">
        <v>9659</v>
      </c>
      <c r="F2018" t="s">
        <v>175</v>
      </c>
      <c r="G2018" s="2">
        <v>43850</v>
      </c>
      <c r="H2018" t="s">
        <v>34</v>
      </c>
      <c r="I2018">
        <v>2011</v>
      </c>
      <c r="J2018" t="s">
        <v>51</v>
      </c>
      <c r="K2018" t="s">
        <v>71</v>
      </c>
      <c r="L2018">
        <v>0</v>
      </c>
      <c r="M2018">
        <v>1</v>
      </c>
      <c r="N2018" t="s">
        <v>716</v>
      </c>
      <c r="O2018" t="s">
        <v>9660</v>
      </c>
      <c r="P2018" t="s">
        <v>39</v>
      </c>
      <c r="Q2018">
        <v>1</v>
      </c>
      <c r="R2018">
        <f t="shared" si="124"/>
        <v>2020</v>
      </c>
      <c r="S2018" t="str">
        <f t="shared" si="125"/>
        <v>January</v>
      </c>
      <c r="T2018" t="str">
        <f t="shared" si="126"/>
        <v>Modern</v>
      </c>
      <c r="U2018" t="str">
        <f t="shared" si="127"/>
        <v>Not Applicable</v>
      </c>
    </row>
    <row r="2019" spans="1:21" x14ac:dyDescent="0.25">
      <c r="A2019" t="s">
        <v>9661</v>
      </c>
      <c r="B2019" t="s">
        <v>18</v>
      </c>
      <c r="C2019" t="s">
        <v>9662</v>
      </c>
      <c r="D2019" t="s">
        <v>9663</v>
      </c>
      <c r="E2019" t="s">
        <v>9664</v>
      </c>
      <c r="F2019" t="s">
        <v>22</v>
      </c>
      <c r="G2019" s="2"/>
      <c r="H2019" t="s">
        <v>22</v>
      </c>
      <c r="I2019">
        <v>2021</v>
      </c>
      <c r="J2019" t="s">
        <v>244</v>
      </c>
      <c r="K2019" t="s">
        <v>306</v>
      </c>
      <c r="L2019">
        <v>98</v>
      </c>
      <c r="M2019">
        <v>0</v>
      </c>
      <c r="N2019" t="s">
        <v>1176</v>
      </c>
      <c r="O2019" t="s">
        <v>9665</v>
      </c>
      <c r="P2019" t="s">
        <v>27</v>
      </c>
      <c r="Q2019">
        <v>2</v>
      </c>
      <c r="R2019" t="str">
        <f t="shared" si="124"/>
        <v/>
      </c>
      <c r="S2019" t="str">
        <f t="shared" si="125"/>
        <v/>
      </c>
      <c r="T2019" t="str">
        <f t="shared" si="126"/>
        <v>Recent</v>
      </c>
      <c r="U2019" t="str">
        <f t="shared" si="127"/>
        <v>Medium</v>
      </c>
    </row>
    <row r="2020" spans="1:21" x14ac:dyDescent="0.25">
      <c r="A2020" t="s">
        <v>9666</v>
      </c>
      <c r="B2020" t="s">
        <v>18</v>
      </c>
      <c r="C2020" t="s">
        <v>9667</v>
      </c>
      <c r="D2020" t="s">
        <v>9668</v>
      </c>
      <c r="E2020" t="s">
        <v>22</v>
      </c>
      <c r="F2020" t="s">
        <v>22</v>
      </c>
      <c r="G2020" s="2"/>
      <c r="H2020" t="s">
        <v>22</v>
      </c>
      <c r="I2020">
        <v>2004</v>
      </c>
      <c r="J2020" t="s">
        <v>395</v>
      </c>
      <c r="K2020" t="s">
        <v>2701</v>
      </c>
      <c r="L2020">
        <v>26</v>
      </c>
      <c r="M2020">
        <v>0</v>
      </c>
      <c r="N2020" t="s">
        <v>357</v>
      </c>
      <c r="O2020" t="s">
        <v>9669</v>
      </c>
      <c r="P2020" t="s">
        <v>27</v>
      </c>
      <c r="Q2020">
        <v>2</v>
      </c>
      <c r="R2020" t="str">
        <f t="shared" si="124"/>
        <v/>
      </c>
      <c r="S2020" t="str">
        <f t="shared" si="125"/>
        <v/>
      </c>
      <c r="T2020" t="str">
        <f t="shared" si="126"/>
        <v>Older</v>
      </c>
      <c r="U2020" t="str">
        <f t="shared" si="127"/>
        <v>Short</v>
      </c>
    </row>
    <row r="2021" spans="1:21" x14ac:dyDescent="0.25">
      <c r="A2021" t="s">
        <v>9670</v>
      </c>
      <c r="B2021" t="s">
        <v>18</v>
      </c>
      <c r="C2021" t="s">
        <v>9671</v>
      </c>
      <c r="D2021" t="s">
        <v>9672</v>
      </c>
      <c r="E2021" t="s">
        <v>9673</v>
      </c>
      <c r="F2021" t="s">
        <v>175</v>
      </c>
      <c r="G2021" s="2"/>
      <c r="H2021" t="s">
        <v>22</v>
      </c>
      <c r="I2021">
        <v>2013</v>
      </c>
      <c r="J2021" t="s">
        <v>198</v>
      </c>
      <c r="K2021" t="s">
        <v>24</v>
      </c>
      <c r="L2021">
        <v>79</v>
      </c>
      <c r="M2021">
        <v>0</v>
      </c>
      <c r="N2021" t="s">
        <v>998</v>
      </c>
      <c r="O2021" t="s">
        <v>9674</v>
      </c>
      <c r="P2021" t="s">
        <v>27</v>
      </c>
      <c r="Q2021">
        <v>2</v>
      </c>
      <c r="R2021" t="str">
        <f t="shared" si="124"/>
        <v/>
      </c>
      <c r="S2021" t="str">
        <f t="shared" si="125"/>
        <v/>
      </c>
      <c r="T2021" t="str">
        <f t="shared" si="126"/>
        <v>Modern</v>
      </c>
      <c r="U2021" t="str">
        <f t="shared" si="127"/>
        <v>Short</v>
      </c>
    </row>
    <row r="2022" spans="1:21" x14ac:dyDescent="0.25">
      <c r="A2022" t="s">
        <v>9675</v>
      </c>
      <c r="B2022" t="s">
        <v>18</v>
      </c>
      <c r="C2022" t="s">
        <v>9676</v>
      </c>
      <c r="D2022" t="s">
        <v>9677</v>
      </c>
      <c r="E2022" t="s">
        <v>9678</v>
      </c>
      <c r="F2022" t="s">
        <v>22</v>
      </c>
      <c r="G2022" s="2"/>
      <c r="H2022" t="s">
        <v>22</v>
      </c>
      <c r="I2022">
        <v>2020</v>
      </c>
      <c r="J2022" t="s">
        <v>23</v>
      </c>
      <c r="K2022" t="s">
        <v>1336</v>
      </c>
      <c r="L2022">
        <v>75</v>
      </c>
      <c r="M2022">
        <v>0</v>
      </c>
      <c r="N2022" t="s">
        <v>357</v>
      </c>
      <c r="O2022" t="s">
        <v>9679</v>
      </c>
      <c r="P2022" t="s">
        <v>27</v>
      </c>
      <c r="Q2022">
        <v>2</v>
      </c>
      <c r="R2022" t="str">
        <f t="shared" si="124"/>
        <v/>
      </c>
      <c r="S2022" t="str">
        <f t="shared" si="125"/>
        <v/>
      </c>
      <c r="T2022" t="str">
        <f t="shared" si="126"/>
        <v>Recent</v>
      </c>
      <c r="U2022" t="str">
        <f t="shared" si="127"/>
        <v>Short</v>
      </c>
    </row>
    <row r="2023" spans="1:21" x14ac:dyDescent="0.25">
      <c r="A2023" t="s">
        <v>9680</v>
      </c>
      <c r="B2023" t="s">
        <v>18</v>
      </c>
      <c r="C2023" t="s">
        <v>9681</v>
      </c>
      <c r="D2023" t="s">
        <v>9682</v>
      </c>
      <c r="E2023" t="s">
        <v>9683</v>
      </c>
      <c r="F2023" t="s">
        <v>2263</v>
      </c>
      <c r="G2023" s="2">
        <v>43893</v>
      </c>
      <c r="H2023" t="s">
        <v>34</v>
      </c>
      <c r="I2023">
        <v>2019</v>
      </c>
      <c r="J2023" t="s">
        <v>35</v>
      </c>
      <c r="K2023" t="s">
        <v>306</v>
      </c>
      <c r="L2023">
        <v>98</v>
      </c>
      <c r="M2023">
        <v>0</v>
      </c>
      <c r="N2023" t="s">
        <v>119</v>
      </c>
      <c r="O2023" t="s">
        <v>9684</v>
      </c>
      <c r="P2023" t="s">
        <v>39</v>
      </c>
      <c r="Q2023">
        <v>1</v>
      </c>
      <c r="R2023">
        <f t="shared" si="124"/>
        <v>2020</v>
      </c>
      <c r="S2023" t="str">
        <f t="shared" si="125"/>
        <v>March</v>
      </c>
      <c r="T2023" t="str">
        <f t="shared" si="126"/>
        <v>Modern</v>
      </c>
      <c r="U2023" t="str">
        <f t="shared" si="127"/>
        <v>Medium</v>
      </c>
    </row>
    <row r="2024" spans="1:21" x14ac:dyDescent="0.25">
      <c r="A2024" t="s">
        <v>9685</v>
      </c>
      <c r="B2024" t="s">
        <v>18</v>
      </c>
      <c r="C2024" t="s">
        <v>9686</v>
      </c>
      <c r="D2024" t="s">
        <v>9687</v>
      </c>
      <c r="E2024" t="s">
        <v>9688</v>
      </c>
      <c r="F2024" t="s">
        <v>22</v>
      </c>
      <c r="G2024" s="2"/>
      <c r="H2024" t="s">
        <v>22</v>
      </c>
      <c r="I2024">
        <v>1977</v>
      </c>
      <c r="J2024" t="s">
        <v>92</v>
      </c>
      <c r="K2024" t="s">
        <v>3150</v>
      </c>
      <c r="L2024">
        <v>144</v>
      </c>
      <c r="M2024">
        <v>0</v>
      </c>
      <c r="N2024" t="s">
        <v>119</v>
      </c>
      <c r="O2024" t="s">
        <v>9689</v>
      </c>
      <c r="P2024" t="s">
        <v>27</v>
      </c>
      <c r="Q2024">
        <v>2</v>
      </c>
      <c r="R2024" t="str">
        <f t="shared" si="124"/>
        <v/>
      </c>
      <c r="S2024" t="str">
        <f t="shared" si="125"/>
        <v/>
      </c>
      <c r="T2024" t="str">
        <f t="shared" si="126"/>
        <v>Older</v>
      </c>
      <c r="U2024" t="str">
        <f t="shared" si="127"/>
        <v>Long</v>
      </c>
    </row>
    <row r="2025" spans="1:21" x14ac:dyDescent="0.25">
      <c r="A2025" t="s">
        <v>9690</v>
      </c>
      <c r="B2025" t="s">
        <v>18</v>
      </c>
      <c r="C2025" t="s">
        <v>9691</v>
      </c>
      <c r="D2025" t="s">
        <v>9692</v>
      </c>
      <c r="E2025" t="s">
        <v>9693</v>
      </c>
      <c r="F2025" t="s">
        <v>22</v>
      </c>
      <c r="G2025" s="2"/>
      <c r="H2025" t="s">
        <v>22</v>
      </c>
      <c r="I2025">
        <v>2018</v>
      </c>
      <c r="J2025" t="s">
        <v>59</v>
      </c>
      <c r="K2025" t="s">
        <v>1087</v>
      </c>
      <c r="L2025">
        <v>125</v>
      </c>
      <c r="M2025">
        <v>0</v>
      </c>
      <c r="N2025" t="s">
        <v>119</v>
      </c>
      <c r="O2025" t="s">
        <v>9694</v>
      </c>
      <c r="P2025" t="s">
        <v>27</v>
      </c>
      <c r="Q2025">
        <v>2</v>
      </c>
      <c r="R2025" t="str">
        <f t="shared" si="124"/>
        <v/>
      </c>
      <c r="S2025" t="str">
        <f t="shared" si="125"/>
        <v/>
      </c>
      <c r="T2025" t="str">
        <f t="shared" si="126"/>
        <v>Modern</v>
      </c>
      <c r="U2025" t="str">
        <f t="shared" si="127"/>
        <v>Long</v>
      </c>
    </row>
    <row r="2026" spans="1:21" x14ac:dyDescent="0.25">
      <c r="A2026" t="s">
        <v>9695</v>
      </c>
      <c r="B2026" t="s">
        <v>18</v>
      </c>
      <c r="C2026" t="s">
        <v>9696</v>
      </c>
      <c r="D2026" t="s">
        <v>9697</v>
      </c>
      <c r="E2026" t="s">
        <v>9698</v>
      </c>
      <c r="F2026" t="s">
        <v>85</v>
      </c>
      <c r="G2026" s="2">
        <v>44017</v>
      </c>
      <c r="H2026" t="s">
        <v>34</v>
      </c>
      <c r="I2026">
        <v>2014</v>
      </c>
      <c r="J2026" t="s">
        <v>136</v>
      </c>
      <c r="K2026" t="s">
        <v>1955</v>
      </c>
      <c r="L2026">
        <v>135</v>
      </c>
      <c r="M2026">
        <v>0</v>
      </c>
      <c r="N2026" t="s">
        <v>61</v>
      </c>
      <c r="O2026" t="s">
        <v>9699</v>
      </c>
      <c r="P2026" t="s">
        <v>39</v>
      </c>
      <c r="Q2026">
        <v>1</v>
      </c>
      <c r="R2026">
        <f t="shared" si="124"/>
        <v>2020</v>
      </c>
      <c r="S2026" t="str">
        <f t="shared" si="125"/>
        <v>July</v>
      </c>
      <c r="T2026" t="str">
        <f t="shared" si="126"/>
        <v>Modern</v>
      </c>
      <c r="U2026" t="str">
        <f t="shared" si="127"/>
        <v>Long</v>
      </c>
    </row>
    <row r="2027" spans="1:21" x14ac:dyDescent="0.25">
      <c r="A2027" t="s">
        <v>9700</v>
      </c>
      <c r="B2027" t="s">
        <v>18</v>
      </c>
      <c r="C2027" t="s">
        <v>9701</v>
      </c>
      <c r="D2027" t="s">
        <v>9702</v>
      </c>
      <c r="E2027" t="s">
        <v>9703</v>
      </c>
      <c r="F2027" t="s">
        <v>85</v>
      </c>
      <c r="G2027" s="2"/>
      <c r="H2027" t="s">
        <v>22</v>
      </c>
      <c r="I2027">
        <v>2020</v>
      </c>
      <c r="J2027" t="s">
        <v>300</v>
      </c>
      <c r="K2027" t="s">
        <v>5844</v>
      </c>
      <c r="L2027">
        <v>171</v>
      </c>
      <c r="M2027">
        <v>0</v>
      </c>
      <c r="N2027" t="s">
        <v>25</v>
      </c>
      <c r="O2027" t="s">
        <v>9704</v>
      </c>
      <c r="P2027" t="s">
        <v>27</v>
      </c>
      <c r="Q2027">
        <v>2</v>
      </c>
      <c r="R2027" t="str">
        <f t="shared" si="124"/>
        <v/>
      </c>
      <c r="S2027" t="str">
        <f t="shared" si="125"/>
        <v/>
      </c>
      <c r="T2027" t="str">
        <f t="shared" si="126"/>
        <v>Recent</v>
      </c>
      <c r="U2027" t="str">
        <f t="shared" si="127"/>
        <v>Long</v>
      </c>
    </row>
    <row r="2028" spans="1:21" x14ac:dyDescent="0.25">
      <c r="A2028" t="s">
        <v>9705</v>
      </c>
      <c r="B2028" t="s">
        <v>29</v>
      </c>
      <c r="C2028" t="s">
        <v>9706</v>
      </c>
      <c r="D2028" t="s">
        <v>22</v>
      </c>
      <c r="E2028" t="s">
        <v>9707</v>
      </c>
      <c r="F2028" t="s">
        <v>508</v>
      </c>
      <c r="G2028" s="2">
        <v>44112</v>
      </c>
      <c r="H2028" t="s">
        <v>34</v>
      </c>
      <c r="I2028">
        <v>2020</v>
      </c>
      <c r="J2028" t="s">
        <v>136</v>
      </c>
      <c r="K2028" t="s">
        <v>71</v>
      </c>
      <c r="L2028">
        <v>0</v>
      </c>
      <c r="M2028">
        <v>1</v>
      </c>
      <c r="N2028" t="s">
        <v>220</v>
      </c>
      <c r="O2028" t="s">
        <v>9708</v>
      </c>
      <c r="P2028" t="s">
        <v>39</v>
      </c>
      <c r="Q2028">
        <v>1</v>
      </c>
      <c r="R2028">
        <f t="shared" si="124"/>
        <v>2020</v>
      </c>
      <c r="S2028" t="str">
        <f t="shared" si="125"/>
        <v>October</v>
      </c>
      <c r="T2028" t="str">
        <f t="shared" si="126"/>
        <v>Recent</v>
      </c>
      <c r="U2028" t="str">
        <f t="shared" si="127"/>
        <v>Not Applicable</v>
      </c>
    </row>
    <row r="2029" spans="1:21" x14ac:dyDescent="0.25">
      <c r="A2029" t="s">
        <v>9709</v>
      </c>
      <c r="B2029" t="s">
        <v>29</v>
      </c>
      <c r="C2029" t="s">
        <v>9710</v>
      </c>
      <c r="D2029" t="s">
        <v>22</v>
      </c>
      <c r="E2029" t="s">
        <v>9711</v>
      </c>
      <c r="F2029" t="s">
        <v>1934</v>
      </c>
      <c r="G2029" s="2">
        <v>42736</v>
      </c>
      <c r="H2029" t="s">
        <v>34</v>
      </c>
      <c r="I2029">
        <v>2012</v>
      </c>
      <c r="J2029" t="s">
        <v>136</v>
      </c>
      <c r="K2029" t="s">
        <v>71</v>
      </c>
      <c r="L2029">
        <v>0</v>
      </c>
      <c r="M2029">
        <v>1</v>
      </c>
      <c r="N2029" t="s">
        <v>137</v>
      </c>
      <c r="O2029" t="s">
        <v>9712</v>
      </c>
      <c r="P2029" t="s">
        <v>39</v>
      </c>
      <c r="Q2029">
        <v>1</v>
      </c>
      <c r="R2029">
        <f t="shared" si="124"/>
        <v>2017</v>
      </c>
      <c r="S2029" t="str">
        <f t="shared" si="125"/>
        <v>January</v>
      </c>
      <c r="T2029" t="str">
        <f t="shared" si="126"/>
        <v>Modern</v>
      </c>
      <c r="U2029" t="str">
        <f t="shared" si="127"/>
        <v>Not Applicable</v>
      </c>
    </row>
    <row r="2030" spans="1:21" x14ac:dyDescent="0.25">
      <c r="A2030" t="s">
        <v>9713</v>
      </c>
      <c r="B2030" t="s">
        <v>18</v>
      </c>
      <c r="C2030" t="s">
        <v>9714</v>
      </c>
      <c r="D2030" t="s">
        <v>9715</v>
      </c>
      <c r="E2030" t="s">
        <v>9716</v>
      </c>
      <c r="F2030" t="s">
        <v>175</v>
      </c>
      <c r="G2030" s="2">
        <v>43556</v>
      </c>
      <c r="H2030" t="s">
        <v>34</v>
      </c>
      <c r="I2030">
        <v>2008</v>
      </c>
      <c r="J2030" t="s">
        <v>244</v>
      </c>
      <c r="K2030" t="s">
        <v>233</v>
      </c>
      <c r="L2030">
        <v>110</v>
      </c>
      <c r="M2030">
        <v>0</v>
      </c>
      <c r="N2030" t="s">
        <v>112</v>
      </c>
      <c r="O2030" t="s">
        <v>9717</v>
      </c>
      <c r="P2030" t="s">
        <v>39</v>
      </c>
      <c r="Q2030">
        <v>1</v>
      </c>
      <c r="R2030">
        <f t="shared" si="124"/>
        <v>2019</v>
      </c>
      <c r="S2030" t="str">
        <f t="shared" si="125"/>
        <v>April</v>
      </c>
      <c r="T2030" t="str">
        <f t="shared" si="126"/>
        <v>Older</v>
      </c>
      <c r="U2030" t="str">
        <f t="shared" si="127"/>
        <v>Medium</v>
      </c>
    </row>
    <row r="2031" spans="1:21" x14ac:dyDescent="0.25">
      <c r="A2031" t="s">
        <v>9718</v>
      </c>
      <c r="B2031" t="s">
        <v>29</v>
      </c>
      <c r="C2031" t="s">
        <v>9719</v>
      </c>
      <c r="D2031" t="s">
        <v>22</v>
      </c>
      <c r="E2031" t="s">
        <v>9720</v>
      </c>
      <c r="F2031" t="s">
        <v>175</v>
      </c>
      <c r="G2031" s="2">
        <v>42832</v>
      </c>
      <c r="H2031" t="s">
        <v>34</v>
      </c>
      <c r="I2031">
        <v>2017</v>
      </c>
      <c r="J2031" t="s">
        <v>35</v>
      </c>
      <c r="K2031" t="s">
        <v>36</v>
      </c>
      <c r="L2031">
        <v>0</v>
      </c>
      <c r="M2031">
        <v>2</v>
      </c>
      <c r="N2031" t="s">
        <v>119</v>
      </c>
      <c r="O2031" t="s">
        <v>9721</v>
      </c>
      <c r="P2031" t="s">
        <v>39</v>
      </c>
      <c r="Q2031">
        <v>1</v>
      </c>
      <c r="R2031">
        <f t="shared" si="124"/>
        <v>2017</v>
      </c>
      <c r="S2031" t="str">
        <f t="shared" si="125"/>
        <v>April</v>
      </c>
      <c r="T2031" t="str">
        <f t="shared" si="126"/>
        <v>Modern</v>
      </c>
      <c r="U2031" t="str">
        <f t="shared" si="127"/>
        <v>Not Applicable</v>
      </c>
    </row>
    <row r="2032" spans="1:21" x14ac:dyDescent="0.25">
      <c r="A2032" t="s">
        <v>9722</v>
      </c>
      <c r="B2032" t="s">
        <v>18</v>
      </c>
      <c r="C2032" t="s">
        <v>9723</v>
      </c>
      <c r="D2032" t="s">
        <v>9724</v>
      </c>
      <c r="E2032" t="s">
        <v>9725</v>
      </c>
      <c r="F2032" t="s">
        <v>22</v>
      </c>
      <c r="G2032" s="2"/>
      <c r="H2032" t="s">
        <v>22</v>
      </c>
      <c r="I2032">
        <v>1972</v>
      </c>
      <c r="J2032" t="s">
        <v>92</v>
      </c>
      <c r="K2032" t="s">
        <v>551</v>
      </c>
      <c r="L2032">
        <v>97</v>
      </c>
      <c r="M2032">
        <v>0</v>
      </c>
      <c r="N2032" t="s">
        <v>25</v>
      </c>
      <c r="O2032" t="s">
        <v>9726</v>
      </c>
      <c r="P2032" t="s">
        <v>27</v>
      </c>
      <c r="Q2032">
        <v>2</v>
      </c>
      <c r="R2032" t="str">
        <f t="shared" si="124"/>
        <v/>
      </c>
      <c r="S2032" t="str">
        <f t="shared" si="125"/>
        <v/>
      </c>
      <c r="T2032" t="str">
        <f t="shared" si="126"/>
        <v>Older</v>
      </c>
      <c r="U2032" t="str">
        <f t="shared" si="127"/>
        <v>Medium</v>
      </c>
    </row>
    <row r="2033" spans="1:21" x14ac:dyDescent="0.25">
      <c r="A2033" t="s">
        <v>9727</v>
      </c>
      <c r="B2033" t="s">
        <v>18</v>
      </c>
      <c r="C2033" t="s">
        <v>9728</v>
      </c>
      <c r="D2033" t="s">
        <v>9729</v>
      </c>
      <c r="E2033" t="s">
        <v>9730</v>
      </c>
      <c r="F2033" t="s">
        <v>85</v>
      </c>
      <c r="G2033" s="2">
        <v>43374</v>
      </c>
      <c r="H2033" t="s">
        <v>34</v>
      </c>
      <c r="I2033">
        <v>2008</v>
      </c>
      <c r="J2033" t="s">
        <v>136</v>
      </c>
      <c r="K2033" t="s">
        <v>497</v>
      </c>
      <c r="L2033">
        <v>145</v>
      </c>
      <c r="M2033">
        <v>0</v>
      </c>
      <c r="N2033" t="s">
        <v>61</v>
      </c>
      <c r="O2033" t="s">
        <v>9731</v>
      </c>
      <c r="P2033" t="s">
        <v>39</v>
      </c>
      <c r="Q2033">
        <v>1</v>
      </c>
      <c r="R2033">
        <f t="shared" si="124"/>
        <v>2018</v>
      </c>
      <c r="S2033" t="str">
        <f t="shared" si="125"/>
        <v>October</v>
      </c>
      <c r="T2033" t="str">
        <f t="shared" si="126"/>
        <v>Older</v>
      </c>
      <c r="U2033" t="str">
        <f t="shared" si="127"/>
        <v>Long</v>
      </c>
    </row>
    <row r="2034" spans="1:21" x14ac:dyDescent="0.25">
      <c r="A2034" t="s">
        <v>9732</v>
      </c>
      <c r="B2034" t="s">
        <v>18</v>
      </c>
      <c r="C2034" t="s">
        <v>9733</v>
      </c>
      <c r="D2034" t="s">
        <v>9734</v>
      </c>
      <c r="E2034" t="s">
        <v>9735</v>
      </c>
      <c r="F2034" t="s">
        <v>680</v>
      </c>
      <c r="G2034" s="2">
        <v>43972</v>
      </c>
      <c r="H2034" t="s">
        <v>34</v>
      </c>
      <c r="I2034">
        <v>1973</v>
      </c>
      <c r="J2034" t="s">
        <v>136</v>
      </c>
      <c r="K2034" t="s">
        <v>9736</v>
      </c>
      <c r="L2034">
        <v>253</v>
      </c>
      <c r="M2034">
        <v>0</v>
      </c>
      <c r="N2034" t="s">
        <v>61</v>
      </c>
      <c r="O2034" t="s">
        <v>9737</v>
      </c>
      <c r="P2034" t="s">
        <v>39</v>
      </c>
      <c r="Q2034">
        <v>1</v>
      </c>
      <c r="R2034">
        <f t="shared" si="124"/>
        <v>2020</v>
      </c>
      <c r="S2034" t="str">
        <f t="shared" si="125"/>
        <v>May</v>
      </c>
      <c r="T2034" t="str">
        <f t="shared" si="126"/>
        <v>Older</v>
      </c>
      <c r="U2034" t="str">
        <f t="shared" si="127"/>
        <v>Long</v>
      </c>
    </row>
    <row r="2035" spans="1:21" x14ac:dyDescent="0.25">
      <c r="A2035" t="s">
        <v>9738</v>
      </c>
      <c r="B2035" t="s">
        <v>29</v>
      </c>
      <c r="C2035" t="s">
        <v>9739</v>
      </c>
      <c r="D2035" t="s">
        <v>22</v>
      </c>
      <c r="E2035" t="s">
        <v>9740</v>
      </c>
      <c r="F2035" t="s">
        <v>22</v>
      </c>
      <c r="G2035" s="2"/>
      <c r="H2035" t="s">
        <v>22</v>
      </c>
      <c r="I2035">
        <v>2021</v>
      </c>
      <c r="J2035" t="s">
        <v>70</v>
      </c>
      <c r="K2035" t="s">
        <v>71</v>
      </c>
      <c r="L2035">
        <v>0</v>
      </c>
      <c r="M2035">
        <v>1</v>
      </c>
      <c r="N2035" t="s">
        <v>357</v>
      </c>
      <c r="O2035" t="s">
        <v>9741</v>
      </c>
      <c r="P2035" t="s">
        <v>27</v>
      </c>
      <c r="Q2035">
        <v>2</v>
      </c>
      <c r="R2035" t="str">
        <f t="shared" si="124"/>
        <v/>
      </c>
      <c r="S2035" t="str">
        <f t="shared" si="125"/>
        <v/>
      </c>
      <c r="T2035" t="str">
        <f t="shared" si="126"/>
        <v>Recent</v>
      </c>
      <c r="U2035" t="str">
        <f t="shared" si="127"/>
        <v>Not Applicable</v>
      </c>
    </row>
    <row r="2036" spans="1:21" x14ac:dyDescent="0.25">
      <c r="A2036" t="s">
        <v>9742</v>
      </c>
      <c r="B2036" t="s">
        <v>18</v>
      </c>
      <c r="C2036" t="s">
        <v>9743</v>
      </c>
      <c r="D2036" t="s">
        <v>9744</v>
      </c>
      <c r="E2036" t="s">
        <v>9745</v>
      </c>
      <c r="F2036" t="s">
        <v>175</v>
      </c>
      <c r="G2036" s="2"/>
      <c r="H2036" t="s">
        <v>22</v>
      </c>
      <c r="I2036">
        <v>2014</v>
      </c>
      <c r="J2036" t="s">
        <v>59</v>
      </c>
      <c r="K2036" t="s">
        <v>93</v>
      </c>
      <c r="L2036">
        <v>99</v>
      </c>
      <c r="M2036">
        <v>0</v>
      </c>
      <c r="N2036" t="s">
        <v>25</v>
      </c>
      <c r="O2036" t="s">
        <v>9746</v>
      </c>
      <c r="P2036" t="s">
        <v>27</v>
      </c>
      <c r="Q2036">
        <v>2</v>
      </c>
      <c r="R2036" t="str">
        <f t="shared" si="124"/>
        <v/>
      </c>
      <c r="S2036" t="str">
        <f t="shared" si="125"/>
        <v/>
      </c>
      <c r="T2036" t="str">
        <f t="shared" si="126"/>
        <v>Modern</v>
      </c>
      <c r="U2036" t="str">
        <f t="shared" si="127"/>
        <v>Medium</v>
      </c>
    </row>
    <row r="2037" spans="1:21" x14ac:dyDescent="0.25">
      <c r="A2037" t="s">
        <v>9747</v>
      </c>
      <c r="B2037" t="s">
        <v>18</v>
      </c>
      <c r="C2037" t="s">
        <v>9748</v>
      </c>
      <c r="D2037" t="s">
        <v>9749</v>
      </c>
      <c r="E2037" t="s">
        <v>9750</v>
      </c>
      <c r="F2037" t="s">
        <v>22</v>
      </c>
      <c r="G2037" s="2"/>
      <c r="H2037" t="s">
        <v>22</v>
      </c>
      <c r="I2037">
        <v>2018</v>
      </c>
      <c r="J2037" t="s">
        <v>198</v>
      </c>
      <c r="K2037" t="s">
        <v>209</v>
      </c>
      <c r="L2037">
        <v>78</v>
      </c>
      <c r="M2037">
        <v>0</v>
      </c>
      <c r="N2037" t="s">
        <v>25</v>
      </c>
      <c r="O2037" t="s">
        <v>9751</v>
      </c>
      <c r="P2037" t="s">
        <v>27</v>
      </c>
      <c r="Q2037">
        <v>2</v>
      </c>
      <c r="R2037" t="str">
        <f t="shared" si="124"/>
        <v/>
      </c>
      <c r="S2037" t="str">
        <f t="shared" si="125"/>
        <v/>
      </c>
      <c r="T2037" t="str">
        <f t="shared" si="126"/>
        <v>Modern</v>
      </c>
      <c r="U2037" t="str">
        <f t="shared" si="127"/>
        <v>Short</v>
      </c>
    </row>
    <row r="2038" spans="1:21" x14ac:dyDescent="0.25">
      <c r="A2038" t="s">
        <v>9752</v>
      </c>
      <c r="B2038" t="s">
        <v>18</v>
      </c>
      <c r="C2038" t="s">
        <v>9753</v>
      </c>
      <c r="D2038" t="s">
        <v>9754</v>
      </c>
      <c r="E2038" t="s">
        <v>9755</v>
      </c>
      <c r="F2038" t="s">
        <v>85</v>
      </c>
      <c r="G2038" s="2">
        <v>43722</v>
      </c>
      <c r="H2038" t="s">
        <v>34</v>
      </c>
      <c r="I2038">
        <v>2019</v>
      </c>
      <c r="J2038" t="s">
        <v>136</v>
      </c>
      <c r="K2038" t="s">
        <v>2903</v>
      </c>
      <c r="L2038">
        <v>157</v>
      </c>
      <c r="M2038">
        <v>0</v>
      </c>
      <c r="N2038" t="s">
        <v>61</v>
      </c>
      <c r="O2038" t="s">
        <v>9756</v>
      </c>
      <c r="P2038" t="s">
        <v>39</v>
      </c>
      <c r="Q2038">
        <v>1</v>
      </c>
      <c r="R2038">
        <f t="shared" si="124"/>
        <v>2019</v>
      </c>
      <c r="S2038" t="str">
        <f t="shared" si="125"/>
        <v>September</v>
      </c>
      <c r="T2038" t="str">
        <f t="shared" si="126"/>
        <v>Modern</v>
      </c>
      <c r="U2038" t="str">
        <f t="shared" si="127"/>
        <v>Long</v>
      </c>
    </row>
    <row r="2039" spans="1:21" x14ac:dyDescent="0.25">
      <c r="A2039" t="s">
        <v>9757</v>
      </c>
      <c r="B2039" t="s">
        <v>29</v>
      </c>
      <c r="C2039" t="s">
        <v>9758</v>
      </c>
      <c r="D2039" t="s">
        <v>22</v>
      </c>
      <c r="E2039" t="s">
        <v>9759</v>
      </c>
      <c r="F2039" t="s">
        <v>680</v>
      </c>
      <c r="G2039" s="2">
        <v>44174</v>
      </c>
      <c r="H2039" t="s">
        <v>34</v>
      </c>
      <c r="I2039">
        <v>2019</v>
      </c>
      <c r="J2039" t="s">
        <v>136</v>
      </c>
      <c r="K2039" t="s">
        <v>71</v>
      </c>
      <c r="L2039">
        <v>0</v>
      </c>
      <c r="M2039">
        <v>1</v>
      </c>
      <c r="N2039" t="s">
        <v>183</v>
      </c>
      <c r="O2039" t="s">
        <v>9760</v>
      </c>
      <c r="P2039" t="s">
        <v>39</v>
      </c>
      <c r="Q2039">
        <v>1</v>
      </c>
      <c r="R2039">
        <f t="shared" si="124"/>
        <v>2020</v>
      </c>
      <c r="S2039" t="str">
        <f t="shared" si="125"/>
        <v>December</v>
      </c>
      <c r="T2039" t="str">
        <f t="shared" si="126"/>
        <v>Modern</v>
      </c>
      <c r="U2039" t="str">
        <f t="shared" si="127"/>
        <v>Not Applicable</v>
      </c>
    </row>
    <row r="2040" spans="1:21" x14ac:dyDescent="0.25">
      <c r="A2040" t="s">
        <v>9761</v>
      </c>
      <c r="B2040" t="s">
        <v>18</v>
      </c>
      <c r="C2040" t="s">
        <v>9762</v>
      </c>
      <c r="D2040" t="s">
        <v>2769</v>
      </c>
      <c r="E2040" t="s">
        <v>22</v>
      </c>
      <c r="F2040" t="s">
        <v>22</v>
      </c>
      <c r="G2040" s="2"/>
      <c r="H2040" t="s">
        <v>22</v>
      </c>
      <c r="I2040">
        <v>2019</v>
      </c>
      <c r="J2040" t="s">
        <v>77</v>
      </c>
      <c r="K2040" t="s">
        <v>350</v>
      </c>
      <c r="L2040">
        <v>25</v>
      </c>
      <c r="M2040">
        <v>0</v>
      </c>
      <c r="N2040" t="s">
        <v>357</v>
      </c>
      <c r="O2040" t="s">
        <v>3465</v>
      </c>
      <c r="P2040" t="s">
        <v>27</v>
      </c>
      <c r="Q2040">
        <v>2</v>
      </c>
      <c r="R2040" t="str">
        <f t="shared" si="124"/>
        <v/>
      </c>
      <c r="S2040" t="str">
        <f t="shared" si="125"/>
        <v/>
      </c>
      <c r="T2040" t="str">
        <f t="shared" si="126"/>
        <v>Modern</v>
      </c>
      <c r="U2040" t="str">
        <f t="shared" si="127"/>
        <v>Short</v>
      </c>
    </row>
    <row r="2041" spans="1:21" x14ac:dyDescent="0.25">
      <c r="A2041" t="s">
        <v>9763</v>
      </c>
      <c r="B2041" t="s">
        <v>18</v>
      </c>
      <c r="C2041" t="s">
        <v>9764</v>
      </c>
      <c r="D2041" t="s">
        <v>9765</v>
      </c>
      <c r="E2041" t="s">
        <v>9766</v>
      </c>
      <c r="F2041" t="s">
        <v>22</v>
      </c>
      <c r="G2041" s="2"/>
      <c r="H2041" t="s">
        <v>22</v>
      </c>
      <c r="I2041">
        <v>2021</v>
      </c>
      <c r="J2041" t="s">
        <v>198</v>
      </c>
      <c r="K2041" t="s">
        <v>99</v>
      </c>
      <c r="L2041">
        <v>85</v>
      </c>
      <c r="M2041">
        <v>0</v>
      </c>
      <c r="N2041" t="s">
        <v>264</v>
      </c>
      <c r="O2041" t="s">
        <v>9767</v>
      </c>
      <c r="P2041" t="s">
        <v>27</v>
      </c>
      <c r="Q2041">
        <v>2</v>
      </c>
      <c r="R2041" t="str">
        <f t="shared" si="124"/>
        <v/>
      </c>
      <c r="S2041" t="str">
        <f t="shared" si="125"/>
        <v/>
      </c>
      <c r="T2041" t="str">
        <f t="shared" si="126"/>
        <v>Recent</v>
      </c>
      <c r="U2041" t="str">
        <f t="shared" si="127"/>
        <v>Short</v>
      </c>
    </row>
    <row r="2042" spans="1:21" x14ac:dyDescent="0.25">
      <c r="A2042" t="s">
        <v>9768</v>
      </c>
      <c r="B2042" t="s">
        <v>18</v>
      </c>
      <c r="C2042" t="s">
        <v>9769</v>
      </c>
      <c r="D2042" t="s">
        <v>9770</v>
      </c>
      <c r="E2042" t="s">
        <v>22</v>
      </c>
      <c r="F2042" t="s">
        <v>22</v>
      </c>
      <c r="G2042" s="2">
        <v>44349</v>
      </c>
      <c r="H2042" t="s">
        <v>34</v>
      </c>
      <c r="I2042">
        <v>2021</v>
      </c>
      <c r="J2042" t="s">
        <v>136</v>
      </c>
      <c r="K2042" t="s">
        <v>93</v>
      </c>
      <c r="L2042">
        <v>99</v>
      </c>
      <c r="M2042">
        <v>0</v>
      </c>
      <c r="N2042" t="s">
        <v>45</v>
      </c>
      <c r="O2042" t="s">
        <v>9771</v>
      </c>
      <c r="P2042" t="s">
        <v>39</v>
      </c>
      <c r="Q2042">
        <v>1</v>
      </c>
      <c r="R2042">
        <f t="shared" si="124"/>
        <v>2021</v>
      </c>
      <c r="S2042" t="str">
        <f t="shared" si="125"/>
        <v>June</v>
      </c>
      <c r="T2042" t="str">
        <f t="shared" si="126"/>
        <v>Recent</v>
      </c>
      <c r="U2042" t="str">
        <f t="shared" si="127"/>
        <v>Medium</v>
      </c>
    </row>
    <row r="2043" spans="1:21" x14ac:dyDescent="0.25">
      <c r="A2043" t="s">
        <v>9772</v>
      </c>
      <c r="B2043" t="s">
        <v>18</v>
      </c>
      <c r="C2043" t="s">
        <v>9773</v>
      </c>
      <c r="D2043" t="s">
        <v>9774</v>
      </c>
      <c r="E2043" t="s">
        <v>9775</v>
      </c>
      <c r="F2043" t="s">
        <v>85</v>
      </c>
      <c r="G2043" s="2">
        <v>43526</v>
      </c>
      <c r="H2043" t="s">
        <v>34</v>
      </c>
      <c r="I2043">
        <v>2016</v>
      </c>
      <c r="J2043" t="s">
        <v>136</v>
      </c>
      <c r="K2043" t="s">
        <v>1456</v>
      </c>
      <c r="L2043">
        <v>83</v>
      </c>
      <c r="M2043">
        <v>0</v>
      </c>
      <c r="N2043" t="s">
        <v>61</v>
      </c>
      <c r="O2043" t="s">
        <v>9776</v>
      </c>
      <c r="P2043" t="s">
        <v>39</v>
      </c>
      <c r="Q2043">
        <v>1</v>
      </c>
      <c r="R2043">
        <f t="shared" si="124"/>
        <v>2019</v>
      </c>
      <c r="S2043" t="str">
        <f t="shared" si="125"/>
        <v>March</v>
      </c>
      <c r="T2043" t="str">
        <f t="shared" si="126"/>
        <v>Modern</v>
      </c>
      <c r="U2043" t="str">
        <f t="shared" si="127"/>
        <v>Short</v>
      </c>
    </row>
    <row r="2044" spans="1:21" x14ac:dyDescent="0.25">
      <c r="A2044" t="s">
        <v>9777</v>
      </c>
      <c r="B2044" t="s">
        <v>18</v>
      </c>
      <c r="C2044" t="s">
        <v>9778</v>
      </c>
      <c r="D2044" t="s">
        <v>9779</v>
      </c>
      <c r="E2044" t="s">
        <v>9780</v>
      </c>
      <c r="F2044" t="s">
        <v>22</v>
      </c>
      <c r="G2044" s="2"/>
      <c r="H2044" t="s">
        <v>22</v>
      </c>
      <c r="I2044">
        <v>1987</v>
      </c>
      <c r="J2044" t="s">
        <v>92</v>
      </c>
      <c r="K2044" t="s">
        <v>1212</v>
      </c>
      <c r="L2044">
        <v>114</v>
      </c>
      <c r="M2044">
        <v>0</v>
      </c>
      <c r="N2044" t="s">
        <v>540</v>
      </c>
      <c r="O2044" t="s">
        <v>9781</v>
      </c>
      <c r="P2044" t="s">
        <v>27</v>
      </c>
      <c r="Q2044">
        <v>2</v>
      </c>
      <c r="R2044" t="str">
        <f t="shared" si="124"/>
        <v/>
      </c>
      <c r="S2044" t="str">
        <f t="shared" si="125"/>
        <v/>
      </c>
      <c r="T2044" t="str">
        <f t="shared" si="126"/>
        <v>Older</v>
      </c>
      <c r="U2044" t="str">
        <f t="shared" si="127"/>
        <v>Medium</v>
      </c>
    </row>
    <row r="2045" spans="1:21" x14ac:dyDescent="0.25">
      <c r="A2045" t="s">
        <v>9782</v>
      </c>
      <c r="B2045" t="s">
        <v>18</v>
      </c>
      <c r="C2045" t="s">
        <v>9783</v>
      </c>
      <c r="D2045" t="s">
        <v>9784</v>
      </c>
      <c r="E2045" t="s">
        <v>9785</v>
      </c>
      <c r="F2045" t="s">
        <v>85</v>
      </c>
      <c r="G2045" s="2">
        <v>43160</v>
      </c>
      <c r="H2045" t="s">
        <v>34</v>
      </c>
      <c r="I2045">
        <v>2004</v>
      </c>
      <c r="J2045" t="s">
        <v>136</v>
      </c>
      <c r="K2045" t="s">
        <v>1039</v>
      </c>
      <c r="L2045">
        <v>134</v>
      </c>
      <c r="M2045">
        <v>0</v>
      </c>
      <c r="N2045" t="s">
        <v>112</v>
      </c>
      <c r="O2045" t="s">
        <v>9786</v>
      </c>
      <c r="P2045" t="s">
        <v>39</v>
      </c>
      <c r="Q2045">
        <v>1</v>
      </c>
      <c r="R2045">
        <f t="shared" si="124"/>
        <v>2018</v>
      </c>
      <c r="S2045" t="str">
        <f t="shared" si="125"/>
        <v>March</v>
      </c>
      <c r="T2045" t="str">
        <f t="shared" si="126"/>
        <v>Older</v>
      </c>
      <c r="U2045" t="str">
        <f t="shared" si="127"/>
        <v>Long</v>
      </c>
    </row>
    <row r="2046" spans="1:21" x14ac:dyDescent="0.25">
      <c r="A2046" t="s">
        <v>9787</v>
      </c>
      <c r="B2046" t="s">
        <v>18</v>
      </c>
      <c r="C2046" t="s">
        <v>9788</v>
      </c>
      <c r="D2046" t="s">
        <v>9789</v>
      </c>
      <c r="E2046" t="s">
        <v>22</v>
      </c>
      <c r="F2046" t="s">
        <v>22</v>
      </c>
      <c r="G2046" s="2"/>
      <c r="H2046" t="s">
        <v>22</v>
      </c>
      <c r="I2046">
        <v>2013</v>
      </c>
      <c r="J2046" t="s">
        <v>59</v>
      </c>
      <c r="K2046" t="s">
        <v>1667</v>
      </c>
      <c r="L2046">
        <v>59</v>
      </c>
      <c r="M2046">
        <v>0</v>
      </c>
      <c r="N2046" t="s">
        <v>45</v>
      </c>
      <c r="O2046" t="s">
        <v>9790</v>
      </c>
      <c r="P2046" t="s">
        <v>27</v>
      </c>
      <c r="Q2046">
        <v>2</v>
      </c>
      <c r="R2046" t="str">
        <f t="shared" si="124"/>
        <v/>
      </c>
      <c r="S2046" t="str">
        <f t="shared" si="125"/>
        <v/>
      </c>
      <c r="T2046" t="str">
        <f t="shared" si="126"/>
        <v>Modern</v>
      </c>
      <c r="U2046" t="str">
        <f t="shared" si="127"/>
        <v>Short</v>
      </c>
    </row>
    <row r="2047" spans="1:21" x14ac:dyDescent="0.25">
      <c r="A2047" t="s">
        <v>9791</v>
      </c>
      <c r="B2047" t="s">
        <v>18</v>
      </c>
      <c r="C2047" t="s">
        <v>9792</v>
      </c>
      <c r="D2047" t="s">
        <v>1766</v>
      </c>
      <c r="E2047" t="s">
        <v>22</v>
      </c>
      <c r="F2047" t="s">
        <v>9793</v>
      </c>
      <c r="G2047" s="2">
        <v>42370</v>
      </c>
      <c r="H2047" t="s">
        <v>34</v>
      </c>
      <c r="I2047">
        <v>2015</v>
      </c>
      <c r="J2047" t="s">
        <v>300</v>
      </c>
      <c r="K2047" t="s">
        <v>233</v>
      </c>
      <c r="L2047">
        <v>110</v>
      </c>
      <c r="M2047">
        <v>0</v>
      </c>
      <c r="N2047" t="s">
        <v>45</v>
      </c>
      <c r="O2047" t="s">
        <v>9794</v>
      </c>
      <c r="P2047" t="s">
        <v>39</v>
      </c>
      <c r="Q2047">
        <v>1</v>
      </c>
      <c r="R2047">
        <f t="shared" si="124"/>
        <v>2016</v>
      </c>
      <c r="S2047" t="str">
        <f t="shared" si="125"/>
        <v>January</v>
      </c>
      <c r="T2047" t="str">
        <f t="shared" si="126"/>
        <v>Modern</v>
      </c>
      <c r="U2047" t="str">
        <f t="shared" si="127"/>
        <v>Medium</v>
      </c>
    </row>
    <row r="2048" spans="1:21" x14ac:dyDescent="0.25">
      <c r="A2048" t="s">
        <v>9795</v>
      </c>
      <c r="B2048" t="s">
        <v>18</v>
      </c>
      <c r="C2048" t="s">
        <v>9796</v>
      </c>
      <c r="D2048" t="s">
        <v>9797</v>
      </c>
      <c r="E2048" t="s">
        <v>9798</v>
      </c>
      <c r="F2048" t="s">
        <v>22</v>
      </c>
      <c r="G2048" s="2"/>
      <c r="H2048" t="s">
        <v>22</v>
      </c>
      <c r="I2048">
        <v>1996</v>
      </c>
      <c r="J2048" t="s">
        <v>23</v>
      </c>
      <c r="K2048" t="s">
        <v>785</v>
      </c>
      <c r="L2048">
        <v>76</v>
      </c>
      <c r="M2048">
        <v>0</v>
      </c>
      <c r="N2048" t="s">
        <v>119</v>
      </c>
      <c r="O2048" t="s">
        <v>9799</v>
      </c>
      <c r="P2048" t="s">
        <v>27</v>
      </c>
      <c r="Q2048">
        <v>2</v>
      </c>
      <c r="R2048" t="str">
        <f t="shared" si="124"/>
        <v/>
      </c>
      <c r="S2048" t="str">
        <f t="shared" si="125"/>
        <v/>
      </c>
      <c r="T2048" t="str">
        <f t="shared" si="126"/>
        <v>Older</v>
      </c>
      <c r="U2048" t="str">
        <f t="shared" si="127"/>
        <v>Short</v>
      </c>
    </row>
    <row r="2049" spans="1:21" x14ac:dyDescent="0.25">
      <c r="A2049" t="s">
        <v>9800</v>
      </c>
      <c r="B2049" t="s">
        <v>18</v>
      </c>
      <c r="C2049" t="s">
        <v>9801</v>
      </c>
      <c r="D2049" t="s">
        <v>9071</v>
      </c>
      <c r="E2049" t="s">
        <v>9802</v>
      </c>
      <c r="F2049" t="s">
        <v>9803</v>
      </c>
      <c r="G2049" s="2">
        <v>44075</v>
      </c>
      <c r="H2049" t="s">
        <v>34</v>
      </c>
      <c r="I2049">
        <v>2011</v>
      </c>
      <c r="J2049" t="s">
        <v>153</v>
      </c>
      <c r="K2049" t="s">
        <v>169</v>
      </c>
      <c r="L2049">
        <v>103</v>
      </c>
      <c r="M2049">
        <v>0</v>
      </c>
      <c r="N2049" t="s">
        <v>162</v>
      </c>
      <c r="O2049" t="s">
        <v>9804</v>
      </c>
      <c r="P2049" t="s">
        <v>39</v>
      </c>
      <c r="Q2049">
        <v>1</v>
      </c>
      <c r="R2049">
        <f t="shared" si="124"/>
        <v>2020</v>
      </c>
      <c r="S2049" t="str">
        <f t="shared" si="125"/>
        <v>September</v>
      </c>
      <c r="T2049" t="str">
        <f t="shared" si="126"/>
        <v>Modern</v>
      </c>
      <c r="U2049" t="str">
        <f t="shared" si="127"/>
        <v>Medium</v>
      </c>
    </row>
    <row r="2050" spans="1:21" x14ac:dyDescent="0.25">
      <c r="A2050" t="s">
        <v>9805</v>
      </c>
      <c r="B2050" t="s">
        <v>18</v>
      </c>
      <c r="C2050" t="s">
        <v>9806</v>
      </c>
      <c r="D2050" t="s">
        <v>9807</v>
      </c>
      <c r="E2050" t="s">
        <v>22</v>
      </c>
      <c r="F2050" t="s">
        <v>175</v>
      </c>
      <c r="G2050" s="2">
        <v>43132</v>
      </c>
      <c r="H2050" t="s">
        <v>34</v>
      </c>
      <c r="I2050">
        <v>2013</v>
      </c>
      <c r="J2050" t="s">
        <v>35</v>
      </c>
      <c r="K2050" t="s">
        <v>182</v>
      </c>
      <c r="L2050">
        <v>84</v>
      </c>
      <c r="M2050">
        <v>0</v>
      </c>
      <c r="N2050" t="s">
        <v>45</v>
      </c>
      <c r="O2050" t="s">
        <v>9808</v>
      </c>
      <c r="P2050" t="s">
        <v>39</v>
      </c>
      <c r="Q2050">
        <v>1</v>
      </c>
      <c r="R2050">
        <f t="shared" si="124"/>
        <v>2018</v>
      </c>
      <c r="S2050" t="str">
        <f t="shared" si="125"/>
        <v>February</v>
      </c>
      <c r="T2050" t="str">
        <f t="shared" si="126"/>
        <v>Modern</v>
      </c>
      <c r="U2050" t="str">
        <f t="shared" si="127"/>
        <v>Short</v>
      </c>
    </row>
    <row r="2051" spans="1:21" x14ac:dyDescent="0.25">
      <c r="A2051" t="s">
        <v>9809</v>
      </c>
      <c r="B2051" t="s">
        <v>29</v>
      </c>
      <c r="C2051" t="s">
        <v>9810</v>
      </c>
      <c r="D2051" t="s">
        <v>22</v>
      </c>
      <c r="E2051" t="s">
        <v>9811</v>
      </c>
      <c r="F2051" t="s">
        <v>22</v>
      </c>
      <c r="G2051" s="2"/>
      <c r="H2051" t="s">
        <v>22</v>
      </c>
      <c r="I2051">
        <v>2020</v>
      </c>
      <c r="J2051" t="s">
        <v>23</v>
      </c>
      <c r="K2051" t="s">
        <v>71</v>
      </c>
      <c r="L2051">
        <v>0</v>
      </c>
      <c r="M2051">
        <v>1</v>
      </c>
      <c r="N2051" t="s">
        <v>61</v>
      </c>
      <c r="O2051" t="s">
        <v>9812</v>
      </c>
      <c r="P2051" t="s">
        <v>27</v>
      </c>
      <c r="Q2051">
        <v>2</v>
      </c>
      <c r="R2051" t="str">
        <f t="shared" ref="R2051:R2114" si="128">IF(G2051="","",YEAR(G2051))</f>
        <v/>
      </c>
      <c r="S2051" t="str">
        <f t="shared" ref="S2051:S2114" si="129">IF(G2051="","",TEXT(G2051,"mmmm"))</f>
        <v/>
      </c>
      <c r="T2051" t="str">
        <f t="shared" ref="T2051:T2114" si="130">IF(I2051&gt;=2020,"Recent",IF(I2051&gt;=2010,"Modern","Older"))</f>
        <v>Recent</v>
      </c>
      <c r="U2051" t="str">
        <f t="shared" ref="U2051:U2114" si="131">IF(L2051=0,"Not Applicable",IF(L2051&lt; 90,"Short",IF(L2051&lt;=120,"Medium","Long")))</f>
        <v>Not Applicable</v>
      </c>
    </row>
    <row r="2052" spans="1:21" x14ac:dyDescent="0.25">
      <c r="A2052" t="s">
        <v>9813</v>
      </c>
      <c r="B2052" t="s">
        <v>18</v>
      </c>
      <c r="C2052" t="s">
        <v>9814</v>
      </c>
      <c r="D2052" t="s">
        <v>9815</v>
      </c>
      <c r="E2052" t="s">
        <v>9816</v>
      </c>
      <c r="F2052" t="s">
        <v>9817</v>
      </c>
      <c r="G2052" s="2">
        <v>43937</v>
      </c>
      <c r="H2052" t="s">
        <v>34</v>
      </c>
      <c r="I2052">
        <v>2019</v>
      </c>
      <c r="J2052" t="s">
        <v>35</v>
      </c>
      <c r="K2052" t="s">
        <v>263</v>
      </c>
      <c r="L2052">
        <v>88</v>
      </c>
      <c r="M2052">
        <v>0</v>
      </c>
      <c r="N2052" t="s">
        <v>61</v>
      </c>
      <c r="O2052" t="s">
        <v>9818</v>
      </c>
      <c r="P2052" t="s">
        <v>39</v>
      </c>
      <c r="Q2052">
        <v>1</v>
      </c>
      <c r="R2052">
        <f t="shared" si="128"/>
        <v>2020</v>
      </c>
      <c r="S2052" t="str">
        <f t="shared" si="129"/>
        <v>April</v>
      </c>
      <c r="T2052" t="str">
        <f t="shared" si="130"/>
        <v>Modern</v>
      </c>
      <c r="U2052" t="str">
        <f t="shared" si="131"/>
        <v>Short</v>
      </c>
    </row>
    <row r="2053" spans="1:21" x14ac:dyDescent="0.25">
      <c r="A2053" t="s">
        <v>9819</v>
      </c>
      <c r="B2053" t="s">
        <v>18</v>
      </c>
      <c r="C2053" t="s">
        <v>9820</v>
      </c>
      <c r="D2053" t="s">
        <v>9821</v>
      </c>
      <c r="E2053" t="s">
        <v>9822</v>
      </c>
      <c r="F2053" t="s">
        <v>22</v>
      </c>
      <c r="G2053" s="2"/>
      <c r="H2053" t="s">
        <v>22</v>
      </c>
      <c r="I2053">
        <v>2013</v>
      </c>
      <c r="J2053" t="s">
        <v>59</v>
      </c>
      <c r="K2053" t="s">
        <v>497</v>
      </c>
      <c r="L2053">
        <v>145</v>
      </c>
      <c r="M2053">
        <v>0</v>
      </c>
      <c r="N2053" t="s">
        <v>119</v>
      </c>
      <c r="O2053" t="s">
        <v>9823</v>
      </c>
      <c r="P2053" t="s">
        <v>27</v>
      </c>
      <c r="Q2053">
        <v>2</v>
      </c>
      <c r="R2053" t="str">
        <f t="shared" si="128"/>
        <v/>
      </c>
      <c r="S2053" t="str">
        <f t="shared" si="129"/>
        <v/>
      </c>
      <c r="T2053" t="str">
        <f t="shared" si="130"/>
        <v>Modern</v>
      </c>
      <c r="U2053" t="str">
        <f t="shared" si="131"/>
        <v>Long</v>
      </c>
    </row>
    <row r="2054" spans="1:21" x14ac:dyDescent="0.25">
      <c r="A2054" t="s">
        <v>9824</v>
      </c>
      <c r="B2054" t="s">
        <v>18</v>
      </c>
      <c r="C2054" t="s">
        <v>9825</v>
      </c>
      <c r="D2054" t="s">
        <v>9826</v>
      </c>
      <c r="E2054" t="s">
        <v>9827</v>
      </c>
      <c r="F2054" t="s">
        <v>22</v>
      </c>
      <c r="G2054" s="2"/>
      <c r="H2054" t="s">
        <v>22</v>
      </c>
      <c r="I2054">
        <v>1976</v>
      </c>
      <c r="J2054" t="s">
        <v>198</v>
      </c>
      <c r="K2054" t="s">
        <v>967</v>
      </c>
      <c r="L2054">
        <v>90</v>
      </c>
      <c r="M2054">
        <v>0</v>
      </c>
      <c r="N2054" t="s">
        <v>119</v>
      </c>
      <c r="O2054" t="s">
        <v>9828</v>
      </c>
      <c r="P2054" t="s">
        <v>27</v>
      </c>
      <c r="Q2054">
        <v>2</v>
      </c>
      <c r="R2054" t="str">
        <f t="shared" si="128"/>
        <v/>
      </c>
      <c r="S2054" t="str">
        <f t="shared" si="129"/>
        <v/>
      </c>
      <c r="T2054" t="str">
        <f t="shared" si="130"/>
        <v>Older</v>
      </c>
      <c r="U2054" t="str">
        <f t="shared" si="131"/>
        <v>Medium</v>
      </c>
    </row>
    <row r="2055" spans="1:21" x14ac:dyDescent="0.25">
      <c r="A2055" t="s">
        <v>9829</v>
      </c>
      <c r="B2055" t="s">
        <v>18</v>
      </c>
      <c r="C2055" t="s">
        <v>9830</v>
      </c>
      <c r="D2055" t="s">
        <v>9831</v>
      </c>
      <c r="E2055" t="s">
        <v>9832</v>
      </c>
      <c r="F2055" t="s">
        <v>616</v>
      </c>
      <c r="G2055" s="2">
        <v>43943</v>
      </c>
      <c r="H2055" t="s">
        <v>34</v>
      </c>
      <c r="I2055">
        <v>2019</v>
      </c>
      <c r="J2055" t="s">
        <v>35</v>
      </c>
      <c r="K2055" t="s">
        <v>486</v>
      </c>
      <c r="L2055">
        <v>105</v>
      </c>
      <c r="M2055">
        <v>0</v>
      </c>
      <c r="N2055" t="s">
        <v>119</v>
      </c>
      <c r="O2055" t="s">
        <v>9833</v>
      </c>
      <c r="P2055" t="s">
        <v>39</v>
      </c>
      <c r="Q2055">
        <v>1</v>
      </c>
      <c r="R2055">
        <f t="shared" si="128"/>
        <v>2020</v>
      </c>
      <c r="S2055" t="str">
        <f t="shared" si="129"/>
        <v>April</v>
      </c>
      <c r="T2055" t="str">
        <f t="shared" si="130"/>
        <v>Modern</v>
      </c>
      <c r="U2055" t="str">
        <f t="shared" si="131"/>
        <v>Medium</v>
      </c>
    </row>
    <row r="2056" spans="1:21" x14ac:dyDescent="0.25">
      <c r="A2056" t="s">
        <v>9834</v>
      </c>
      <c r="B2056" t="s">
        <v>29</v>
      </c>
      <c r="C2056" t="s">
        <v>9835</v>
      </c>
      <c r="D2056" t="s">
        <v>22</v>
      </c>
      <c r="E2056" t="s">
        <v>9836</v>
      </c>
      <c r="F2056" t="s">
        <v>22</v>
      </c>
      <c r="G2056" s="2"/>
      <c r="H2056" t="s">
        <v>22</v>
      </c>
      <c r="I2056">
        <v>2018</v>
      </c>
      <c r="J2056" t="s">
        <v>51</v>
      </c>
      <c r="K2056" t="s">
        <v>71</v>
      </c>
      <c r="L2056">
        <v>0</v>
      </c>
      <c r="M2056">
        <v>1</v>
      </c>
      <c r="N2056" t="s">
        <v>119</v>
      </c>
      <c r="O2056" t="s">
        <v>9837</v>
      </c>
      <c r="P2056" t="s">
        <v>27</v>
      </c>
      <c r="Q2056">
        <v>2</v>
      </c>
      <c r="R2056" t="str">
        <f t="shared" si="128"/>
        <v/>
      </c>
      <c r="S2056" t="str">
        <f t="shared" si="129"/>
        <v/>
      </c>
      <c r="T2056" t="str">
        <f t="shared" si="130"/>
        <v>Modern</v>
      </c>
      <c r="U2056" t="str">
        <f t="shared" si="131"/>
        <v>Not Applicable</v>
      </c>
    </row>
    <row r="2057" spans="1:21" x14ac:dyDescent="0.25">
      <c r="A2057" t="s">
        <v>9838</v>
      </c>
      <c r="B2057" t="s">
        <v>18</v>
      </c>
      <c r="C2057" t="s">
        <v>9839</v>
      </c>
      <c r="D2057" t="s">
        <v>9840</v>
      </c>
      <c r="E2057" t="s">
        <v>9841</v>
      </c>
      <c r="F2057" t="s">
        <v>312</v>
      </c>
      <c r="G2057" s="2">
        <v>44140</v>
      </c>
      <c r="H2057" t="s">
        <v>34</v>
      </c>
      <c r="I2057">
        <v>2020</v>
      </c>
      <c r="J2057" t="s">
        <v>70</v>
      </c>
      <c r="K2057" t="s">
        <v>271</v>
      </c>
      <c r="L2057">
        <v>87</v>
      </c>
      <c r="M2057">
        <v>0</v>
      </c>
      <c r="N2057" t="s">
        <v>61</v>
      </c>
      <c r="O2057" t="s">
        <v>9842</v>
      </c>
      <c r="P2057" t="s">
        <v>39</v>
      </c>
      <c r="Q2057">
        <v>1</v>
      </c>
      <c r="R2057">
        <f t="shared" si="128"/>
        <v>2020</v>
      </c>
      <c r="S2057" t="str">
        <f t="shared" si="129"/>
        <v>November</v>
      </c>
      <c r="T2057" t="str">
        <f t="shared" si="130"/>
        <v>Recent</v>
      </c>
      <c r="U2057" t="str">
        <f t="shared" si="131"/>
        <v>Short</v>
      </c>
    </row>
    <row r="2058" spans="1:21" x14ac:dyDescent="0.25">
      <c r="A2058" t="s">
        <v>9843</v>
      </c>
      <c r="B2058" t="s">
        <v>18</v>
      </c>
      <c r="C2058" t="s">
        <v>9844</v>
      </c>
      <c r="D2058" t="s">
        <v>9845</v>
      </c>
      <c r="E2058" t="s">
        <v>9846</v>
      </c>
      <c r="F2058" t="s">
        <v>175</v>
      </c>
      <c r="G2058" s="2">
        <v>43831</v>
      </c>
      <c r="H2058" t="s">
        <v>34</v>
      </c>
      <c r="I2058">
        <v>2007</v>
      </c>
      <c r="J2058" t="s">
        <v>92</v>
      </c>
      <c r="K2058" t="s">
        <v>111</v>
      </c>
      <c r="L2058">
        <v>95</v>
      </c>
      <c r="M2058">
        <v>0</v>
      </c>
      <c r="N2058" t="s">
        <v>112</v>
      </c>
      <c r="O2058" t="s">
        <v>9847</v>
      </c>
      <c r="P2058" t="s">
        <v>39</v>
      </c>
      <c r="Q2058">
        <v>1</v>
      </c>
      <c r="R2058">
        <f t="shared" si="128"/>
        <v>2020</v>
      </c>
      <c r="S2058" t="str">
        <f t="shared" si="129"/>
        <v>January</v>
      </c>
      <c r="T2058" t="str">
        <f t="shared" si="130"/>
        <v>Older</v>
      </c>
      <c r="U2058" t="str">
        <f t="shared" si="131"/>
        <v>Medium</v>
      </c>
    </row>
    <row r="2059" spans="1:21" x14ac:dyDescent="0.25">
      <c r="A2059" t="s">
        <v>9848</v>
      </c>
      <c r="B2059" t="s">
        <v>18</v>
      </c>
      <c r="C2059" t="s">
        <v>9849</v>
      </c>
      <c r="D2059" t="s">
        <v>9850</v>
      </c>
      <c r="E2059" t="s">
        <v>9851</v>
      </c>
      <c r="F2059" t="s">
        <v>22</v>
      </c>
      <c r="G2059" s="2"/>
      <c r="H2059" t="s">
        <v>22</v>
      </c>
      <c r="I2059">
        <v>2020</v>
      </c>
      <c r="J2059" t="s">
        <v>198</v>
      </c>
      <c r="K2059" t="s">
        <v>2558</v>
      </c>
      <c r="L2059">
        <v>18</v>
      </c>
      <c r="M2059">
        <v>0</v>
      </c>
      <c r="N2059" t="s">
        <v>119</v>
      </c>
      <c r="O2059" t="s">
        <v>9852</v>
      </c>
      <c r="P2059" t="s">
        <v>27</v>
      </c>
      <c r="Q2059">
        <v>2</v>
      </c>
      <c r="R2059" t="str">
        <f t="shared" si="128"/>
        <v/>
      </c>
      <c r="S2059" t="str">
        <f t="shared" si="129"/>
        <v/>
      </c>
      <c r="T2059" t="str">
        <f t="shared" si="130"/>
        <v>Recent</v>
      </c>
      <c r="U2059" t="str">
        <f t="shared" si="131"/>
        <v>Short</v>
      </c>
    </row>
    <row r="2060" spans="1:21" x14ac:dyDescent="0.25">
      <c r="A2060" t="s">
        <v>9853</v>
      </c>
      <c r="B2060" t="s">
        <v>18</v>
      </c>
      <c r="C2060" t="s">
        <v>9854</v>
      </c>
      <c r="D2060" t="s">
        <v>4974</v>
      </c>
      <c r="E2060" t="s">
        <v>4975</v>
      </c>
      <c r="F2060" t="s">
        <v>22</v>
      </c>
      <c r="G2060" s="2"/>
      <c r="H2060" t="s">
        <v>22</v>
      </c>
      <c r="I2060">
        <v>2020</v>
      </c>
      <c r="J2060" t="s">
        <v>23</v>
      </c>
      <c r="K2060" t="s">
        <v>1537</v>
      </c>
      <c r="L2060">
        <v>126</v>
      </c>
      <c r="M2060">
        <v>0</v>
      </c>
      <c r="N2060" t="s">
        <v>540</v>
      </c>
      <c r="O2060" t="s">
        <v>4976</v>
      </c>
      <c r="P2060" t="s">
        <v>27</v>
      </c>
      <c r="Q2060">
        <v>2</v>
      </c>
      <c r="R2060" t="str">
        <f t="shared" si="128"/>
        <v/>
      </c>
      <c r="S2060" t="str">
        <f t="shared" si="129"/>
        <v/>
      </c>
      <c r="T2060" t="str">
        <f t="shared" si="130"/>
        <v>Recent</v>
      </c>
      <c r="U2060" t="str">
        <f t="shared" si="131"/>
        <v>Long</v>
      </c>
    </row>
    <row r="2061" spans="1:21" x14ac:dyDescent="0.25">
      <c r="A2061" t="s">
        <v>9855</v>
      </c>
      <c r="B2061" t="s">
        <v>18</v>
      </c>
      <c r="C2061" t="s">
        <v>9856</v>
      </c>
      <c r="D2061" t="s">
        <v>9857</v>
      </c>
      <c r="E2061" t="s">
        <v>9858</v>
      </c>
      <c r="F2061" t="s">
        <v>22</v>
      </c>
      <c r="G2061" s="2"/>
      <c r="H2061" t="s">
        <v>22</v>
      </c>
      <c r="I2061">
        <v>2020</v>
      </c>
      <c r="J2061" t="s">
        <v>59</v>
      </c>
      <c r="K2061" t="s">
        <v>9364</v>
      </c>
      <c r="L2061">
        <v>19</v>
      </c>
      <c r="M2061">
        <v>0</v>
      </c>
      <c r="N2061" t="s">
        <v>119</v>
      </c>
      <c r="O2061" t="s">
        <v>9859</v>
      </c>
      <c r="P2061" t="s">
        <v>27</v>
      </c>
      <c r="Q2061">
        <v>2</v>
      </c>
      <c r="R2061" t="str">
        <f t="shared" si="128"/>
        <v/>
      </c>
      <c r="S2061" t="str">
        <f t="shared" si="129"/>
        <v/>
      </c>
      <c r="T2061" t="str">
        <f t="shared" si="130"/>
        <v>Recent</v>
      </c>
      <c r="U2061" t="str">
        <f t="shared" si="131"/>
        <v>Short</v>
      </c>
    </row>
    <row r="2062" spans="1:21" x14ac:dyDescent="0.25">
      <c r="A2062" t="s">
        <v>9860</v>
      </c>
      <c r="B2062" t="s">
        <v>18</v>
      </c>
      <c r="C2062" t="s">
        <v>9861</v>
      </c>
      <c r="D2062" t="s">
        <v>9862</v>
      </c>
      <c r="E2062" t="s">
        <v>22</v>
      </c>
      <c r="F2062" t="s">
        <v>22</v>
      </c>
      <c r="G2062" s="2"/>
      <c r="H2062" t="s">
        <v>22</v>
      </c>
      <c r="I2062">
        <v>2021</v>
      </c>
      <c r="J2062" t="s">
        <v>59</v>
      </c>
      <c r="K2062" t="s">
        <v>99</v>
      </c>
      <c r="L2062">
        <v>85</v>
      </c>
      <c r="M2062">
        <v>0</v>
      </c>
      <c r="N2062" t="s">
        <v>264</v>
      </c>
      <c r="O2062" t="s">
        <v>9863</v>
      </c>
      <c r="P2062" t="s">
        <v>27</v>
      </c>
      <c r="Q2062">
        <v>2</v>
      </c>
      <c r="R2062" t="str">
        <f t="shared" si="128"/>
        <v/>
      </c>
      <c r="S2062" t="str">
        <f t="shared" si="129"/>
        <v/>
      </c>
      <c r="T2062" t="str">
        <f t="shared" si="130"/>
        <v>Recent</v>
      </c>
      <c r="U2062" t="str">
        <f t="shared" si="131"/>
        <v>Short</v>
      </c>
    </row>
    <row r="2063" spans="1:21" x14ac:dyDescent="0.25">
      <c r="A2063" t="s">
        <v>9864</v>
      </c>
      <c r="B2063" t="s">
        <v>18</v>
      </c>
      <c r="C2063" t="s">
        <v>9865</v>
      </c>
      <c r="D2063" t="s">
        <v>9866</v>
      </c>
      <c r="E2063" t="s">
        <v>9867</v>
      </c>
      <c r="F2063" t="s">
        <v>22</v>
      </c>
      <c r="G2063" s="2"/>
      <c r="H2063" t="s">
        <v>22</v>
      </c>
      <c r="I2063">
        <v>2008</v>
      </c>
      <c r="J2063" t="s">
        <v>244</v>
      </c>
      <c r="K2063" t="s">
        <v>940</v>
      </c>
      <c r="L2063">
        <v>106</v>
      </c>
      <c r="M2063">
        <v>0</v>
      </c>
      <c r="N2063" t="s">
        <v>25</v>
      </c>
      <c r="O2063" t="s">
        <v>9868</v>
      </c>
      <c r="P2063" t="s">
        <v>27</v>
      </c>
      <c r="Q2063">
        <v>2</v>
      </c>
      <c r="R2063" t="str">
        <f t="shared" si="128"/>
        <v/>
      </c>
      <c r="S2063" t="str">
        <f t="shared" si="129"/>
        <v/>
      </c>
      <c r="T2063" t="str">
        <f t="shared" si="130"/>
        <v>Older</v>
      </c>
      <c r="U2063" t="str">
        <f t="shared" si="131"/>
        <v>Medium</v>
      </c>
    </row>
    <row r="2064" spans="1:21" x14ac:dyDescent="0.25">
      <c r="A2064" t="s">
        <v>9869</v>
      </c>
      <c r="B2064" t="s">
        <v>18</v>
      </c>
      <c r="C2064" t="s">
        <v>9870</v>
      </c>
      <c r="D2064" t="s">
        <v>9871</v>
      </c>
      <c r="E2064" t="s">
        <v>9872</v>
      </c>
      <c r="F2064" t="s">
        <v>22</v>
      </c>
      <c r="G2064" s="2"/>
      <c r="H2064" t="s">
        <v>22</v>
      </c>
      <c r="I2064">
        <v>1988</v>
      </c>
      <c r="J2064" t="s">
        <v>92</v>
      </c>
      <c r="K2064" t="s">
        <v>306</v>
      </c>
      <c r="L2064">
        <v>98</v>
      </c>
      <c r="M2064">
        <v>0</v>
      </c>
      <c r="N2064" t="s">
        <v>61</v>
      </c>
      <c r="O2064" t="s">
        <v>9873</v>
      </c>
      <c r="P2064" t="s">
        <v>27</v>
      </c>
      <c r="Q2064">
        <v>2</v>
      </c>
      <c r="R2064" t="str">
        <f t="shared" si="128"/>
        <v/>
      </c>
      <c r="S2064" t="str">
        <f t="shared" si="129"/>
        <v/>
      </c>
      <c r="T2064" t="str">
        <f t="shared" si="130"/>
        <v>Older</v>
      </c>
      <c r="U2064" t="str">
        <f t="shared" si="131"/>
        <v>Medium</v>
      </c>
    </row>
    <row r="2065" spans="1:21" x14ac:dyDescent="0.25">
      <c r="A2065" t="s">
        <v>9874</v>
      </c>
      <c r="B2065" t="s">
        <v>18</v>
      </c>
      <c r="C2065" t="s">
        <v>9875</v>
      </c>
      <c r="D2065" t="s">
        <v>9876</v>
      </c>
      <c r="E2065" t="s">
        <v>9877</v>
      </c>
      <c r="F2065" t="s">
        <v>9878</v>
      </c>
      <c r="G2065" s="2">
        <v>42867</v>
      </c>
      <c r="H2065" t="s">
        <v>34</v>
      </c>
      <c r="I2065">
        <v>2017</v>
      </c>
      <c r="J2065" t="s">
        <v>631</v>
      </c>
      <c r="K2065" t="s">
        <v>226</v>
      </c>
      <c r="L2065">
        <v>86</v>
      </c>
      <c r="M2065">
        <v>0</v>
      </c>
      <c r="N2065" t="s">
        <v>162</v>
      </c>
      <c r="O2065" t="s">
        <v>9879</v>
      </c>
      <c r="P2065" t="s">
        <v>39</v>
      </c>
      <c r="Q2065">
        <v>1</v>
      </c>
      <c r="R2065">
        <f t="shared" si="128"/>
        <v>2017</v>
      </c>
      <c r="S2065" t="str">
        <f t="shared" si="129"/>
        <v>May</v>
      </c>
      <c r="T2065" t="str">
        <f t="shared" si="130"/>
        <v>Modern</v>
      </c>
      <c r="U2065" t="str">
        <f t="shared" si="131"/>
        <v>Short</v>
      </c>
    </row>
    <row r="2066" spans="1:21" x14ac:dyDescent="0.25">
      <c r="A2066" t="s">
        <v>9880</v>
      </c>
      <c r="B2066" t="s">
        <v>18</v>
      </c>
      <c r="C2066" t="s">
        <v>9881</v>
      </c>
      <c r="D2066" t="s">
        <v>9882</v>
      </c>
      <c r="E2066" t="s">
        <v>9883</v>
      </c>
      <c r="F2066" t="s">
        <v>22</v>
      </c>
      <c r="G2066" s="2"/>
      <c r="H2066" t="s">
        <v>22</v>
      </c>
      <c r="I2066">
        <v>1941</v>
      </c>
      <c r="J2066" t="s">
        <v>59</v>
      </c>
      <c r="K2066" t="s">
        <v>570</v>
      </c>
      <c r="L2066">
        <v>94</v>
      </c>
      <c r="M2066">
        <v>0</v>
      </c>
      <c r="N2066" t="s">
        <v>119</v>
      </c>
      <c r="O2066" t="s">
        <v>9884</v>
      </c>
      <c r="P2066" t="s">
        <v>27</v>
      </c>
      <c r="Q2066">
        <v>2</v>
      </c>
      <c r="R2066" t="str">
        <f t="shared" si="128"/>
        <v/>
      </c>
      <c r="S2066" t="str">
        <f t="shared" si="129"/>
        <v/>
      </c>
      <c r="T2066" t="str">
        <f t="shared" si="130"/>
        <v>Older</v>
      </c>
      <c r="U2066" t="str">
        <f t="shared" si="131"/>
        <v>Medium</v>
      </c>
    </row>
    <row r="2067" spans="1:21" x14ac:dyDescent="0.25">
      <c r="A2067" t="s">
        <v>9885</v>
      </c>
      <c r="B2067" t="s">
        <v>29</v>
      </c>
      <c r="C2067" t="s">
        <v>9886</v>
      </c>
      <c r="D2067" t="s">
        <v>22</v>
      </c>
      <c r="E2067" t="s">
        <v>22</v>
      </c>
      <c r="F2067" t="s">
        <v>715</v>
      </c>
      <c r="G2067" s="2">
        <v>42948</v>
      </c>
      <c r="H2067" t="s">
        <v>34</v>
      </c>
      <c r="I2067">
        <v>2016</v>
      </c>
      <c r="J2067" t="s">
        <v>35</v>
      </c>
      <c r="K2067" t="s">
        <v>71</v>
      </c>
      <c r="L2067">
        <v>0</v>
      </c>
      <c r="M2067">
        <v>1</v>
      </c>
      <c r="N2067" t="s">
        <v>72</v>
      </c>
      <c r="O2067" t="s">
        <v>9887</v>
      </c>
      <c r="P2067" t="s">
        <v>39</v>
      </c>
      <c r="Q2067">
        <v>1</v>
      </c>
      <c r="R2067">
        <f t="shared" si="128"/>
        <v>2017</v>
      </c>
      <c r="S2067" t="str">
        <f t="shared" si="129"/>
        <v>August</v>
      </c>
      <c r="T2067" t="str">
        <f t="shared" si="130"/>
        <v>Modern</v>
      </c>
      <c r="U2067" t="str">
        <f t="shared" si="131"/>
        <v>Not Applicable</v>
      </c>
    </row>
    <row r="2068" spans="1:21" x14ac:dyDescent="0.25">
      <c r="A2068" t="s">
        <v>9888</v>
      </c>
      <c r="B2068" t="s">
        <v>18</v>
      </c>
      <c r="C2068" t="s">
        <v>9889</v>
      </c>
      <c r="D2068" t="s">
        <v>2675</v>
      </c>
      <c r="E2068" t="s">
        <v>9890</v>
      </c>
      <c r="F2068" t="s">
        <v>899</v>
      </c>
      <c r="G2068" s="2">
        <v>43523</v>
      </c>
      <c r="H2068" t="s">
        <v>34</v>
      </c>
      <c r="I2068">
        <v>2015</v>
      </c>
      <c r="J2068" t="s">
        <v>35</v>
      </c>
      <c r="K2068" t="s">
        <v>2743</v>
      </c>
      <c r="L2068">
        <v>130</v>
      </c>
      <c r="M2068">
        <v>0</v>
      </c>
      <c r="N2068" t="s">
        <v>119</v>
      </c>
      <c r="O2068" t="s">
        <v>9891</v>
      </c>
      <c r="P2068" t="s">
        <v>39</v>
      </c>
      <c r="Q2068">
        <v>1</v>
      </c>
      <c r="R2068">
        <f t="shared" si="128"/>
        <v>2019</v>
      </c>
      <c r="S2068" t="str">
        <f t="shared" si="129"/>
        <v>February</v>
      </c>
      <c r="T2068" t="str">
        <f t="shared" si="130"/>
        <v>Modern</v>
      </c>
      <c r="U2068" t="str">
        <f t="shared" si="131"/>
        <v>Long</v>
      </c>
    </row>
    <row r="2069" spans="1:21" x14ac:dyDescent="0.25">
      <c r="A2069" t="s">
        <v>9892</v>
      </c>
      <c r="B2069" t="s">
        <v>29</v>
      </c>
      <c r="C2069" t="s">
        <v>9893</v>
      </c>
      <c r="D2069" t="s">
        <v>22</v>
      </c>
      <c r="E2069" t="s">
        <v>9894</v>
      </c>
      <c r="F2069" t="s">
        <v>721</v>
      </c>
      <c r="G2069" s="2">
        <v>44270</v>
      </c>
      <c r="H2069" t="s">
        <v>34</v>
      </c>
      <c r="I2069">
        <v>2021</v>
      </c>
      <c r="J2069" t="s">
        <v>35</v>
      </c>
      <c r="K2069" t="s">
        <v>71</v>
      </c>
      <c r="L2069">
        <v>0</v>
      </c>
      <c r="M2069">
        <v>1</v>
      </c>
      <c r="N2069" t="s">
        <v>72</v>
      </c>
      <c r="O2069" t="s">
        <v>9895</v>
      </c>
      <c r="P2069" t="s">
        <v>39</v>
      </c>
      <c r="Q2069">
        <v>1</v>
      </c>
      <c r="R2069">
        <f t="shared" si="128"/>
        <v>2021</v>
      </c>
      <c r="S2069" t="str">
        <f t="shared" si="129"/>
        <v>March</v>
      </c>
      <c r="T2069" t="str">
        <f t="shared" si="130"/>
        <v>Recent</v>
      </c>
      <c r="U2069" t="str">
        <f t="shared" si="131"/>
        <v>Not Applicable</v>
      </c>
    </row>
    <row r="2070" spans="1:21" x14ac:dyDescent="0.25">
      <c r="A2070" t="s">
        <v>9896</v>
      </c>
      <c r="B2070" t="s">
        <v>18</v>
      </c>
      <c r="C2070" t="s">
        <v>9897</v>
      </c>
      <c r="D2070" t="s">
        <v>9898</v>
      </c>
      <c r="E2070" t="s">
        <v>9899</v>
      </c>
      <c r="F2070" t="s">
        <v>175</v>
      </c>
      <c r="G2070" s="2">
        <v>44197</v>
      </c>
      <c r="H2070" t="s">
        <v>34</v>
      </c>
      <c r="I2070">
        <v>2012</v>
      </c>
      <c r="J2070" t="s">
        <v>244</v>
      </c>
      <c r="K2070" t="s">
        <v>1071</v>
      </c>
      <c r="L2070">
        <v>131</v>
      </c>
      <c r="M2070">
        <v>0</v>
      </c>
      <c r="N2070" t="s">
        <v>119</v>
      </c>
      <c r="O2070" t="s">
        <v>9900</v>
      </c>
      <c r="P2070" t="s">
        <v>39</v>
      </c>
      <c r="Q2070">
        <v>1</v>
      </c>
      <c r="R2070">
        <f t="shared" si="128"/>
        <v>2021</v>
      </c>
      <c r="S2070" t="str">
        <f t="shared" si="129"/>
        <v>January</v>
      </c>
      <c r="T2070" t="str">
        <f t="shared" si="130"/>
        <v>Modern</v>
      </c>
      <c r="U2070" t="str">
        <f t="shared" si="131"/>
        <v>Long</v>
      </c>
    </row>
    <row r="2071" spans="1:21" x14ac:dyDescent="0.25">
      <c r="A2071" t="s">
        <v>9901</v>
      </c>
      <c r="B2071" t="s">
        <v>18</v>
      </c>
      <c r="C2071" t="s">
        <v>9902</v>
      </c>
      <c r="D2071" t="s">
        <v>9903</v>
      </c>
      <c r="E2071" t="s">
        <v>22</v>
      </c>
      <c r="F2071" t="s">
        <v>175</v>
      </c>
      <c r="G2071" s="2">
        <v>43647</v>
      </c>
      <c r="H2071" t="s">
        <v>34</v>
      </c>
      <c r="I2071">
        <v>2017</v>
      </c>
      <c r="J2071" t="s">
        <v>70</v>
      </c>
      <c r="K2071" t="s">
        <v>154</v>
      </c>
      <c r="L2071">
        <v>53</v>
      </c>
      <c r="M2071">
        <v>0</v>
      </c>
      <c r="N2071" t="s">
        <v>45</v>
      </c>
      <c r="O2071" t="s">
        <v>9904</v>
      </c>
      <c r="P2071" t="s">
        <v>39</v>
      </c>
      <c r="Q2071">
        <v>1</v>
      </c>
      <c r="R2071">
        <f t="shared" si="128"/>
        <v>2019</v>
      </c>
      <c r="S2071" t="str">
        <f t="shared" si="129"/>
        <v>July</v>
      </c>
      <c r="T2071" t="str">
        <f t="shared" si="130"/>
        <v>Modern</v>
      </c>
      <c r="U2071" t="str">
        <f t="shared" si="131"/>
        <v>Short</v>
      </c>
    </row>
    <row r="2072" spans="1:21" x14ac:dyDescent="0.25">
      <c r="A2072" t="s">
        <v>9905</v>
      </c>
      <c r="B2072" t="s">
        <v>29</v>
      </c>
      <c r="C2072" t="s">
        <v>9906</v>
      </c>
      <c r="D2072" t="s">
        <v>22</v>
      </c>
      <c r="E2072" t="s">
        <v>9907</v>
      </c>
      <c r="F2072" t="s">
        <v>22</v>
      </c>
      <c r="G2072" s="2"/>
      <c r="H2072" t="s">
        <v>22</v>
      </c>
      <c r="I2072">
        <v>2009</v>
      </c>
      <c r="J2072" t="s">
        <v>136</v>
      </c>
      <c r="K2072" t="s">
        <v>71</v>
      </c>
      <c r="L2072">
        <v>0</v>
      </c>
      <c r="M2072">
        <v>1</v>
      </c>
      <c r="N2072" t="s">
        <v>119</v>
      </c>
      <c r="O2072" t="s">
        <v>9908</v>
      </c>
      <c r="P2072" t="s">
        <v>27</v>
      </c>
      <c r="Q2072">
        <v>2</v>
      </c>
      <c r="R2072" t="str">
        <f t="shared" si="128"/>
        <v/>
      </c>
      <c r="S2072" t="str">
        <f t="shared" si="129"/>
        <v/>
      </c>
      <c r="T2072" t="str">
        <f t="shared" si="130"/>
        <v>Older</v>
      </c>
      <c r="U2072" t="str">
        <f t="shared" si="131"/>
        <v>Not Applicable</v>
      </c>
    </row>
    <row r="2073" spans="1:21" x14ac:dyDescent="0.25">
      <c r="A2073" t="s">
        <v>9909</v>
      </c>
      <c r="B2073" t="s">
        <v>18</v>
      </c>
      <c r="C2073" t="s">
        <v>9910</v>
      </c>
      <c r="D2073" t="s">
        <v>9911</v>
      </c>
      <c r="E2073" t="s">
        <v>9912</v>
      </c>
      <c r="F2073" t="s">
        <v>85</v>
      </c>
      <c r="G2073" s="2">
        <v>43830</v>
      </c>
      <c r="H2073" t="s">
        <v>34</v>
      </c>
      <c r="I2073">
        <v>2006</v>
      </c>
      <c r="J2073" t="s">
        <v>136</v>
      </c>
      <c r="K2073" t="s">
        <v>551</v>
      </c>
      <c r="L2073">
        <v>97</v>
      </c>
      <c r="M2073">
        <v>0</v>
      </c>
      <c r="N2073" t="s">
        <v>4761</v>
      </c>
      <c r="O2073" t="s">
        <v>9913</v>
      </c>
      <c r="P2073" t="s">
        <v>39</v>
      </c>
      <c r="Q2073">
        <v>1</v>
      </c>
      <c r="R2073">
        <f t="shared" si="128"/>
        <v>2019</v>
      </c>
      <c r="S2073" t="str">
        <f t="shared" si="129"/>
        <v>December</v>
      </c>
      <c r="T2073" t="str">
        <f t="shared" si="130"/>
        <v>Older</v>
      </c>
      <c r="U2073" t="str">
        <f t="shared" si="131"/>
        <v>Medium</v>
      </c>
    </row>
    <row r="2074" spans="1:21" x14ac:dyDescent="0.25">
      <c r="A2074" t="s">
        <v>9914</v>
      </c>
      <c r="B2074" t="s">
        <v>18</v>
      </c>
      <c r="C2074" t="s">
        <v>9915</v>
      </c>
      <c r="D2074" t="s">
        <v>5300</v>
      </c>
      <c r="E2074" t="s">
        <v>9916</v>
      </c>
      <c r="F2074" t="s">
        <v>22</v>
      </c>
      <c r="G2074" s="2"/>
      <c r="H2074" t="s">
        <v>22</v>
      </c>
      <c r="I2074">
        <v>1942</v>
      </c>
      <c r="J2074" t="s">
        <v>59</v>
      </c>
      <c r="K2074" t="s">
        <v>785</v>
      </c>
      <c r="L2074">
        <v>76</v>
      </c>
      <c r="M2074">
        <v>0</v>
      </c>
      <c r="N2074" t="s">
        <v>25</v>
      </c>
      <c r="O2074" t="s">
        <v>9917</v>
      </c>
      <c r="P2074" t="s">
        <v>27</v>
      </c>
      <c r="Q2074">
        <v>2</v>
      </c>
      <c r="R2074" t="str">
        <f t="shared" si="128"/>
        <v/>
      </c>
      <c r="S2074" t="str">
        <f t="shared" si="129"/>
        <v/>
      </c>
      <c r="T2074" t="str">
        <f t="shared" si="130"/>
        <v>Older</v>
      </c>
      <c r="U2074" t="str">
        <f t="shared" si="131"/>
        <v>Short</v>
      </c>
    </row>
    <row r="2075" spans="1:21" x14ac:dyDescent="0.25">
      <c r="A2075" t="s">
        <v>9918</v>
      </c>
      <c r="B2075" t="s">
        <v>18</v>
      </c>
      <c r="C2075" t="s">
        <v>9919</v>
      </c>
      <c r="D2075" t="s">
        <v>9920</v>
      </c>
      <c r="E2075" t="s">
        <v>9921</v>
      </c>
      <c r="F2075" t="s">
        <v>85</v>
      </c>
      <c r="G2075" s="2"/>
      <c r="H2075" t="s">
        <v>22</v>
      </c>
      <c r="I2075">
        <v>2019</v>
      </c>
      <c r="J2075" t="s">
        <v>300</v>
      </c>
      <c r="K2075" t="s">
        <v>1537</v>
      </c>
      <c r="L2075">
        <v>126</v>
      </c>
      <c r="M2075">
        <v>0</v>
      </c>
      <c r="N2075" t="s">
        <v>61</v>
      </c>
      <c r="O2075" t="s">
        <v>9922</v>
      </c>
      <c r="P2075" t="s">
        <v>27</v>
      </c>
      <c r="Q2075">
        <v>2</v>
      </c>
      <c r="R2075" t="str">
        <f t="shared" si="128"/>
        <v/>
      </c>
      <c r="S2075" t="str">
        <f t="shared" si="129"/>
        <v/>
      </c>
      <c r="T2075" t="str">
        <f t="shared" si="130"/>
        <v>Modern</v>
      </c>
      <c r="U2075" t="str">
        <f t="shared" si="131"/>
        <v>Long</v>
      </c>
    </row>
    <row r="2076" spans="1:21" x14ac:dyDescent="0.25">
      <c r="A2076" t="s">
        <v>9923</v>
      </c>
      <c r="B2076" t="s">
        <v>18</v>
      </c>
      <c r="C2076" t="s">
        <v>9924</v>
      </c>
      <c r="D2076" t="s">
        <v>9925</v>
      </c>
      <c r="E2076" t="s">
        <v>9926</v>
      </c>
      <c r="F2076" t="s">
        <v>22</v>
      </c>
      <c r="G2076" s="2"/>
      <c r="H2076" t="s">
        <v>22</v>
      </c>
      <c r="I2076">
        <v>2019</v>
      </c>
      <c r="J2076" t="s">
        <v>300</v>
      </c>
      <c r="K2076" t="s">
        <v>1212</v>
      </c>
      <c r="L2076">
        <v>114</v>
      </c>
      <c r="M2076">
        <v>0</v>
      </c>
      <c r="N2076" t="s">
        <v>45</v>
      </c>
      <c r="O2076" t="s">
        <v>9927</v>
      </c>
      <c r="P2076" t="s">
        <v>27</v>
      </c>
      <c r="Q2076">
        <v>2</v>
      </c>
      <c r="R2076" t="str">
        <f t="shared" si="128"/>
        <v/>
      </c>
      <c r="S2076" t="str">
        <f t="shared" si="129"/>
        <v/>
      </c>
      <c r="T2076" t="str">
        <f t="shared" si="130"/>
        <v>Modern</v>
      </c>
      <c r="U2076" t="str">
        <f t="shared" si="131"/>
        <v>Medium</v>
      </c>
    </row>
    <row r="2077" spans="1:21" x14ac:dyDescent="0.25">
      <c r="A2077" t="s">
        <v>9928</v>
      </c>
      <c r="B2077" t="s">
        <v>18</v>
      </c>
      <c r="C2077" t="s">
        <v>9929</v>
      </c>
      <c r="D2077" t="s">
        <v>9930</v>
      </c>
      <c r="E2077" t="s">
        <v>9931</v>
      </c>
      <c r="F2077" t="s">
        <v>22</v>
      </c>
      <c r="G2077" s="2"/>
      <c r="H2077" t="s">
        <v>22</v>
      </c>
      <c r="I2077">
        <v>2021</v>
      </c>
      <c r="J2077" t="s">
        <v>198</v>
      </c>
      <c r="K2077" t="s">
        <v>486</v>
      </c>
      <c r="L2077">
        <v>105</v>
      </c>
      <c r="M2077">
        <v>0</v>
      </c>
      <c r="N2077" t="s">
        <v>119</v>
      </c>
      <c r="O2077" t="s">
        <v>9932</v>
      </c>
      <c r="P2077" t="s">
        <v>27</v>
      </c>
      <c r="Q2077">
        <v>2</v>
      </c>
      <c r="R2077" t="str">
        <f t="shared" si="128"/>
        <v/>
      </c>
      <c r="S2077" t="str">
        <f t="shared" si="129"/>
        <v/>
      </c>
      <c r="T2077" t="str">
        <f t="shared" si="130"/>
        <v>Recent</v>
      </c>
      <c r="U2077" t="str">
        <f t="shared" si="131"/>
        <v>Medium</v>
      </c>
    </row>
    <row r="2078" spans="1:21" x14ac:dyDescent="0.25">
      <c r="A2078" t="s">
        <v>9933</v>
      </c>
      <c r="B2078" t="s">
        <v>18</v>
      </c>
      <c r="C2078" t="s">
        <v>9934</v>
      </c>
      <c r="D2078" t="s">
        <v>9935</v>
      </c>
      <c r="E2078" t="s">
        <v>9936</v>
      </c>
      <c r="F2078" t="s">
        <v>22</v>
      </c>
      <c r="G2078" s="2"/>
      <c r="H2078" t="s">
        <v>22</v>
      </c>
      <c r="I2078">
        <v>1994</v>
      </c>
      <c r="J2078" t="s">
        <v>198</v>
      </c>
      <c r="K2078" t="s">
        <v>1456</v>
      </c>
      <c r="L2078">
        <v>83</v>
      </c>
      <c r="M2078">
        <v>0</v>
      </c>
      <c r="N2078" t="s">
        <v>119</v>
      </c>
      <c r="O2078" t="s">
        <v>9937</v>
      </c>
      <c r="P2078" t="s">
        <v>27</v>
      </c>
      <c r="Q2078">
        <v>2</v>
      </c>
      <c r="R2078" t="str">
        <f t="shared" si="128"/>
        <v/>
      </c>
      <c r="S2078" t="str">
        <f t="shared" si="129"/>
        <v/>
      </c>
      <c r="T2078" t="str">
        <f t="shared" si="130"/>
        <v>Older</v>
      </c>
      <c r="U2078" t="str">
        <f t="shared" si="131"/>
        <v>Short</v>
      </c>
    </row>
    <row r="2079" spans="1:21" x14ac:dyDescent="0.25">
      <c r="A2079" t="s">
        <v>9938</v>
      </c>
      <c r="B2079" t="s">
        <v>29</v>
      </c>
      <c r="C2079" t="s">
        <v>9939</v>
      </c>
      <c r="D2079" t="s">
        <v>22</v>
      </c>
      <c r="E2079" t="s">
        <v>9940</v>
      </c>
      <c r="F2079" t="s">
        <v>9941</v>
      </c>
      <c r="G2079" s="2">
        <v>44166</v>
      </c>
      <c r="H2079" t="s">
        <v>34</v>
      </c>
      <c r="I2079">
        <v>2017</v>
      </c>
      <c r="J2079" t="s">
        <v>349</v>
      </c>
      <c r="K2079" t="s">
        <v>71</v>
      </c>
      <c r="L2079">
        <v>0</v>
      </c>
      <c r="M2079">
        <v>1</v>
      </c>
      <c r="N2079" t="s">
        <v>79</v>
      </c>
      <c r="O2079" t="s">
        <v>9942</v>
      </c>
      <c r="P2079" t="s">
        <v>39</v>
      </c>
      <c r="Q2079">
        <v>1</v>
      </c>
      <c r="R2079">
        <f t="shared" si="128"/>
        <v>2020</v>
      </c>
      <c r="S2079" t="str">
        <f t="shared" si="129"/>
        <v>December</v>
      </c>
      <c r="T2079" t="str">
        <f t="shared" si="130"/>
        <v>Modern</v>
      </c>
      <c r="U2079" t="str">
        <f t="shared" si="131"/>
        <v>Not Applicable</v>
      </c>
    </row>
    <row r="2080" spans="1:21" x14ac:dyDescent="0.25">
      <c r="A2080" t="s">
        <v>9943</v>
      </c>
      <c r="B2080" t="s">
        <v>18</v>
      </c>
      <c r="C2080" t="s">
        <v>9944</v>
      </c>
      <c r="D2080" t="s">
        <v>9945</v>
      </c>
      <c r="E2080" t="s">
        <v>9946</v>
      </c>
      <c r="F2080" t="s">
        <v>22</v>
      </c>
      <c r="G2080" s="2"/>
      <c r="H2080" t="s">
        <v>22</v>
      </c>
      <c r="I2080">
        <v>1994</v>
      </c>
      <c r="J2080" t="s">
        <v>198</v>
      </c>
      <c r="K2080" t="s">
        <v>24</v>
      </c>
      <c r="L2080">
        <v>79</v>
      </c>
      <c r="M2080">
        <v>0</v>
      </c>
      <c r="N2080" t="s">
        <v>119</v>
      </c>
      <c r="O2080" t="s">
        <v>9947</v>
      </c>
      <c r="P2080" t="s">
        <v>27</v>
      </c>
      <c r="Q2080">
        <v>2</v>
      </c>
      <c r="R2080" t="str">
        <f t="shared" si="128"/>
        <v/>
      </c>
      <c r="S2080" t="str">
        <f t="shared" si="129"/>
        <v/>
      </c>
      <c r="T2080" t="str">
        <f t="shared" si="130"/>
        <v>Older</v>
      </c>
      <c r="U2080" t="str">
        <f t="shared" si="131"/>
        <v>Short</v>
      </c>
    </row>
    <row r="2081" spans="1:21" x14ac:dyDescent="0.25">
      <c r="A2081" t="s">
        <v>9948</v>
      </c>
      <c r="B2081" t="s">
        <v>29</v>
      </c>
      <c r="C2081" t="s">
        <v>9949</v>
      </c>
      <c r="D2081" t="s">
        <v>22</v>
      </c>
      <c r="E2081" t="s">
        <v>9950</v>
      </c>
      <c r="F2081" t="s">
        <v>110</v>
      </c>
      <c r="G2081" s="2"/>
      <c r="H2081" t="s">
        <v>22</v>
      </c>
      <c r="I2081">
        <v>2018</v>
      </c>
      <c r="J2081" t="s">
        <v>198</v>
      </c>
      <c r="K2081" t="s">
        <v>71</v>
      </c>
      <c r="L2081">
        <v>0</v>
      </c>
      <c r="M2081">
        <v>1</v>
      </c>
      <c r="N2081" t="s">
        <v>183</v>
      </c>
      <c r="O2081" t="s">
        <v>9951</v>
      </c>
      <c r="P2081" t="s">
        <v>27</v>
      </c>
      <c r="Q2081">
        <v>2</v>
      </c>
      <c r="R2081" t="str">
        <f t="shared" si="128"/>
        <v/>
      </c>
      <c r="S2081" t="str">
        <f t="shared" si="129"/>
        <v/>
      </c>
      <c r="T2081" t="str">
        <f t="shared" si="130"/>
        <v>Modern</v>
      </c>
      <c r="U2081" t="str">
        <f t="shared" si="131"/>
        <v>Not Applicable</v>
      </c>
    </row>
    <row r="2082" spans="1:21" x14ac:dyDescent="0.25">
      <c r="A2082" t="s">
        <v>9952</v>
      </c>
      <c r="B2082" t="s">
        <v>18</v>
      </c>
      <c r="C2082" t="s">
        <v>9953</v>
      </c>
      <c r="D2082" t="s">
        <v>9954</v>
      </c>
      <c r="E2082" t="s">
        <v>9955</v>
      </c>
      <c r="F2082" t="s">
        <v>33</v>
      </c>
      <c r="G2082" s="2"/>
      <c r="H2082" t="s">
        <v>22</v>
      </c>
      <c r="I2082">
        <v>1999</v>
      </c>
      <c r="J2082" t="s">
        <v>395</v>
      </c>
      <c r="K2082" t="s">
        <v>908</v>
      </c>
      <c r="L2082">
        <v>104</v>
      </c>
      <c r="M2082">
        <v>0</v>
      </c>
      <c r="N2082" t="s">
        <v>119</v>
      </c>
      <c r="O2082" t="s">
        <v>9956</v>
      </c>
      <c r="P2082" t="s">
        <v>27</v>
      </c>
      <c r="Q2082">
        <v>2</v>
      </c>
      <c r="R2082" t="str">
        <f t="shared" si="128"/>
        <v/>
      </c>
      <c r="S2082" t="str">
        <f t="shared" si="129"/>
        <v/>
      </c>
      <c r="T2082" t="str">
        <f t="shared" si="130"/>
        <v>Older</v>
      </c>
      <c r="U2082" t="str">
        <f t="shared" si="131"/>
        <v>Medium</v>
      </c>
    </row>
    <row r="2083" spans="1:21" x14ac:dyDescent="0.25">
      <c r="A2083" t="s">
        <v>9957</v>
      </c>
      <c r="B2083" t="s">
        <v>18</v>
      </c>
      <c r="C2083" t="s">
        <v>9958</v>
      </c>
      <c r="D2083" t="s">
        <v>286</v>
      </c>
      <c r="E2083" t="s">
        <v>9959</v>
      </c>
      <c r="F2083" t="s">
        <v>288</v>
      </c>
      <c r="G2083" s="2">
        <v>43958</v>
      </c>
      <c r="H2083" t="s">
        <v>34</v>
      </c>
      <c r="I2083">
        <v>2018</v>
      </c>
      <c r="J2083" t="s">
        <v>51</v>
      </c>
      <c r="K2083" t="s">
        <v>226</v>
      </c>
      <c r="L2083">
        <v>86</v>
      </c>
      <c r="M2083">
        <v>0</v>
      </c>
      <c r="N2083" t="s">
        <v>119</v>
      </c>
      <c r="O2083" t="s">
        <v>9960</v>
      </c>
      <c r="P2083" t="s">
        <v>39</v>
      </c>
      <c r="Q2083">
        <v>1</v>
      </c>
      <c r="R2083">
        <f t="shared" si="128"/>
        <v>2020</v>
      </c>
      <c r="S2083" t="str">
        <f t="shared" si="129"/>
        <v>May</v>
      </c>
      <c r="T2083" t="str">
        <f t="shared" si="130"/>
        <v>Modern</v>
      </c>
      <c r="U2083" t="str">
        <f t="shared" si="131"/>
        <v>Short</v>
      </c>
    </row>
    <row r="2084" spans="1:21" x14ac:dyDescent="0.25">
      <c r="A2084" t="s">
        <v>9961</v>
      </c>
      <c r="B2084" t="s">
        <v>18</v>
      </c>
      <c r="C2084" t="s">
        <v>9962</v>
      </c>
      <c r="D2084" t="s">
        <v>9963</v>
      </c>
      <c r="E2084" t="s">
        <v>9964</v>
      </c>
      <c r="F2084" t="s">
        <v>22</v>
      </c>
      <c r="G2084" s="2"/>
      <c r="H2084" t="s">
        <v>22</v>
      </c>
      <c r="I2084">
        <v>2014</v>
      </c>
      <c r="J2084" t="s">
        <v>23</v>
      </c>
      <c r="K2084" t="s">
        <v>7199</v>
      </c>
      <c r="L2084">
        <v>127</v>
      </c>
      <c r="M2084">
        <v>0</v>
      </c>
      <c r="N2084" t="s">
        <v>119</v>
      </c>
      <c r="O2084" t="s">
        <v>9965</v>
      </c>
      <c r="P2084" t="s">
        <v>27</v>
      </c>
      <c r="Q2084">
        <v>2</v>
      </c>
      <c r="R2084" t="str">
        <f t="shared" si="128"/>
        <v/>
      </c>
      <c r="S2084" t="str">
        <f t="shared" si="129"/>
        <v/>
      </c>
      <c r="T2084" t="str">
        <f t="shared" si="130"/>
        <v>Modern</v>
      </c>
      <c r="U2084" t="str">
        <f t="shared" si="131"/>
        <v>Long</v>
      </c>
    </row>
    <row r="2085" spans="1:21" x14ac:dyDescent="0.25">
      <c r="A2085" t="s">
        <v>9966</v>
      </c>
      <c r="B2085" t="s">
        <v>29</v>
      </c>
      <c r="C2085" t="s">
        <v>9967</v>
      </c>
      <c r="D2085" t="s">
        <v>22</v>
      </c>
      <c r="E2085" t="s">
        <v>9968</v>
      </c>
      <c r="F2085" t="s">
        <v>22</v>
      </c>
      <c r="G2085" s="2"/>
      <c r="H2085" t="s">
        <v>22</v>
      </c>
      <c r="I2085">
        <v>2015</v>
      </c>
      <c r="J2085" t="s">
        <v>136</v>
      </c>
      <c r="K2085" t="s">
        <v>1440</v>
      </c>
      <c r="L2085">
        <v>0</v>
      </c>
      <c r="M2085">
        <v>3</v>
      </c>
      <c r="N2085" t="s">
        <v>61</v>
      </c>
      <c r="O2085" t="s">
        <v>9969</v>
      </c>
      <c r="P2085" t="s">
        <v>27</v>
      </c>
      <c r="Q2085">
        <v>2</v>
      </c>
      <c r="R2085" t="str">
        <f t="shared" si="128"/>
        <v/>
      </c>
      <c r="S2085" t="str">
        <f t="shared" si="129"/>
        <v/>
      </c>
      <c r="T2085" t="str">
        <f t="shared" si="130"/>
        <v>Modern</v>
      </c>
      <c r="U2085" t="str">
        <f t="shared" si="131"/>
        <v>Not Applicable</v>
      </c>
    </row>
    <row r="2086" spans="1:21" x14ac:dyDescent="0.25">
      <c r="A2086" t="s">
        <v>9970</v>
      </c>
      <c r="B2086" t="s">
        <v>29</v>
      </c>
      <c r="C2086" t="s">
        <v>9971</v>
      </c>
      <c r="D2086" t="s">
        <v>22</v>
      </c>
      <c r="E2086" t="s">
        <v>22</v>
      </c>
      <c r="F2086" t="s">
        <v>175</v>
      </c>
      <c r="G2086" s="2">
        <v>43922</v>
      </c>
      <c r="H2086" t="s">
        <v>34</v>
      </c>
      <c r="I2086">
        <v>2020</v>
      </c>
      <c r="J2086" t="s">
        <v>35</v>
      </c>
      <c r="K2086" t="s">
        <v>71</v>
      </c>
      <c r="L2086">
        <v>0</v>
      </c>
      <c r="M2086">
        <v>1</v>
      </c>
      <c r="N2086" t="s">
        <v>805</v>
      </c>
      <c r="O2086" t="s">
        <v>9972</v>
      </c>
      <c r="P2086" t="s">
        <v>39</v>
      </c>
      <c r="Q2086">
        <v>1</v>
      </c>
      <c r="R2086">
        <f t="shared" si="128"/>
        <v>2020</v>
      </c>
      <c r="S2086" t="str">
        <f t="shared" si="129"/>
        <v>April</v>
      </c>
      <c r="T2086" t="str">
        <f t="shared" si="130"/>
        <v>Recent</v>
      </c>
      <c r="U2086" t="str">
        <f t="shared" si="131"/>
        <v>Not Applicable</v>
      </c>
    </row>
    <row r="2087" spans="1:21" x14ac:dyDescent="0.25">
      <c r="A2087" t="s">
        <v>9973</v>
      </c>
      <c r="B2087" t="s">
        <v>29</v>
      </c>
      <c r="C2087" t="s">
        <v>9974</v>
      </c>
      <c r="D2087" t="s">
        <v>22</v>
      </c>
      <c r="E2087" t="s">
        <v>9975</v>
      </c>
      <c r="F2087" t="s">
        <v>821</v>
      </c>
      <c r="G2087" s="2"/>
      <c r="H2087" t="s">
        <v>22</v>
      </c>
      <c r="I2087">
        <v>2021</v>
      </c>
      <c r="J2087" t="s">
        <v>70</v>
      </c>
      <c r="K2087" t="s">
        <v>71</v>
      </c>
      <c r="L2087">
        <v>0</v>
      </c>
      <c r="M2087">
        <v>1</v>
      </c>
      <c r="N2087" t="s">
        <v>1342</v>
      </c>
      <c r="O2087" t="s">
        <v>9976</v>
      </c>
      <c r="P2087" t="s">
        <v>27</v>
      </c>
      <c r="Q2087">
        <v>2</v>
      </c>
      <c r="R2087" t="str">
        <f t="shared" si="128"/>
        <v/>
      </c>
      <c r="S2087" t="str">
        <f t="shared" si="129"/>
        <v/>
      </c>
      <c r="T2087" t="str">
        <f t="shared" si="130"/>
        <v>Recent</v>
      </c>
      <c r="U2087" t="str">
        <f t="shared" si="131"/>
        <v>Not Applicable</v>
      </c>
    </row>
    <row r="2088" spans="1:21" x14ac:dyDescent="0.25">
      <c r="A2088" t="s">
        <v>9977</v>
      </c>
      <c r="B2088" t="s">
        <v>18</v>
      </c>
      <c r="C2088" t="s">
        <v>9978</v>
      </c>
      <c r="D2088" t="s">
        <v>2606</v>
      </c>
      <c r="E2088" t="s">
        <v>9979</v>
      </c>
      <c r="F2088" t="s">
        <v>22</v>
      </c>
      <c r="G2088" s="2"/>
      <c r="H2088" t="s">
        <v>22</v>
      </c>
      <c r="I2088">
        <v>2020</v>
      </c>
      <c r="J2088" t="s">
        <v>59</v>
      </c>
      <c r="K2088" t="s">
        <v>99</v>
      </c>
      <c r="L2088">
        <v>85</v>
      </c>
      <c r="M2088">
        <v>0</v>
      </c>
      <c r="N2088" t="s">
        <v>45</v>
      </c>
      <c r="O2088" t="s">
        <v>9980</v>
      </c>
      <c r="P2088" t="s">
        <v>27</v>
      </c>
      <c r="Q2088">
        <v>2</v>
      </c>
      <c r="R2088" t="str">
        <f t="shared" si="128"/>
        <v/>
      </c>
      <c r="S2088" t="str">
        <f t="shared" si="129"/>
        <v/>
      </c>
      <c r="T2088" t="str">
        <f t="shared" si="130"/>
        <v>Recent</v>
      </c>
      <c r="U2088" t="str">
        <f t="shared" si="131"/>
        <v>Short</v>
      </c>
    </row>
    <row r="2089" spans="1:21" x14ac:dyDescent="0.25">
      <c r="A2089" t="s">
        <v>9981</v>
      </c>
      <c r="B2089" t="s">
        <v>29</v>
      </c>
      <c r="C2089" t="s">
        <v>9982</v>
      </c>
      <c r="D2089" t="s">
        <v>22</v>
      </c>
      <c r="E2089" t="s">
        <v>9983</v>
      </c>
      <c r="F2089" t="s">
        <v>9984</v>
      </c>
      <c r="G2089" s="2">
        <v>43238</v>
      </c>
      <c r="H2089" t="s">
        <v>34</v>
      </c>
      <c r="I2089">
        <v>2017</v>
      </c>
      <c r="J2089" t="s">
        <v>631</v>
      </c>
      <c r="K2089" t="s">
        <v>1885</v>
      </c>
      <c r="L2089">
        <v>0</v>
      </c>
      <c r="M2089">
        <v>4</v>
      </c>
      <c r="N2089" t="s">
        <v>220</v>
      </c>
      <c r="O2089" t="s">
        <v>9985</v>
      </c>
      <c r="P2089" t="s">
        <v>39</v>
      </c>
      <c r="Q2089">
        <v>1</v>
      </c>
      <c r="R2089">
        <f t="shared" si="128"/>
        <v>2018</v>
      </c>
      <c r="S2089" t="str">
        <f t="shared" si="129"/>
        <v>May</v>
      </c>
      <c r="T2089" t="str">
        <f t="shared" si="130"/>
        <v>Modern</v>
      </c>
      <c r="U2089" t="str">
        <f t="shared" si="131"/>
        <v>Not Applicable</v>
      </c>
    </row>
    <row r="2090" spans="1:21" x14ac:dyDescent="0.25">
      <c r="A2090" t="s">
        <v>9986</v>
      </c>
      <c r="B2090" t="s">
        <v>18</v>
      </c>
      <c r="C2090" t="s">
        <v>9987</v>
      </c>
      <c r="D2090" t="s">
        <v>9988</v>
      </c>
      <c r="E2090" t="s">
        <v>9989</v>
      </c>
      <c r="F2090" t="s">
        <v>22</v>
      </c>
      <c r="G2090" s="2"/>
      <c r="H2090" t="s">
        <v>22</v>
      </c>
      <c r="I2090">
        <v>2016</v>
      </c>
      <c r="J2090" t="s">
        <v>59</v>
      </c>
      <c r="K2090" t="s">
        <v>2570</v>
      </c>
      <c r="L2090">
        <v>118</v>
      </c>
      <c r="M2090">
        <v>0</v>
      </c>
      <c r="N2090" t="s">
        <v>119</v>
      </c>
      <c r="O2090" t="s">
        <v>9990</v>
      </c>
      <c r="P2090" t="s">
        <v>27</v>
      </c>
      <c r="Q2090">
        <v>2</v>
      </c>
      <c r="R2090" t="str">
        <f t="shared" si="128"/>
        <v/>
      </c>
      <c r="S2090" t="str">
        <f t="shared" si="129"/>
        <v/>
      </c>
      <c r="T2090" t="str">
        <f t="shared" si="130"/>
        <v>Modern</v>
      </c>
      <c r="U2090" t="str">
        <f t="shared" si="131"/>
        <v>Medium</v>
      </c>
    </row>
    <row r="2091" spans="1:21" x14ac:dyDescent="0.25">
      <c r="A2091" t="s">
        <v>9991</v>
      </c>
      <c r="B2091" t="s">
        <v>18</v>
      </c>
      <c r="C2091" t="s">
        <v>9992</v>
      </c>
      <c r="D2091" t="s">
        <v>9993</v>
      </c>
      <c r="E2091" t="s">
        <v>9994</v>
      </c>
      <c r="F2091" t="s">
        <v>175</v>
      </c>
      <c r="G2091" s="2">
        <v>43112</v>
      </c>
      <c r="H2091" t="s">
        <v>34</v>
      </c>
      <c r="I2091">
        <v>2009</v>
      </c>
      <c r="J2091" t="s">
        <v>136</v>
      </c>
      <c r="K2091" t="s">
        <v>1008</v>
      </c>
      <c r="L2091">
        <v>68</v>
      </c>
      <c r="M2091">
        <v>0</v>
      </c>
      <c r="N2091" t="s">
        <v>45</v>
      </c>
      <c r="O2091" t="s">
        <v>9995</v>
      </c>
      <c r="P2091" t="s">
        <v>39</v>
      </c>
      <c r="Q2091">
        <v>1</v>
      </c>
      <c r="R2091">
        <f t="shared" si="128"/>
        <v>2018</v>
      </c>
      <c r="S2091" t="str">
        <f t="shared" si="129"/>
        <v>January</v>
      </c>
      <c r="T2091" t="str">
        <f t="shared" si="130"/>
        <v>Older</v>
      </c>
      <c r="U2091" t="str">
        <f t="shared" si="131"/>
        <v>Short</v>
      </c>
    </row>
    <row r="2092" spans="1:21" x14ac:dyDescent="0.25">
      <c r="A2092" t="s">
        <v>9996</v>
      </c>
      <c r="B2092" t="s">
        <v>29</v>
      </c>
      <c r="C2092" t="s">
        <v>9997</v>
      </c>
      <c r="D2092" t="s">
        <v>22</v>
      </c>
      <c r="E2092" t="s">
        <v>9998</v>
      </c>
      <c r="F2092" t="s">
        <v>110</v>
      </c>
      <c r="G2092" s="2">
        <v>43146</v>
      </c>
      <c r="H2092" t="s">
        <v>34</v>
      </c>
      <c r="I2092">
        <v>2017</v>
      </c>
      <c r="J2092" t="s">
        <v>35</v>
      </c>
      <c r="K2092" t="s">
        <v>71</v>
      </c>
      <c r="L2092">
        <v>0</v>
      </c>
      <c r="M2092">
        <v>1</v>
      </c>
      <c r="N2092" t="s">
        <v>137</v>
      </c>
      <c r="O2092" t="s">
        <v>9999</v>
      </c>
      <c r="P2092" t="s">
        <v>39</v>
      </c>
      <c r="Q2092">
        <v>1</v>
      </c>
      <c r="R2092">
        <f t="shared" si="128"/>
        <v>2018</v>
      </c>
      <c r="S2092" t="str">
        <f t="shared" si="129"/>
        <v>February</v>
      </c>
      <c r="T2092" t="str">
        <f t="shared" si="130"/>
        <v>Modern</v>
      </c>
      <c r="U2092" t="str">
        <f t="shared" si="131"/>
        <v>Not Applicable</v>
      </c>
    </row>
    <row r="2093" spans="1:21" x14ac:dyDescent="0.25">
      <c r="A2093" t="s">
        <v>10000</v>
      </c>
      <c r="B2093" t="s">
        <v>29</v>
      </c>
      <c r="C2093" t="s">
        <v>10001</v>
      </c>
      <c r="D2093" t="s">
        <v>22</v>
      </c>
      <c r="E2093" t="s">
        <v>22</v>
      </c>
      <c r="F2093" t="s">
        <v>175</v>
      </c>
      <c r="G2093" s="2"/>
      <c r="H2093" t="s">
        <v>22</v>
      </c>
      <c r="I2093">
        <v>2018</v>
      </c>
      <c r="J2093" t="s">
        <v>136</v>
      </c>
      <c r="K2093" t="s">
        <v>1885</v>
      </c>
      <c r="L2093">
        <v>0</v>
      </c>
      <c r="M2093">
        <v>4</v>
      </c>
      <c r="N2093" t="s">
        <v>368</v>
      </c>
      <c r="O2093" t="s">
        <v>10002</v>
      </c>
      <c r="P2093" t="s">
        <v>27</v>
      </c>
      <c r="Q2093">
        <v>2</v>
      </c>
      <c r="R2093" t="str">
        <f t="shared" si="128"/>
        <v/>
      </c>
      <c r="S2093" t="str">
        <f t="shared" si="129"/>
        <v/>
      </c>
      <c r="T2093" t="str">
        <f t="shared" si="130"/>
        <v>Modern</v>
      </c>
      <c r="U2093" t="str">
        <f t="shared" si="131"/>
        <v>Not Applicable</v>
      </c>
    </row>
    <row r="2094" spans="1:21" x14ac:dyDescent="0.25">
      <c r="A2094" t="s">
        <v>10003</v>
      </c>
      <c r="B2094" t="s">
        <v>18</v>
      </c>
      <c r="C2094" t="s">
        <v>10004</v>
      </c>
      <c r="D2094" t="s">
        <v>10005</v>
      </c>
      <c r="E2094" t="s">
        <v>10006</v>
      </c>
      <c r="F2094" t="s">
        <v>22</v>
      </c>
      <c r="G2094" s="2"/>
      <c r="H2094" t="s">
        <v>22</v>
      </c>
      <c r="I2094">
        <v>1959</v>
      </c>
      <c r="J2094" t="s">
        <v>59</v>
      </c>
      <c r="K2094" t="s">
        <v>318</v>
      </c>
      <c r="L2094">
        <v>80</v>
      </c>
      <c r="M2094">
        <v>0</v>
      </c>
      <c r="N2094" t="s">
        <v>264</v>
      </c>
      <c r="O2094" t="s">
        <v>10007</v>
      </c>
      <c r="P2094" t="s">
        <v>27</v>
      </c>
      <c r="Q2094">
        <v>2</v>
      </c>
      <c r="R2094" t="str">
        <f t="shared" si="128"/>
        <v/>
      </c>
      <c r="S2094" t="str">
        <f t="shared" si="129"/>
        <v/>
      </c>
      <c r="T2094" t="str">
        <f t="shared" si="130"/>
        <v>Older</v>
      </c>
      <c r="U2094" t="str">
        <f t="shared" si="131"/>
        <v>Short</v>
      </c>
    </row>
    <row r="2095" spans="1:21" x14ac:dyDescent="0.25">
      <c r="A2095" t="s">
        <v>10008</v>
      </c>
      <c r="B2095" t="s">
        <v>18</v>
      </c>
      <c r="C2095" t="s">
        <v>10009</v>
      </c>
      <c r="D2095" t="s">
        <v>10010</v>
      </c>
      <c r="E2095" t="s">
        <v>10011</v>
      </c>
      <c r="F2095" t="s">
        <v>22</v>
      </c>
      <c r="G2095" s="2"/>
      <c r="H2095" t="s">
        <v>22</v>
      </c>
      <c r="I2095">
        <v>2011</v>
      </c>
      <c r="J2095" t="s">
        <v>92</v>
      </c>
      <c r="K2095" t="s">
        <v>486</v>
      </c>
      <c r="L2095">
        <v>105</v>
      </c>
      <c r="M2095">
        <v>0</v>
      </c>
      <c r="N2095" t="s">
        <v>25</v>
      </c>
      <c r="O2095" t="s">
        <v>10012</v>
      </c>
      <c r="P2095" t="s">
        <v>27</v>
      </c>
      <c r="Q2095">
        <v>2</v>
      </c>
      <c r="R2095" t="str">
        <f t="shared" si="128"/>
        <v/>
      </c>
      <c r="S2095" t="str">
        <f t="shared" si="129"/>
        <v/>
      </c>
      <c r="T2095" t="str">
        <f t="shared" si="130"/>
        <v>Modern</v>
      </c>
      <c r="U2095" t="str">
        <f t="shared" si="131"/>
        <v>Medium</v>
      </c>
    </row>
    <row r="2096" spans="1:21" x14ac:dyDescent="0.25">
      <c r="A2096" t="s">
        <v>10013</v>
      </c>
      <c r="B2096" t="s">
        <v>29</v>
      </c>
      <c r="C2096" t="s">
        <v>10014</v>
      </c>
      <c r="D2096" t="s">
        <v>22</v>
      </c>
      <c r="E2096" t="s">
        <v>10015</v>
      </c>
      <c r="F2096" t="s">
        <v>22</v>
      </c>
      <c r="G2096" s="2"/>
      <c r="H2096" t="s">
        <v>22</v>
      </c>
      <c r="I2096">
        <v>2019</v>
      </c>
      <c r="J2096" t="s">
        <v>903</v>
      </c>
      <c r="K2096" t="s">
        <v>71</v>
      </c>
      <c r="L2096">
        <v>0</v>
      </c>
      <c r="M2096">
        <v>1</v>
      </c>
      <c r="N2096" t="s">
        <v>368</v>
      </c>
      <c r="O2096" t="s">
        <v>10016</v>
      </c>
      <c r="P2096" t="s">
        <v>27</v>
      </c>
      <c r="Q2096">
        <v>2</v>
      </c>
      <c r="R2096" t="str">
        <f t="shared" si="128"/>
        <v/>
      </c>
      <c r="S2096" t="str">
        <f t="shared" si="129"/>
        <v/>
      </c>
      <c r="T2096" t="str">
        <f t="shared" si="130"/>
        <v>Modern</v>
      </c>
      <c r="U2096" t="str">
        <f t="shared" si="131"/>
        <v>Not Applicable</v>
      </c>
    </row>
    <row r="2097" spans="1:21" x14ac:dyDescent="0.25">
      <c r="A2097" t="s">
        <v>10017</v>
      </c>
      <c r="B2097" t="s">
        <v>18</v>
      </c>
      <c r="C2097" t="s">
        <v>10018</v>
      </c>
      <c r="D2097" t="s">
        <v>10019</v>
      </c>
      <c r="E2097" t="s">
        <v>10020</v>
      </c>
      <c r="F2097" t="s">
        <v>10021</v>
      </c>
      <c r="G2097" s="2">
        <v>44378</v>
      </c>
      <c r="H2097" t="s">
        <v>34</v>
      </c>
      <c r="I2097">
        <v>2006</v>
      </c>
      <c r="J2097" t="s">
        <v>244</v>
      </c>
      <c r="K2097" t="s">
        <v>169</v>
      </c>
      <c r="L2097">
        <v>103</v>
      </c>
      <c r="M2097">
        <v>0</v>
      </c>
      <c r="N2097" t="s">
        <v>119</v>
      </c>
      <c r="O2097" t="s">
        <v>10022</v>
      </c>
      <c r="P2097" t="s">
        <v>39</v>
      </c>
      <c r="Q2097">
        <v>1</v>
      </c>
      <c r="R2097">
        <f t="shared" si="128"/>
        <v>2021</v>
      </c>
      <c r="S2097" t="str">
        <f t="shared" si="129"/>
        <v>July</v>
      </c>
      <c r="T2097" t="str">
        <f t="shared" si="130"/>
        <v>Older</v>
      </c>
      <c r="U2097" t="str">
        <f t="shared" si="131"/>
        <v>Medium</v>
      </c>
    </row>
    <row r="2098" spans="1:21" x14ac:dyDescent="0.25">
      <c r="A2098" t="s">
        <v>10023</v>
      </c>
      <c r="B2098" t="s">
        <v>18</v>
      </c>
      <c r="C2098" t="s">
        <v>10024</v>
      </c>
      <c r="D2098" t="s">
        <v>10025</v>
      </c>
      <c r="E2098" t="s">
        <v>10025</v>
      </c>
      <c r="F2098" t="s">
        <v>33</v>
      </c>
      <c r="G2098" s="2">
        <v>42887</v>
      </c>
      <c r="H2098" t="s">
        <v>34</v>
      </c>
      <c r="I2098">
        <v>2017</v>
      </c>
      <c r="J2098" t="s">
        <v>136</v>
      </c>
      <c r="K2098" t="s">
        <v>356</v>
      </c>
      <c r="L2098">
        <v>47</v>
      </c>
      <c r="M2098">
        <v>0</v>
      </c>
      <c r="N2098" t="s">
        <v>45</v>
      </c>
      <c r="O2098" t="s">
        <v>10026</v>
      </c>
      <c r="P2098" t="s">
        <v>39</v>
      </c>
      <c r="Q2098">
        <v>1</v>
      </c>
      <c r="R2098">
        <f t="shared" si="128"/>
        <v>2017</v>
      </c>
      <c r="S2098" t="str">
        <f t="shared" si="129"/>
        <v>June</v>
      </c>
      <c r="T2098" t="str">
        <f t="shared" si="130"/>
        <v>Modern</v>
      </c>
      <c r="U2098" t="str">
        <f t="shared" si="131"/>
        <v>Short</v>
      </c>
    </row>
    <row r="2099" spans="1:21" x14ac:dyDescent="0.25">
      <c r="A2099" t="s">
        <v>10027</v>
      </c>
      <c r="B2099" t="s">
        <v>18</v>
      </c>
      <c r="C2099" t="s">
        <v>10028</v>
      </c>
      <c r="D2099" t="s">
        <v>10029</v>
      </c>
      <c r="E2099" t="s">
        <v>10030</v>
      </c>
      <c r="F2099" t="s">
        <v>22</v>
      </c>
      <c r="G2099" s="2"/>
      <c r="H2099" t="s">
        <v>22</v>
      </c>
      <c r="I2099">
        <v>2019</v>
      </c>
      <c r="J2099" t="s">
        <v>23</v>
      </c>
      <c r="K2099" t="s">
        <v>60</v>
      </c>
      <c r="L2099">
        <v>89</v>
      </c>
      <c r="M2099">
        <v>0</v>
      </c>
      <c r="N2099" t="s">
        <v>264</v>
      </c>
      <c r="O2099" t="s">
        <v>10031</v>
      </c>
      <c r="P2099" t="s">
        <v>27</v>
      </c>
      <c r="Q2099">
        <v>2</v>
      </c>
      <c r="R2099" t="str">
        <f t="shared" si="128"/>
        <v/>
      </c>
      <c r="S2099" t="str">
        <f t="shared" si="129"/>
        <v/>
      </c>
      <c r="T2099" t="str">
        <f t="shared" si="130"/>
        <v>Modern</v>
      </c>
      <c r="U2099" t="str">
        <f t="shared" si="131"/>
        <v>Short</v>
      </c>
    </row>
    <row r="2100" spans="1:21" x14ac:dyDescent="0.25">
      <c r="A2100" t="s">
        <v>10032</v>
      </c>
      <c r="B2100" t="s">
        <v>18</v>
      </c>
      <c r="C2100" t="s">
        <v>10033</v>
      </c>
      <c r="D2100" t="s">
        <v>10034</v>
      </c>
      <c r="E2100" t="s">
        <v>10035</v>
      </c>
      <c r="F2100" t="s">
        <v>175</v>
      </c>
      <c r="G2100" s="2">
        <v>42678</v>
      </c>
      <c r="H2100" t="s">
        <v>34</v>
      </c>
      <c r="I2100">
        <v>2016</v>
      </c>
      <c r="J2100" t="s">
        <v>35</v>
      </c>
      <c r="K2100" t="s">
        <v>1128</v>
      </c>
      <c r="L2100">
        <v>64</v>
      </c>
      <c r="M2100">
        <v>0</v>
      </c>
      <c r="N2100" t="s">
        <v>210</v>
      </c>
      <c r="O2100" t="s">
        <v>10036</v>
      </c>
      <c r="P2100" t="s">
        <v>39</v>
      </c>
      <c r="Q2100">
        <v>1</v>
      </c>
      <c r="R2100">
        <f t="shared" si="128"/>
        <v>2016</v>
      </c>
      <c r="S2100" t="str">
        <f t="shared" si="129"/>
        <v>November</v>
      </c>
      <c r="T2100" t="str">
        <f t="shared" si="130"/>
        <v>Modern</v>
      </c>
      <c r="U2100" t="str">
        <f t="shared" si="131"/>
        <v>Short</v>
      </c>
    </row>
    <row r="2101" spans="1:21" x14ac:dyDescent="0.25">
      <c r="A2101" t="s">
        <v>10037</v>
      </c>
      <c r="B2101" t="s">
        <v>29</v>
      </c>
      <c r="C2101" t="s">
        <v>10038</v>
      </c>
      <c r="D2101" t="s">
        <v>22</v>
      </c>
      <c r="E2101" t="s">
        <v>10039</v>
      </c>
      <c r="F2101" t="s">
        <v>670</v>
      </c>
      <c r="G2101" s="2">
        <v>43357</v>
      </c>
      <c r="H2101" t="s">
        <v>34</v>
      </c>
      <c r="I2101">
        <v>2018</v>
      </c>
      <c r="J2101" t="s">
        <v>136</v>
      </c>
      <c r="K2101" t="s">
        <v>71</v>
      </c>
      <c r="L2101">
        <v>0</v>
      </c>
      <c r="M2101">
        <v>1</v>
      </c>
      <c r="N2101" t="s">
        <v>137</v>
      </c>
      <c r="O2101" t="s">
        <v>10040</v>
      </c>
      <c r="P2101" t="s">
        <v>39</v>
      </c>
      <c r="Q2101">
        <v>1</v>
      </c>
      <c r="R2101">
        <f t="shared" si="128"/>
        <v>2018</v>
      </c>
      <c r="S2101" t="str">
        <f t="shared" si="129"/>
        <v>September</v>
      </c>
      <c r="T2101" t="str">
        <f t="shared" si="130"/>
        <v>Modern</v>
      </c>
      <c r="U2101" t="str">
        <f t="shared" si="131"/>
        <v>Not Applicable</v>
      </c>
    </row>
    <row r="2102" spans="1:21" x14ac:dyDescent="0.25">
      <c r="A2102" t="s">
        <v>10041</v>
      </c>
      <c r="B2102" t="s">
        <v>18</v>
      </c>
      <c r="C2102" t="s">
        <v>10042</v>
      </c>
      <c r="D2102" t="s">
        <v>4954</v>
      </c>
      <c r="E2102" t="s">
        <v>10043</v>
      </c>
      <c r="F2102" t="s">
        <v>175</v>
      </c>
      <c r="G2102" s="2"/>
      <c r="H2102" t="s">
        <v>22</v>
      </c>
      <c r="I2102">
        <v>2007</v>
      </c>
      <c r="J2102" t="s">
        <v>244</v>
      </c>
      <c r="K2102" t="s">
        <v>773</v>
      </c>
      <c r="L2102">
        <v>96</v>
      </c>
      <c r="M2102">
        <v>0</v>
      </c>
      <c r="N2102" t="s">
        <v>25</v>
      </c>
      <c r="O2102" t="s">
        <v>10044</v>
      </c>
      <c r="P2102" t="s">
        <v>27</v>
      </c>
      <c r="Q2102">
        <v>2</v>
      </c>
      <c r="R2102" t="str">
        <f t="shared" si="128"/>
        <v/>
      </c>
      <c r="S2102" t="str">
        <f t="shared" si="129"/>
        <v/>
      </c>
      <c r="T2102" t="str">
        <f t="shared" si="130"/>
        <v>Older</v>
      </c>
      <c r="U2102" t="str">
        <f t="shared" si="131"/>
        <v>Medium</v>
      </c>
    </row>
    <row r="2103" spans="1:21" x14ac:dyDescent="0.25">
      <c r="A2103" t="s">
        <v>10045</v>
      </c>
      <c r="B2103" t="s">
        <v>18</v>
      </c>
      <c r="C2103" t="s">
        <v>10046</v>
      </c>
      <c r="D2103" t="s">
        <v>10047</v>
      </c>
      <c r="E2103" t="s">
        <v>10048</v>
      </c>
      <c r="F2103" t="s">
        <v>22</v>
      </c>
      <c r="G2103" s="2"/>
      <c r="H2103" t="s">
        <v>22</v>
      </c>
      <c r="I2103">
        <v>2021</v>
      </c>
      <c r="J2103" t="s">
        <v>77</v>
      </c>
      <c r="K2103" t="s">
        <v>940</v>
      </c>
      <c r="L2103">
        <v>106</v>
      </c>
      <c r="M2103">
        <v>0</v>
      </c>
      <c r="N2103" t="s">
        <v>119</v>
      </c>
      <c r="O2103" t="s">
        <v>10049</v>
      </c>
      <c r="P2103" t="s">
        <v>27</v>
      </c>
      <c r="Q2103">
        <v>2</v>
      </c>
      <c r="R2103" t="str">
        <f t="shared" si="128"/>
        <v/>
      </c>
      <c r="S2103" t="str">
        <f t="shared" si="129"/>
        <v/>
      </c>
      <c r="T2103" t="str">
        <f t="shared" si="130"/>
        <v>Recent</v>
      </c>
      <c r="U2103" t="str">
        <f t="shared" si="131"/>
        <v>Medium</v>
      </c>
    </row>
    <row r="2104" spans="1:21" x14ac:dyDescent="0.25">
      <c r="A2104" t="s">
        <v>10050</v>
      </c>
      <c r="B2104" t="s">
        <v>18</v>
      </c>
      <c r="C2104" t="s">
        <v>10051</v>
      </c>
      <c r="D2104" t="s">
        <v>10052</v>
      </c>
      <c r="E2104" t="s">
        <v>10053</v>
      </c>
      <c r="F2104" t="s">
        <v>22</v>
      </c>
      <c r="G2104" s="2"/>
      <c r="H2104" t="s">
        <v>22</v>
      </c>
      <c r="I2104">
        <v>2020</v>
      </c>
      <c r="J2104" t="s">
        <v>198</v>
      </c>
      <c r="K2104" t="s">
        <v>604</v>
      </c>
      <c r="L2104">
        <v>62</v>
      </c>
      <c r="M2104">
        <v>0</v>
      </c>
      <c r="N2104" t="s">
        <v>119</v>
      </c>
      <c r="O2104" t="s">
        <v>10054</v>
      </c>
      <c r="P2104" t="s">
        <v>27</v>
      </c>
      <c r="Q2104">
        <v>2</v>
      </c>
      <c r="R2104" t="str">
        <f t="shared" si="128"/>
        <v/>
      </c>
      <c r="S2104" t="str">
        <f t="shared" si="129"/>
        <v/>
      </c>
      <c r="T2104" t="str">
        <f t="shared" si="130"/>
        <v>Recent</v>
      </c>
      <c r="U2104" t="str">
        <f t="shared" si="131"/>
        <v>Short</v>
      </c>
    </row>
    <row r="2105" spans="1:21" x14ac:dyDescent="0.25">
      <c r="A2105" t="s">
        <v>10055</v>
      </c>
      <c r="B2105" t="s">
        <v>29</v>
      </c>
      <c r="C2105" t="s">
        <v>10056</v>
      </c>
      <c r="D2105" t="s">
        <v>10057</v>
      </c>
      <c r="E2105" t="s">
        <v>10058</v>
      </c>
      <c r="F2105" t="s">
        <v>22</v>
      </c>
      <c r="G2105" s="2">
        <v>44042</v>
      </c>
      <c r="H2105" t="s">
        <v>34</v>
      </c>
      <c r="I2105">
        <v>2020</v>
      </c>
      <c r="J2105" t="s">
        <v>35</v>
      </c>
      <c r="K2105" t="s">
        <v>71</v>
      </c>
      <c r="L2105">
        <v>0</v>
      </c>
      <c r="M2105">
        <v>1</v>
      </c>
      <c r="N2105" t="s">
        <v>1176</v>
      </c>
      <c r="O2105" t="s">
        <v>10059</v>
      </c>
      <c r="P2105" t="s">
        <v>39</v>
      </c>
      <c r="Q2105">
        <v>1</v>
      </c>
      <c r="R2105">
        <f t="shared" si="128"/>
        <v>2020</v>
      </c>
      <c r="S2105" t="str">
        <f t="shared" si="129"/>
        <v>July</v>
      </c>
      <c r="T2105" t="str">
        <f t="shared" si="130"/>
        <v>Recent</v>
      </c>
      <c r="U2105" t="str">
        <f t="shared" si="131"/>
        <v>Not Applicable</v>
      </c>
    </row>
    <row r="2106" spans="1:21" x14ac:dyDescent="0.25">
      <c r="A2106" t="s">
        <v>10060</v>
      </c>
      <c r="B2106" t="s">
        <v>18</v>
      </c>
      <c r="C2106" t="s">
        <v>10061</v>
      </c>
      <c r="D2106" t="s">
        <v>10062</v>
      </c>
      <c r="E2106" t="s">
        <v>10063</v>
      </c>
      <c r="F2106" t="s">
        <v>22</v>
      </c>
      <c r="G2106" s="2"/>
      <c r="H2106" t="s">
        <v>22</v>
      </c>
      <c r="I2106">
        <v>2019</v>
      </c>
      <c r="J2106" t="s">
        <v>92</v>
      </c>
      <c r="K2106" t="s">
        <v>363</v>
      </c>
      <c r="L2106">
        <v>91</v>
      </c>
      <c r="M2106">
        <v>0</v>
      </c>
      <c r="N2106" t="s">
        <v>264</v>
      </c>
      <c r="O2106" t="s">
        <v>10064</v>
      </c>
      <c r="P2106" t="s">
        <v>27</v>
      </c>
      <c r="Q2106">
        <v>2</v>
      </c>
      <c r="R2106" t="str">
        <f t="shared" si="128"/>
        <v/>
      </c>
      <c r="S2106" t="str">
        <f t="shared" si="129"/>
        <v/>
      </c>
      <c r="T2106" t="str">
        <f t="shared" si="130"/>
        <v>Modern</v>
      </c>
      <c r="U2106" t="str">
        <f t="shared" si="131"/>
        <v>Medium</v>
      </c>
    </row>
    <row r="2107" spans="1:21" x14ac:dyDescent="0.25">
      <c r="A2107" t="s">
        <v>10065</v>
      </c>
      <c r="B2107" t="s">
        <v>29</v>
      </c>
      <c r="C2107" t="s">
        <v>10066</v>
      </c>
      <c r="D2107" t="s">
        <v>10067</v>
      </c>
      <c r="E2107" t="s">
        <v>10068</v>
      </c>
      <c r="F2107" t="s">
        <v>22</v>
      </c>
      <c r="G2107" s="2">
        <v>44378</v>
      </c>
      <c r="H2107" t="s">
        <v>34</v>
      </c>
      <c r="I2107">
        <v>2016</v>
      </c>
      <c r="J2107" t="s">
        <v>631</v>
      </c>
      <c r="K2107" t="s">
        <v>1440</v>
      </c>
      <c r="L2107">
        <v>0</v>
      </c>
      <c r="M2107">
        <v>3</v>
      </c>
      <c r="N2107" t="s">
        <v>389</v>
      </c>
      <c r="O2107" t="s">
        <v>10069</v>
      </c>
      <c r="P2107" t="s">
        <v>39</v>
      </c>
      <c r="Q2107">
        <v>1</v>
      </c>
      <c r="R2107">
        <f t="shared" si="128"/>
        <v>2021</v>
      </c>
      <c r="S2107" t="str">
        <f t="shared" si="129"/>
        <v>July</v>
      </c>
      <c r="T2107" t="str">
        <f t="shared" si="130"/>
        <v>Modern</v>
      </c>
      <c r="U2107" t="str">
        <f t="shared" si="131"/>
        <v>Not Applicable</v>
      </c>
    </row>
    <row r="2108" spans="1:21" x14ac:dyDescent="0.25">
      <c r="A2108" t="s">
        <v>10070</v>
      </c>
      <c r="B2108" t="s">
        <v>29</v>
      </c>
      <c r="C2108" t="s">
        <v>10071</v>
      </c>
      <c r="D2108" t="s">
        <v>22</v>
      </c>
      <c r="E2108" t="s">
        <v>10072</v>
      </c>
      <c r="F2108" t="s">
        <v>175</v>
      </c>
      <c r="G2108" s="2"/>
      <c r="H2108" t="s">
        <v>22</v>
      </c>
      <c r="I2108">
        <v>2018</v>
      </c>
      <c r="J2108" t="s">
        <v>238</v>
      </c>
      <c r="K2108" t="s">
        <v>71</v>
      </c>
      <c r="L2108">
        <v>0</v>
      </c>
      <c r="M2108">
        <v>1</v>
      </c>
      <c r="N2108" t="s">
        <v>2158</v>
      </c>
      <c r="O2108" t="s">
        <v>10073</v>
      </c>
      <c r="P2108" t="s">
        <v>27</v>
      </c>
      <c r="Q2108">
        <v>2</v>
      </c>
      <c r="R2108" t="str">
        <f t="shared" si="128"/>
        <v/>
      </c>
      <c r="S2108" t="str">
        <f t="shared" si="129"/>
        <v/>
      </c>
      <c r="T2108" t="str">
        <f t="shared" si="130"/>
        <v>Modern</v>
      </c>
      <c r="U2108" t="str">
        <f t="shared" si="131"/>
        <v>Not Applicable</v>
      </c>
    </row>
    <row r="2109" spans="1:21" x14ac:dyDescent="0.25">
      <c r="A2109" t="s">
        <v>10074</v>
      </c>
      <c r="B2109" t="s">
        <v>18</v>
      </c>
      <c r="C2109" t="s">
        <v>10075</v>
      </c>
      <c r="D2109" t="s">
        <v>10076</v>
      </c>
      <c r="E2109" t="s">
        <v>10077</v>
      </c>
      <c r="F2109" t="s">
        <v>1092</v>
      </c>
      <c r="G2109" s="2"/>
      <c r="H2109" t="s">
        <v>22</v>
      </c>
      <c r="I2109">
        <v>2016</v>
      </c>
      <c r="J2109" t="s">
        <v>77</v>
      </c>
      <c r="K2109" t="s">
        <v>1791</v>
      </c>
      <c r="L2109">
        <v>50</v>
      </c>
      <c r="M2109">
        <v>0</v>
      </c>
      <c r="N2109" t="s">
        <v>7937</v>
      </c>
      <c r="O2109" t="s">
        <v>10078</v>
      </c>
      <c r="P2109" t="s">
        <v>27</v>
      </c>
      <c r="Q2109">
        <v>2</v>
      </c>
      <c r="R2109" t="str">
        <f t="shared" si="128"/>
        <v/>
      </c>
      <c r="S2109" t="str">
        <f t="shared" si="129"/>
        <v/>
      </c>
      <c r="T2109" t="str">
        <f t="shared" si="130"/>
        <v>Modern</v>
      </c>
      <c r="U2109" t="str">
        <f t="shared" si="131"/>
        <v>Short</v>
      </c>
    </row>
    <row r="2110" spans="1:21" x14ac:dyDescent="0.25">
      <c r="A2110" t="s">
        <v>10079</v>
      </c>
      <c r="B2110" t="s">
        <v>18</v>
      </c>
      <c r="C2110" t="s">
        <v>10080</v>
      </c>
      <c r="D2110" t="s">
        <v>404</v>
      </c>
      <c r="E2110" t="s">
        <v>10081</v>
      </c>
      <c r="F2110" t="s">
        <v>2232</v>
      </c>
      <c r="G2110" s="2">
        <v>43521</v>
      </c>
      <c r="H2110" t="s">
        <v>34</v>
      </c>
      <c r="I2110">
        <v>2013</v>
      </c>
      <c r="J2110" t="s">
        <v>92</v>
      </c>
      <c r="K2110" t="s">
        <v>967</v>
      </c>
      <c r="L2110">
        <v>90</v>
      </c>
      <c r="M2110">
        <v>0</v>
      </c>
      <c r="N2110" t="s">
        <v>4761</v>
      </c>
      <c r="O2110" t="s">
        <v>10082</v>
      </c>
      <c r="P2110" t="s">
        <v>39</v>
      </c>
      <c r="Q2110">
        <v>1</v>
      </c>
      <c r="R2110">
        <f t="shared" si="128"/>
        <v>2019</v>
      </c>
      <c r="S2110" t="str">
        <f t="shared" si="129"/>
        <v>February</v>
      </c>
      <c r="T2110" t="str">
        <f t="shared" si="130"/>
        <v>Modern</v>
      </c>
      <c r="U2110" t="str">
        <f t="shared" si="131"/>
        <v>Medium</v>
      </c>
    </row>
    <row r="2111" spans="1:21" x14ac:dyDescent="0.25">
      <c r="A2111" t="s">
        <v>10083</v>
      </c>
      <c r="B2111" t="s">
        <v>18</v>
      </c>
      <c r="C2111" t="s">
        <v>10084</v>
      </c>
      <c r="D2111" t="s">
        <v>10085</v>
      </c>
      <c r="E2111" t="s">
        <v>10086</v>
      </c>
      <c r="F2111" t="s">
        <v>22</v>
      </c>
      <c r="G2111" s="2"/>
      <c r="H2111" t="s">
        <v>22</v>
      </c>
      <c r="I2111">
        <v>2002</v>
      </c>
      <c r="J2111" t="s">
        <v>153</v>
      </c>
      <c r="K2111" t="s">
        <v>60</v>
      </c>
      <c r="L2111">
        <v>89</v>
      </c>
      <c r="M2111">
        <v>0</v>
      </c>
      <c r="N2111" t="s">
        <v>25</v>
      </c>
      <c r="O2111" t="s">
        <v>10087</v>
      </c>
      <c r="P2111" t="s">
        <v>27</v>
      </c>
      <c r="Q2111">
        <v>2</v>
      </c>
      <c r="R2111" t="str">
        <f t="shared" si="128"/>
        <v/>
      </c>
      <c r="S2111" t="str">
        <f t="shared" si="129"/>
        <v/>
      </c>
      <c r="T2111" t="str">
        <f t="shared" si="130"/>
        <v>Older</v>
      </c>
      <c r="U2111" t="str">
        <f t="shared" si="131"/>
        <v>Short</v>
      </c>
    </row>
    <row r="2112" spans="1:21" x14ac:dyDescent="0.25">
      <c r="A2112" t="s">
        <v>10088</v>
      </c>
      <c r="B2112" t="s">
        <v>18</v>
      </c>
      <c r="C2112" t="s">
        <v>10089</v>
      </c>
      <c r="D2112" t="s">
        <v>10090</v>
      </c>
      <c r="E2112" t="s">
        <v>10091</v>
      </c>
      <c r="F2112" t="s">
        <v>175</v>
      </c>
      <c r="G2112" s="2">
        <v>44365</v>
      </c>
      <c r="H2112" t="s">
        <v>34</v>
      </c>
      <c r="I2112">
        <v>2021</v>
      </c>
      <c r="J2112" t="s">
        <v>244</v>
      </c>
      <c r="K2112" t="s">
        <v>610</v>
      </c>
      <c r="L2112">
        <v>111</v>
      </c>
      <c r="M2112">
        <v>0</v>
      </c>
      <c r="N2112" t="s">
        <v>119</v>
      </c>
      <c r="O2112" t="s">
        <v>10092</v>
      </c>
      <c r="P2112" t="s">
        <v>39</v>
      </c>
      <c r="Q2112">
        <v>1</v>
      </c>
      <c r="R2112">
        <f t="shared" si="128"/>
        <v>2021</v>
      </c>
      <c r="S2112" t="str">
        <f t="shared" si="129"/>
        <v>June</v>
      </c>
      <c r="T2112" t="str">
        <f t="shared" si="130"/>
        <v>Recent</v>
      </c>
      <c r="U2112" t="str">
        <f t="shared" si="131"/>
        <v>Medium</v>
      </c>
    </row>
    <row r="2113" spans="1:21" x14ac:dyDescent="0.25">
      <c r="A2113" t="s">
        <v>10093</v>
      </c>
      <c r="B2113" t="s">
        <v>18</v>
      </c>
      <c r="C2113" t="s">
        <v>10094</v>
      </c>
      <c r="D2113" t="s">
        <v>10095</v>
      </c>
      <c r="E2113" t="s">
        <v>10096</v>
      </c>
      <c r="F2113" t="s">
        <v>110</v>
      </c>
      <c r="G2113" s="2"/>
      <c r="H2113" t="s">
        <v>22</v>
      </c>
      <c r="I2113">
        <v>2000</v>
      </c>
      <c r="J2113" t="s">
        <v>395</v>
      </c>
      <c r="K2113" t="s">
        <v>785</v>
      </c>
      <c r="L2113">
        <v>76</v>
      </c>
      <c r="M2113">
        <v>0</v>
      </c>
      <c r="N2113" t="s">
        <v>357</v>
      </c>
      <c r="O2113" t="s">
        <v>10097</v>
      </c>
      <c r="P2113" t="s">
        <v>27</v>
      </c>
      <c r="Q2113">
        <v>2</v>
      </c>
      <c r="R2113" t="str">
        <f t="shared" si="128"/>
        <v/>
      </c>
      <c r="S2113" t="str">
        <f t="shared" si="129"/>
        <v/>
      </c>
      <c r="T2113" t="str">
        <f t="shared" si="130"/>
        <v>Older</v>
      </c>
      <c r="U2113" t="str">
        <f t="shared" si="131"/>
        <v>Short</v>
      </c>
    </row>
    <row r="2114" spans="1:21" x14ac:dyDescent="0.25">
      <c r="A2114" t="s">
        <v>10098</v>
      </c>
      <c r="B2114" t="s">
        <v>29</v>
      </c>
      <c r="C2114" t="s">
        <v>10099</v>
      </c>
      <c r="D2114" t="s">
        <v>22</v>
      </c>
      <c r="E2114" t="s">
        <v>10100</v>
      </c>
      <c r="F2114" t="s">
        <v>175</v>
      </c>
      <c r="G2114" s="2">
        <v>44479</v>
      </c>
      <c r="H2114" t="s">
        <v>34</v>
      </c>
      <c r="I2114">
        <v>2011</v>
      </c>
      <c r="J2114" t="s">
        <v>77</v>
      </c>
      <c r="K2114" t="s">
        <v>10101</v>
      </c>
      <c r="L2114">
        <v>0</v>
      </c>
      <c r="M2114">
        <v>12</v>
      </c>
      <c r="N2114" t="s">
        <v>357</v>
      </c>
      <c r="O2114" t="s">
        <v>10102</v>
      </c>
      <c r="P2114" t="s">
        <v>27</v>
      </c>
      <c r="Q2114">
        <v>2</v>
      </c>
      <c r="R2114">
        <f t="shared" si="128"/>
        <v>2021</v>
      </c>
      <c r="S2114" t="str">
        <f t="shared" si="129"/>
        <v>October</v>
      </c>
      <c r="T2114" t="str">
        <f t="shared" si="130"/>
        <v>Modern</v>
      </c>
      <c r="U2114" t="str">
        <f t="shared" si="131"/>
        <v>Not Applicable</v>
      </c>
    </row>
    <row r="2115" spans="1:21" x14ac:dyDescent="0.25">
      <c r="A2115" t="s">
        <v>10103</v>
      </c>
      <c r="B2115" t="s">
        <v>18</v>
      </c>
      <c r="C2115" t="s">
        <v>10104</v>
      </c>
      <c r="D2115" t="s">
        <v>10105</v>
      </c>
      <c r="E2115" t="s">
        <v>10106</v>
      </c>
      <c r="F2115" t="s">
        <v>22</v>
      </c>
      <c r="G2115" s="2"/>
      <c r="H2115" t="s">
        <v>22</v>
      </c>
      <c r="I2115">
        <v>2005</v>
      </c>
      <c r="J2115" t="s">
        <v>23</v>
      </c>
      <c r="K2115" t="s">
        <v>306</v>
      </c>
      <c r="L2115">
        <v>98</v>
      </c>
      <c r="M2115">
        <v>0</v>
      </c>
      <c r="N2115" t="s">
        <v>61</v>
      </c>
      <c r="O2115" t="s">
        <v>10107</v>
      </c>
      <c r="P2115" t="s">
        <v>27</v>
      </c>
      <c r="Q2115">
        <v>2</v>
      </c>
      <c r="R2115" t="str">
        <f t="shared" ref="R2115:R2178" si="132">IF(G2115="","",YEAR(G2115))</f>
        <v/>
      </c>
      <c r="S2115" t="str">
        <f t="shared" ref="S2115:S2178" si="133">IF(G2115="","",TEXT(G2115,"mmmm"))</f>
        <v/>
      </c>
      <c r="T2115" t="str">
        <f t="shared" ref="T2115:T2178" si="134">IF(I2115&gt;=2020,"Recent",IF(I2115&gt;=2010,"Modern","Older"))</f>
        <v>Older</v>
      </c>
      <c r="U2115" t="str">
        <f t="shared" ref="U2115:U2178" si="135">IF(L2115=0,"Not Applicable",IF(L2115&lt; 90,"Short",IF(L2115&lt;=120,"Medium","Long")))</f>
        <v>Medium</v>
      </c>
    </row>
    <row r="2116" spans="1:21" x14ac:dyDescent="0.25">
      <c r="A2116" t="s">
        <v>10108</v>
      </c>
      <c r="B2116" t="s">
        <v>29</v>
      </c>
      <c r="C2116" t="s">
        <v>10109</v>
      </c>
      <c r="D2116" t="s">
        <v>10110</v>
      </c>
      <c r="E2116" t="s">
        <v>10111</v>
      </c>
      <c r="F2116" t="s">
        <v>250</v>
      </c>
      <c r="G2116" s="2">
        <v>44383</v>
      </c>
      <c r="H2116" t="s">
        <v>34</v>
      </c>
      <c r="I2116">
        <v>2007</v>
      </c>
      <c r="J2116" t="s">
        <v>631</v>
      </c>
      <c r="K2116" t="s">
        <v>1885</v>
      </c>
      <c r="L2116">
        <v>0</v>
      </c>
      <c r="M2116">
        <v>4</v>
      </c>
      <c r="N2116" t="s">
        <v>79</v>
      </c>
      <c r="O2116" t="s">
        <v>10112</v>
      </c>
      <c r="P2116" t="s">
        <v>39</v>
      </c>
      <c r="Q2116">
        <v>1</v>
      </c>
      <c r="R2116">
        <f t="shared" si="132"/>
        <v>2021</v>
      </c>
      <c r="S2116" t="str">
        <f t="shared" si="133"/>
        <v>July</v>
      </c>
      <c r="T2116" t="str">
        <f t="shared" si="134"/>
        <v>Older</v>
      </c>
      <c r="U2116" t="str">
        <f t="shared" si="135"/>
        <v>Not Applicable</v>
      </c>
    </row>
    <row r="2117" spans="1:21" x14ac:dyDescent="0.25">
      <c r="A2117" t="s">
        <v>10113</v>
      </c>
      <c r="B2117" t="s">
        <v>29</v>
      </c>
      <c r="C2117" t="s">
        <v>10114</v>
      </c>
      <c r="D2117" t="s">
        <v>22</v>
      </c>
      <c r="E2117" t="s">
        <v>22</v>
      </c>
      <c r="F2117" t="s">
        <v>22</v>
      </c>
      <c r="G2117" s="2"/>
      <c r="H2117" t="s">
        <v>22</v>
      </c>
      <c r="I2117">
        <v>1996</v>
      </c>
      <c r="J2117" t="s">
        <v>349</v>
      </c>
      <c r="K2117" t="s">
        <v>71</v>
      </c>
      <c r="L2117">
        <v>0</v>
      </c>
      <c r="M2117">
        <v>1</v>
      </c>
      <c r="N2117" t="s">
        <v>805</v>
      </c>
      <c r="O2117" t="s">
        <v>10115</v>
      </c>
      <c r="P2117" t="s">
        <v>27</v>
      </c>
      <c r="Q2117">
        <v>2</v>
      </c>
      <c r="R2117" t="str">
        <f t="shared" si="132"/>
        <v/>
      </c>
      <c r="S2117" t="str">
        <f t="shared" si="133"/>
        <v/>
      </c>
      <c r="T2117" t="str">
        <f t="shared" si="134"/>
        <v>Older</v>
      </c>
      <c r="U2117" t="str">
        <f t="shared" si="135"/>
        <v>Not Applicable</v>
      </c>
    </row>
    <row r="2118" spans="1:21" x14ac:dyDescent="0.25">
      <c r="A2118" t="s">
        <v>10116</v>
      </c>
      <c r="B2118" t="s">
        <v>18</v>
      </c>
      <c r="C2118" t="s">
        <v>10117</v>
      </c>
      <c r="D2118" t="s">
        <v>10118</v>
      </c>
      <c r="E2118" t="s">
        <v>10119</v>
      </c>
      <c r="F2118" t="s">
        <v>22</v>
      </c>
      <c r="G2118" s="2"/>
      <c r="H2118" t="s">
        <v>22</v>
      </c>
      <c r="I2118">
        <v>2021</v>
      </c>
      <c r="J2118" t="s">
        <v>59</v>
      </c>
      <c r="K2118" t="s">
        <v>1290</v>
      </c>
      <c r="L2118">
        <v>124</v>
      </c>
      <c r="M2118">
        <v>0</v>
      </c>
      <c r="N2118" t="s">
        <v>119</v>
      </c>
      <c r="O2118" t="s">
        <v>10120</v>
      </c>
      <c r="P2118" t="s">
        <v>27</v>
      </c>
      <c r="Q2118">
        <v>2</v>
      </c>
      <c r="R2118" t="str">
        <f t="shared" si="132"/>
        <v/>
      </c>
      <c r="S2118" t="str">
        <f t="shared" si="133"/>
        <v/>
      </c>
      <c r="T2118" t="str">
        <f t="shared" si="134"/>
        <v>Recent</v>
      </c>
      <c r="U2118" t="str">
        <f t="shared" si="135"/>
        <v>Long</v>
      </c>
    </row>
    <row r="2119" spans="1:21" x14ac:dyDescent="0.25">
      <c r="A2119" t="s">
        <v>10121</v>
      </c>
      <c r="B2119" t="s">
        <v>18</v>
      </c>
      <c r="C2119" t="s">
        <v>10122</v>
      </c>
      <c r="D2119" t="s">
        <v>76</v>
      </c>
      <c r="E2119" t="s">
        <v>684</v>
      </c>
      <c r="F2119" t="s">
        <v>22</v>
      </c>
      <c r="G2119" s="2"/>
      <c r="H2119" t="s">
        <v>22</v>
      </c>
      <c r="I2119">
        <v>2018</v>
      </c>
      <c r="J2119" t="s">
        <v>77</v>
      </c>
      <c r="K2119" t="s">
        <v>685</v>
      </c>
      <c r="L2119">
        <v>20</v>
      </c>
      <c r="M2119">
        <v>0</v>
      </c>
      <c r="N2119" t="s">
        <v>686</v>
      </c>
      <c r="O2119" t="s">
        <v>10123</v>
      </c>
      <c r="P2119" t="s">
        <v>27</v>
      </c>
      <c r="Q2119">
        <v>2</v>
      </c>
      <c r="R2119" t="str">
        <f t="shared" si="132"/>
        <v/>
      </c>
      <c r="S2119" t="str">
        <f t="shared" si="133"/>
        <v/>
      </c>
      <c r="T2119" t="str">
        <f t="shared" si="134"/>
        <v>Modern</v>
      </c>
      <c r="U2119" t="str">
        <f t="shared" si="135"/>
        <v>Short</v>
      </c>
    </row>
    <row r="2120" spans="1:21" x14ac:dyDescent="0.25">
      <c r="A2120" t="s">
        <v>10124</v>
      </c>
      <c r="B2120" t="s">
        <v>18</v>
      </c>
      <c r="C2120" t="s">
        <v>10125</v>
      </c>
      <c r="D2120" t="s">
        <v>10126</v>
      </c>
      <c r="E2120" t="s">
        <v>10127</v>
      </c>
      <c r="F2120" t="s">
        <v>22</v>
      </c>
      <c r="G2120" s="2"/>
      <c r="H2120" t="s">
        <v>22</v>
      </c>
      <c r="I2120">
        <v>2021</v>
      </c>
      <c r="J2120" t="s">
        <v>23</v>
      </c>
      <c r="K2120" t="s">
        <v>306</v>
      </c>
      <c r="L2120">
        <v>98</v>
      </c>
      <c r="M2120">
        <v>0</v>
      </c>
      <c r="N2120" t="s">
        <v>264</v>
      </c>
      <c r="O2120" t="s">
        <v>10128</v>
      </c>
      <c r="P2120" t="s">
        <v>27</v>
      </c>
      <c r="Q2120">
        <v>2</v>
      </c>
      <c r="R2120" t="str">
        <f t="shared" si="132"/>
        <v/>
      </c>
      <c r="S2120" t="str">
        <f t="shared" si="133"/>
        <v/>
      </c>
      <c r="T2120" t="str">
        <f t="shared" si="134"/>
        <v>Recent</v>
      </c>
      <c r="U2120" t="str">
        <f t="shared" si="135"/>
        <v>Medium</v>
      </c>
    </row>
    <row r="2121" spans="1:21" x14ac:dyDescent="0.25">
      <c r="A2121" t="s">
        <v>10129</v>
      </c>
      <c r="B2121" t="s">
        <v>29</v>
      </c>
      <c r="C2121" t="s">
        <v>10130</v>
      </c>
      <c r="D2121" t="s">
        <v>22</v>
      </c>
      <c r="E2121" t="s">
        <v>10131</v>
      </c>
      <c r="F2121" t="s">
        <v>33</v>
      </c>
      <c r="G2121" s="2">
        <v>43456</v>
      </c>
      <c r="H2121" t="s">
        <v>34</v>
      </c>
      <c r="I2121">
        <v>2018</v>
      </c>
      <c r="J2121" t="s">
        <v>35</v>
      </c>
      <c r="K2121" t="s">
        <v>732</v>
      </c>
      <c r="L2121">
        <v>0</v>
      </c>
      <c r="M2121">
        <v>5</v>
      </c>
      <c r="N2121" t="s">
        <v>37</v>
      </c>
      <c r="O2121" t="s">
        <v>10132</v>
      </c>
      <c r="P2121" t="s">
        <v>39</v>
      </c>
      <c r="Q2121">
        <v>1</v>
      </c>
      <c r="R2121">
        <f t="shared" si="132"/>
        <v>2018</v>
      </c>
      <c r="S2121" t="str">
        <f t="shared" si="133"/>
        <v>December</v>
      </c>
      <c r="T2121" t="str">
        <f t="shared" si="134"/>
        <v>Modern</v>
      </c>
      <c r="U2121" t="str">
        <f t="shared" si="135"/>
        <v>Not Applicable</v>
      </c>
    </row>
    <row r="2122" spans="1:21" x14ac:dyDescent="0.25">
      <c r="A2122" t="s">
        <v>10133</v>
      </c>
      <c r="B2122" t="s">
        <v>18</v>
      </c>
      <c r="C2122" t="s">
        <v>10134</v>
      </c>
      <c r="D2122" t="s">
        <v>10135</v>
      </c>
      <c r="E2122" t="s">
        <v>10136</v>
      </c>
      <c r="F2122" t="s">
        <v>175</v>
      </c>
      <c r="G2122" s="2">
        <v>44075</v>
      </c>
      <c r="H2122" t="s">
        <v>34</v>
      </c>
      <c r="I2122">
        <v>2011</v>
      </c>
      <c r="J2122" t="s">
        <v>153</v>
      </c>
      <c r="K2122" t="s">
        <v>256</v>
      </c>
      <c r="L2122">
        <v>92</v>
      </c>
      <c r="M2122">
        <v>0</v>
      </c>
      <c r="N2122" t="s">
        <v>162</v>
      </c>
      <c r="O2122" t="s">
        <v>10137</v>
      </c>
      <c r="P2122" t="s">
        <v>39</v>
      </c>
      <c r="Q2122">
        <v>1</v>
      </c>
      <c r="R2122">
        <f t="shared" si="132"/>
        <v>2020</v>
      </c>
      <c r="S2122" t="str">
        <f t="shared" si="133"/>
        <v>September</v>
      </c>
      <c r="T2122" t="str">
        <f t="shared" si="134"/>
        <v>Modern</v>
      </c>
      <c r="U2122" t="str">
        <f t="shared" si="135"/>
        <v>Medium</v>
      </c>
    </row>
    <row r="2123" spans="1:21" x14ac:dyDescent="0.25">
      <c r="A2123" t="s">
        <v>10138</v>
      </c>
      <c r="B2123" t="s">
        <v>18</v>
      </c>
      <c r="C2123" t="s">
        <v>10139</v>
      </c>
      <c r="D2123" t="s">
        <v>10140</v>
      </c>
      <c r="E2123" t="s">
        <v>10141</v>
      </c>
      <c r="F2123" t="s">
        <v>85</v>
      </c>
      <c r="G2123" s="2"/>
      <c r="H2123" t="s">
        <v>22</v>
      </c>
      <c r="I2123">
        <v>2020</v>
      </c>
      <c r="J2123" t="s">
        <v>23</v>
      </c>
      <c r="K2123" t="s">
        <v>1510</v>
      </c>
      <c r="L2123">
        <v>156</v>
      </c>
      <c r="M2123">
        <v>0</v>
      </c>
      <c r="N2123" t="s">
        <v>264</v>
      </c>
      <c r="O2123" t="s">
        <v>10142</v>
      </c>
      <c r="P2123" t="s">
        <v>27</v>
      </c>
      <c r="Q2123">
        <v>2</v>
      </c>
      <c r="R2123" t="str">
        <f t="shared" si="132"/>
        <v/>
      </c>
      <c r="S2123" t="str">
        <f t="shared" si="133"/>
        <v/>
      </c>
      <c r="T2123" t="str">
        <f t="shared" si="134"/>
        <v>Recent</v>
      </c>
      <c r="U2123" t="str">
        <f t="shared" si="135"/>
        <v>Long</v>
      </c>
    </row>
    <row r="2124" spans="1:21" x14ac:dyDescent="0.25">
      <c r="A2124" t="s">
        <v>10143</v>
      </c>
      <c r="B2124" t="s">
        <v>18</v>
      </c>
      <c r="C2124" t="s">
        <v>10144</v>
      </c>
      <c r="D2124" t="s">
        <v>5576</v>
      </c>
      <c r="E2124" t="s">
        <v>10145</v>
      </c>
      <c r="F2124" t="s">
        <v>22</v>
      </c>
      <c r="G2124" s="2"/>
      <c r="H2124" t="s">
        <v>22</v>
      </c>
      <c r="I2124">
        <v>2005</v>
      </c>
      <c r="J2124" t="s">
        <v>23</v>
      </c>
      <c r="K2124" t="s">
        <v>263</v>
      </c>
      <c r="L2124">
        <v>88</v>
      </c>
      <c r="M2124">
        <v>0</v>
      </c>
      <c r="N2124" t="s">
        <v>119</v>
      </c>
      <c r="O2124" t="s">
        <v>10146</v>
      </c>
      <c r="P2124" t="s">
        <v>27</v>
      </c>
      <c r="Q2124">
        <v>2</v>
      </c>
      <c r="R2124" t="str">
        <f t="shared" si="132"/>
        <v/>
      </c>
      <c r="S2124" t="str">
        <f t="shared" si="133"/>
        <v/>
      </c>
      <c r="T2124" t="str">
        <f t="shared" si="134"/>
        <v>Older</v>
      </c>
      <c r="U2124" t="str">
        <f t="shared" si="135"/>
        <v>Short</v>
      </c>
    </row>
    <row r="2125" spans="1:21" x14ac:dyDescent="0.25">
      <c r="A2125" t="s">
        <v>10147</v>
      </c>
      <c r="B2125" t="s">
        <v>18</v>
      </c>
      <c r="C2125" t="s">
        <v>10148</v>
      </c>
      <c r="D2125" t="s">
        <v>10149</v>
      </c>
      <c r="E2125" t="s">
        <v>10150</v>
      </c>
      <c r="F2125" t="s">
        <v>22</v>
      </c>
      <c r="G2125" s="2"/>
      <c r="H2125" t="s">
        <v>22</v>
      </c>
      <c r="I2125">
        <v>2021</v>
      </c>
      <c r="J2125" t="s">
        <v>23</v>
      </c>
      <c r="K2125" t="s">
        <v>9575</v>
      </c>
      <c r="L2125">
        <v>148</v>
      </c>
      <c r="M2125">
        <v>0</v>
      </c>
      <c r="N2125" t="s">
        <v>25</v>
      </c>
      <c r="O2125" t="s">
        <v>10151</v>
      </c>
      <c r="P2125" t="s">
        <v>27</v>
      </c>
      <c r="Q2125">
        <v>2</v>
      </c>
      <c r="R2125" t="str">
        <f t="shared" si="132"/>
        <v/>
      </c>
      <c r="S2125" t="str">
        <f t="shared" si="133"/>
        <v/>
      </c>
      <c r="T2125" t="str">
        <f t="shared" si="134"/>
        <v>Recent</v>
      </c>
      <c r="U2125" t="str">
        <f t="shared" si="135"/>
        <v>Long</v>
      </c>
    </row>
    <row r="2126" spans="1:21" x14ac:dyDescent="0.25">
      <c r="A2126" t="s">
        <v>10152</v>
      </c>
      <c r="B2126" t="s">
        <v>18</v>
      </c>
      <c r="C2126" t="s">
        <v>10153</v>
      </c>
      <c r="D2126" t="s">
        <v>10154</v>
      </c>
      <c r="E2126" t="s">
        <v>10155</v>
      </c>
      <c r="F2126" t="s">
        <v>22</v>
      </c>
      <c r="G2126" s="2"/>
      <c r="H2126" t="s">
        <v>22</v>
      </c>
      <c r="I2126">
        <v>1997</v>
      </c>
      <c r="J2126" t="s">
        <v>59</v>
      </c>
      <c r="K2126" t="s">
        <v>967</v>
      </c>
      <c r="L2126">
        <v>90</v>
      </c>
      <c r="M2126">
        <v>0</v>
      </c>
      <c r="N2126" t="s">
        <v>998</v>
      </c>
      <c r="O2126" t="s">
        <v>10156</v>
      </c>
      <c r="P2126" t="s">
        <v>27</v>
      </c>
      <c r="Q2126">
        <v>2</v>
      </c>
      <c r="R2126" t="str">
        <f t="shared" si="132"/>
        <v/>
      </c>
      <c r="S2126" t="str">
        <f t="shared" si="133"/>
        <v/>
      </c>
      <c r="T2126" t="str">
        <f t="shared" si="134"/>
        <v>Older</v>
      </c>
      <c r="U2126" t="str">
        <f t="shared" si="135"/>
        <v>Medium</v>
      </c>
    </row>
    <row r="2127" spans="1:21" x14ac:dyDescent="0.25">
      <c r="A2127" t="s">
        <v>10157</v>
      </c>
      <c r="B2127" t="s">
        <v>18</v>
      </c>
      <c r="C2127" t="s">
        <v>10158</v>
      </c>
      <c r="D2127" t="s">
        <v>10159</v>
      </c>
      <c r="E2127" t="s">
        <v>10160</v>
      </c>
      <c r="F2127" t="s">
        <v>22</v>
      </c>
      <c r="G2127" s="2"/>
      <c r="H2127" t="s">
        <v>22</v>
      </c>
      <c r="I2127">
        <v>1959</v>
      </c>
      <c r="J2127" t="s">
        <v>59</v>
      </c>
      <c r="K2127" t="s">
        <v>1652</v>
      </c>
      <c r="L2127">
        <v>72</v>
      </c>
      <c r="M2127">
        <v>0</v>
      </c>
      <c r="N2127" t="s">
        <v>264</v>
      </c>
      <c r="O2127" t="s">
        <v>10161</v>
      </c>
      <c r="P2127" t="s">
        <v>27</v>
      </c>
      <c r="Q2127">
        <v>2</v>
      </c>
      <c r="R2127" t="str">
        <f t="shared" si="132"/>
        <v/>
      </c>
      <c r="S2127" t="str">
        <f t="shared" si="133"/>
        <v/>
      </c>
      <c r="T2127" t="str">
        <f t="shared" si="134"/>
        <v>Older</v>
      </c>
      <c r="U2127" t="str">
        <f t="shared" si="135"/>
        <v>Short</v>
      </c>
    </row>
    <row r="2128" spans="1:21" x14ac:dyDescent="0.25">
      <c r="A2128" t="s">
        <v>10162</v>
      </c>
      <c r="B2128" t="s">
        <v>18</v>
      </c>
      <c r="C2128" t="s">
        <v>10163</v>
      </c>
      <c r="D2128" t="s">
        <v>10164</v>
      </c>
      <c r="E2128" t="s">
        <v>10165</v>
      </c>
      <c r="F2128" t="s">
        <v>10166</v>
      </c>
      <c r="G2128" s="2">
        <v>44409</v>
      </c>
      <c r="H2128" t="s">
        <v>34</v>
      </c>
      <c r="I2128">
        <v>2009</v>
      </c>
      <c r="J2128" t="s">
        <v>153</v>
      </c>
      <c r="K2128" t="s">
        <v>363</v>
      </c>
      <c r="L2128">
        <v>91</v>
      </c>
      <c r="M2128">
        <v>0</v>
      </c>
      <c r="N2128" t="s">
        <v>162</v>
      </c>
      <c r="O2128" t="s">
        <v>10167</v>
      </c>
      <c r="P2128" t="s">
        <v>39</v>
      </c>
      <c r="Q2128">
        <v>1</v>
      </c>
      <c r="R2128">
        <f t="shared" si="132"/>
        <v>2021</v>
      </c>
      <c r="S2128" t="str">
        <f t="shared" si="133"/>
        <v>August</v>
      </c>
      <c r="T2128" t="str">
        <f t="shared" si="134"/>
        <v>Older</v>
      </c>
      <c r="U2128" t="str">
        <f t="shared" si="135"/>
        <v>Medium</v>
      </c>
    </row>
    <row r="2129" spans="1:21" x14ac:dyDescent="0.25">
      <c r="A2129" t="s">
        <v>10168</v>
      </c>
      <c r="B2129" t="s">
        <v>18</v>
      </c>
      <c r="C2129" t="s">
        <v>10169</v>
      </c>
      <c r="D2129" t="s">
        <v>10170</v>
      </c>
      <c r="E2129" t="s">
        <v>10171</v>
      </c>
      <c r="F2129" t="s">
        <v>22</v>
      </c>
      <c r="G2129" s="2"/>
      <c r="H2129" t="s">
        <v>22</v>
      </c>
      <c r="I2129">
        <v>1988</v>
      </c>
      <c r="J2129" t="s">
        <v>92</v>
      </c>
      <c r="K2129" t="s">
        <v>60</v>
      </c>
      <c r="L2129">
        <v>89</v>
      </c>
      <c r="M2129">
        <v>0</v>
      </c>
      <c r="N2129" t="s">
        <v>61</v>
      </c>
      <c r="O2129" t="s">
        <v>10172</v>
      </c>
      <c r="P2129" t="s">
        <v>27</v>
      </c>
      <c r="Q2129">
        <v>2</v>
      </c>
      <c r="R2129" t="str">
        <f t="shared" si="132"/>
        <v/>
      </c>
      <c r="S2129" t="str">
        <f t="shared" si="133"/>
        <v/>
      </c>
      <c r="T2129" t="str">
        <f t="shared" si="134"/>
        <v>Older</v>
      </c>
      <c r="U2129" t="str">
        <f t="shared" si="135"/>
        <v>Short</v>
      </c>
    </row>
    <row r="2130" spans="1:21" x14ac:dyDescent="0.25">
      <c r="A2130" t="s">
        <v>10173</v>
      </c>
      <c r="B2130" t="s">
        <v>18</v>
      </c>
      <c r="C2130" t="s">
        <v>10174</v>
      </c>
      <c r="D2130" t="s">
        <v>10175</v>
      </c>
      <c r="E2130" t="s">
        <v>10176</v>
      </c>
      <c r="F2130" t="s">
        <v>22</v>
      </c>
      <c r="G2130" s="2"/>
      <c r="H2130" t="s">
        <v>22</v>
      </c>
      <c r="I2130">
        <v>1989</v>
      </c>
      <c r="J2130" t="s">
        <v>23</v>
      </c>
      <c r="K2130" t="s">
        <v>256</v>
      </c>
      <c r="L2130">
        <v>92</v>
      </c>
      <c r="M2130">
        <v>0</v>
      </c>
      <c r="N2130" t="s">
        <v>25</v>
      </c>
      <c r="O2130" t="s">
        <v>10177</v>
      </c>
      <c r="P2130" t="s">
        <v>27</v>
      </c>
      <c r="Q2130">
        <v>2</v>
      </c>
      <c r="R2130" t="str">
        <f t="shared" si="132"/>
        <v/>
      </c>
      <c r="S2130" t="str">
        <f t="shared" si="133"/>
        <v/>
      </c>
      <c r="T2130" t="str">
        <f t="shared" si="134"/>
        <v>Older</v>
      </c>
      <c r="U2130" t="str">
        <f t="shared" si="135"/>
        <v>Medium</v>
      </c>
    </row>
    <row r="2131" spans="1:21" x14ac:dyDescent="0.25">
      <c r="A2131" t="s">
        <v>10178</v>
      </c>
      <c r="B2131" t="s">
        <v>18</v>
      </c>
      <c r="C2131" t="s">
        <v>10179</v>
      </c>
      <c r="D2131" t="s">
        <v>8406</v>
      </c>
      <c r="E2131" t="s">
        <v>10180</v>
      </c>
      <c r="F2131" t="s">
        <v>270</v>
      </c>
      <c r="G2131" s="2">
        <v>43369</v>
      </c>
      <c r="H2131" t="s">
        <v>34</v>
      </c>
      <c r="I2131">
        <v>2018</v>
      </c>
      <c r="J2131" t="s">
        <v>244</v>
      </c>
      <c r="K2131" t="s">
        <v>169</v>
      </c>
      <c r="L2131">
        <v>103</v>
      </c>
      <c r="M2131">
        <v>0</v>
      </c>
      <c r="N2131" t="s">
        <v>112</v>
      </c>
      <c r="O2131" t="s">
        <v>10181</v>
      </c>
      <c r="P2131" t="s">
        <v>39</v>
      </c>
      <c r="Q2131">
        <v>1</v>
      </c>
      <c r="R2131">
        <f t="shared" si="132"/>
        <v>2018</v>
      </c>
      <c r="S2131" t="str">
        <f t="shared" si="133"/>
        <v>September</v>
      </c>
      <c r="T2131" t="str">
        <f t="shared" si="134"/>
        <v>Modern</v>
      </c>
      <c r="U2131" t="str">
        <f t="shared" si="135"/>
        <v>Medium</v>
      </c>
    </row>
    <row r="2132" spans="1:21" x14ac:dyDescent="0.25">
      <c r="A2132" t="s">
        <v>10182</v>
      </c>
      <c r="B2132" t="s">
        <v>18</v>
      </c>
      <c r="C2132" t="s">
        <v>10183</v>
      </c>
      <c r="D2132" t="s">
        <v>10184</v>
      </c>
      <c r="E2132" t="s">
        <v>22</v>
      </c>
      <c r="F2132" t="s">
        <v>312</v>
      </c>
      <c r="G2132" s="2">
        <v>43479</v>
      </c>
      <c r="H2132" t="s">
        <v>34</v>
      </c>
      <c r="I2132">
        <v>2018</v>
      </c>
      <c r="J2132" t="s">
        <v>51</v>
      </c>
      <c r="K2132" t="s">
        <v>363</v>
      </c>
      <c r="L2132">
        <v>91</v>
      </c>
      <c r="M2132">
        <v>0</v>
      </c>
      <c r="N2132" t="s">
        <v>45</v>
      </c>
      <c r="O2132" t="s">
        <v>10185</v>
      </c>
      <c r="P2132" t="s">
        <v>39</v>
      </c>
      <c r="Q2132">
        <v>1</v>
      </c>
      <c r="R2132">
        <f t="shared" si="132"/>
        <v>2019</v>
      </c>
      <c r="S2132" t="str">
        <f t="shared" si="133"/>
        <v>January</v>
      </c>
      <c r="T2132" t="str">
        <f t="shared" si="134"/>
        <v>Modern</v>
      </c>
      <c r="U2132" t="str">
        <f t="shared" si="135"/>
        <v>Medium</v>
      </c>
    </row>
    <row r="2133" spans="1:21" x14ac:dyDescent="0.25">
      <c r="A2133" t="s">
        <v>10186</v>
      </c>
      <c r="B2133" t="s">
        <v>18</v>
      </c>
      <c r="C2133" t="s">
        <v>10187</v>
      </c>
      <c r="D2133" t="s">
        <v>10188</v>
      </c>
      <c r="E2133" t="s">
        <v>10189</v>
      </c>
      <c r="F2133" t="s">
        <v>22</v>
      </c>
      <c r="G2133" s="2"/>
      <c r="H2133" t="s">
        <v>22</v>
      </c>
      <c r="I2133">
        <v>2014</v>
      </c>
      <c r="J2133" t="s">
        <v>395</v>
      </c>
      <c r="K2133" t="s">
        <v>60</v>
      </c>
      <c r="L2133">
        <v>89</v>
      </c>
      <c r="M2133">
        <v>0</v>
      </c>
      <c r="N2133" t="s">
        <v>119</v>
      </c>
      <c r="O2133" t="s">
        <v>10190</v>
      </c>
      <c r="P2133" t="s">
        <v>27</v>
      </c>
      <c r="Q2133">
        <v>2</v>
      </c>
      <c r="R2133" t="str">
        <f t="shared" si="132"/>
        <v/>
      </c>
      <c r="S2133" t="str">
        <f t="shared" si="133"/>
        <v/>
      </c>
      <c r="T2133" t="str">
        <f t="shared" si="134"/>
        <v>Modern</v>
      </c>
      <c r="U2133" t="str">
        <f t="shared" si="135"/>
        <v>Short</v>
      </c>
    </row>
    <row r="2134" spans="1:21" x14ac:dyDescent="0.25">
      <c r="A2134" t="s">
        <v>10191</v>
      </c>
      <c r="B2134" t="s">
        <v>18</v>
      </c>
      <c r="C2134" t="s">
        <v>10192</v>
      </c>
      <c r="D2134" t="s">
        <v>10193</v>
      </c>
      <c r="E2134" t="s">
        <v>10194</v>
      </c>
      <c r="F2134" t="s">
        <v>10195</v>
      </c>
      <c r="G2134" s="2">
        <v>43770</v>
      </c>
      <c r="H2134" t="s">
        <v>34</v>
      </c>
      <c r="I2134">
        <v>2019</v>
      </c>
      <c r="J2134" t="s">
        <v>92</v>
      </c>
      <c r="K2134" t="s">
        <v>519</v>
      </c>
      <c r="L2134">
        <v>141</v>
      </c>
      <c r="M2134">
        <v>0</v>
      </c>
      <c r="N2134" t="s">
        <v>119</v>
      </c>
      <c r="O2134" t="s">
        <v>10196</v>
      </c>
      <c r="P2134" t="s">
        <v>39</v>
      </c>
      <c r="Q2134">
        <v>1</v>
      </c>
      <c r="R2134">
        <f t="shared" si="132"/>
        <v>2019</v>
      </c>
      <c r="S2134" t="str">
        <f t="shared" si="133"/>
        <v>November</v>
      </c>
      <c r="T2134" t="str">
        <f t="shared" si="134"/>
        <v>Modern</v>
      </c>
      <c r="U2134" t="str">
        <f t="shared" si="135"/>
        <v>Long</v>
      </c>
    </row>
    <row r="2135" spans="1:21" x14ac:dyDescent="0.25">
      <c r="A2135" t="s">
        <v>10197</v>
      </c>
      <c r="B2135" t="s">
        <v>18</v>
      </c>
      <c r="C2135" t="s">
        <v>10198</v>
      </c>
      <c r="D2135" t="s">
        <v>22</v>
      </c>
      <c r="E2135">
        <v>1</v>
      </c>
      <c r="F2135" t="s">
        <v>22</v>
      </c>
      <c r="G2135" s="2"/>
      <c r="H2135" t="s">
        <v>22</v>
      </c>
      <c r="I2135">
        <v>2021</v>
      </c>
      <c r="J2135" t="s">
        <v>198</v>
      </c>
      <c r="K2135" t="s">
        <v>7787</v>
      </c>
      <c r="L2135">
        <v>3</v>
      </c>
      <c r="M2135">
        <v>0</v>
      </c>
      <c r="N2135" t="s">
        <v>25</v>
      </c>
      <c r="O2135" t="s">
        <v>10199</v>
      </c>
      <c r="P2135" t="s">
        <v>27</v>
      </c>
      <c r="Q2135">
        <v>2</v>
      </c>
      <c r="R2135" t="str">
        <f t="shared" si="132"/>
        <v/>
      </c>
      <c r="S2135" t="str">
        <f t="shared" si="133"/>
        <v/>
      </c>
      <c r="T2135" t="str">
        <f t="shared" si="134"/>
        <v>Recent</v>
      </c>
      <c r="U2135" t="str">
        <f t="shared" si="135"/>
        <v>Short</v>
      </c>
    </row>
    <row r="2136" spans="1:21" x14ac:dyDescent="0.25">
      <c r="A2136" t="s">
        <v>10200</v>
      </c>
      <c r="B2136" t="s">
        <v>18</v>
      </c>
      <c r="C2136" t="s">
        <v>10201</v>
      </c>
      <c r="D2136" t="s">
        <v>10202</v>
      </c>
      <c r="E2136" t="s">
        <v>10203</v>
      </c>
      <c r="F2136" t="s">
        <v>22</v>
      </c>
      <c r="G2136" s="2"/>
      <c r="H2136" t="s">
        <v>22</v>
      </c>
      <c r="I2136">
        <v>2009</v>
      </c>
      <c r="J2136" t="s">
        <v>92</v>
      </c>
      <c r="K2136" t="s">
        <v>289</v>
      </c>
      <c r="L2136">
        <v>93</v>
      </c>
      <c r="M2136">
        <v>0</v>
      </c>
      <c r="N2136" t="s">
        <v>61</v>
      </c>
      <c r="O2136" t="s">
        <v>10204</v>
      </c>
      <c r="P2136" t="s">
        <v>27</v>
      </c>
      <c r="Q2136">
        <v>2</v>
      </c>
      <c r="R2136" t="str">
        <f t="shared" si="132"/>
        <v/>
      </c>
      <c r="S2136" t="str">
        <f t="shared" si="133"/>
        <v/>
      </c>
      <c r="T2136" t="str">
        <f t="shared" si="134"/>
        <v>Older</v>
      </c>
      <c r="U2136" t="str">
        <f t="shared" si="135"/>
        <v>Medium</v>
      </c>
    </row>
    <row r="2137" spans="1:21" x14ac:dyDescent="0.25">
      <c r="A2137" t="s">
        <v>10205</v>
      </c>
      <c r="B2137" t="s">
        <v>18</v>
      </c>
      <c r="C2137" t="s">
        <v>10206</v>
      </c>
      <c r="D2137" t="s">
        <v>10207</v>
      </c>
      <c r="E2137" t="s">
        <v>10208</v>
      </c>
      <c r="F2137" t="s">
        <v>85</v>
      </c>
      <c r="G2137" s="2"/>
      <c r="H2137" t="s">
        <v>22</v>
      </c>
      <c r="I2137">
        <v>2021</v>
      </c>
      <c r="J2137" t="s">
        <v>198</v>
      </c>
      <c r="K2137" t="s">
        <v>1537</v>
      </c>
      <c r="L2137">
        <v>126</v>
      </c>
      <c r="M2137">
        <v>0</v>
      </c>
      <c r="N2137" t="s">
        <v>25</v>
      </c>
      <c r="O2137" t="s">
        <v>10209</v>
      </c>
      <c r="P2137" t="s">
        <v>27</v>
      </c>
      <c r="Q2137">
        <v>2</v>
      </c>
      <c r="R2137" t="str">
        <f t="shared" si="132"/>
        <v/>
      </c>
      <c r="S2137" t="str">
        <f t="shared" si="133"/>
        <v/>
      </c>
      <c r="T2137" t="str">
        <f t="shared" si="134"/>
        <v>Recent</v>
      </c>
      <c r="U2137" t="str">
        <f t="shared" si="135"/>
        <v>Long</v>
      </c>
    </row>
    <row r="2138" spans="1:21" x14ac:dyDescent="0.25">
      <c r="A2138" t="s">
        <v>10210</v>
      </c>
      <c r="B2138" t="s">
        <v>18</v>
      </c>
      <c r="C2138" t="s">
        <v>10211</v>
      </c>
      <c r="D2138" t="s">
        <v>10212</v>
      </c>
      <c r="E2138" t="s">
        <v>10213</v>
      </c>
      <c r="F2138" t="s">
        <v>795</v>
      </c>
      <c r="G2138" s="2">
        <v>43831</v>
      </c>
      <c r="H2138" t="s">
        <v>34</v>
      </c>
      <c r="I2138">
        <v>2010</v>
      </c>
      <c r="J2138" t="s">
        <v>153</v>
      </c>
      <c r="K2138" t="s">
        <v>551</v>
      </c>
      <c r="L2138">
        <v>97</v>
      </c>
      <c r="M2138">
        <v>0</v>
      </c>
      <c r="N2138" t="s">
        <v>162</v>
      </c>
      <c r="O2138" t="s">
        <v>10214</v>
      </c>
      <c r="P2138" t="s">
        <v>39</v>
      </c>
      <c r="Q2138">
        <v>1</v>
      </c>
      <c r="R2138">
        <f t="shared" si="132"/>
        <v>2020</v>
      </c>
      <c r="S2138" t="str">
        <f t="shared" si="133"/>
        <v>January</v>
      </c>
      <c r="T2138" t="str">
        <f t="shared" si="134"/>
        <v>Modern</v>
      </c>
      <c r="U2138" t="str">
        <f t="shared" si="135"/>
        <v>Medium</v>
      </c>
    </row>
    <row r="2139" spans="1:21" x14ac:dyDescent="0.25">
      <c r="A2139" t="s">
        <v>10215</v>
      </c>
      <c r="B2139" t="s">
        <v>18</v>
      </c>
      <c r="C2139" t="s">
        <v>10216</v>
      </c>
      <c r="D2139" t="s">
        <v>10217</v>
      </c>
      <c r="E2139" t="s">
        <v>10218</v>
      </c>
      <c r="F2139" t="s">
        <v>1050</v>
      </c>
      <c r="G2139" s="2">
        <v>43567</v>
      </c>
      <c r="H2139" t="s">
        <v>34</v>
      </c>
      <c r="I2139">
        <v>2013</v>
      </c>
      <c r="J2139" t="s">
        <v>35</v>
      </c>
      <c r="K2139" t="s">
        <v>1955</v>
      </c>
      <c r="L2139">
        <v>135</v>
      </c>
      <c r="M2139">
        <v>0</v>
      </c>
      <c r="N2139" t="s">
        <v>264</v>
      </c>
      <c r="O2139" t="s">
        <v>10219</v>
      </c>
      <c r="P2139" t="s">
        <v>39</v>
      </c>
      <c r="Q2139">
        <v>1</v>
      </c>
      <c r="R2139">
        <f t="shared" si="132"/>
        <v>2019</v>
      </c>
      <c r="S2139" t="str">
        <f t="shared" si="133"/>
        <v>April</v>
      </c>
      <c r="T2139" t="str">
        <f t="shared" si="134"/>
        <v>Modern</v>
      </c>
      <c r="U2139" t="str">
        <f t="shared" si="135"/>
        <v>Long</v>
      </c>
    </row>
    <row r="2140" spans="1:21" x14ac:dyDescent="0.25">
      <c r="A2140" t="s">
        <v>10220</v>
      </c>
      <c r="B2140" t="s">
        <v>18</v>
      </c>
      <c r="C2140" t="s">
        <v>10221</v>
      </c>
      <c r="D2140" t="s">
        <v>10222</v>
      </c>
      <c r="E2140" t="s">
        <v>10223</v>
      </c>
      <c r="F2140" t="s">
        <v>175</v>
      </c>
      <c r="G2140" s="2"/>
      <c r="H2140" t="s">
        <v>22</v>
      </c>
      <c r="I2140">
        <v>2018</v>
      </c>
      <c r="J2140" t="s">
        <v>77</v>
      </c>
      <c r="K2140" t="s">
        <v>967</v>
      </c>
      <c r="L2140">
        <v>90</v>
      </c>
      <c r="M2140">
        <v>0</v>
      </c>
      <c r="N2140" t="s">
        <v>45</v>
      </c>
      <c r="O2140" t="s">
        <v>10224</v>
      </c>
      <c r="P2140" t="s">
        <v>27</v>
      </c>
      <c r="Q2140">
        <v>2</v>
      </c>
      <c r="R2140" t="str">
        <f t="shared" si="132"/>
        <v/>
      </c>
      <c r="S2140" t="str">
        <f t="shared" si="133"/>
        <v/>
      </c>
      <c r="T2140" t="str">
        <f t="shared" si="134"/>
        <v>Modern</v>
      </c>
      <c r="U2140" t="str">
        <f t="shared" si="135"/>
        <v>Medium</v>
      </c>
    </row>
    <row r="2141" spans="1:21" x14ac:dyDescent="0.25">
      <c r="A2141" t="s">
        <v>10225</v>
      </c>
      <c r="B2141" t="s">
        <v>18</v>
      </c>
      <c r="C2141" t="s">
        <v>10226</v>
      </c>
      <c r="D2141" t="s">
        <v>5262</v>
      </c>
      <c r="E2141" t="s">
        <v>5263</v>
      </c>
      <c r="F2141" t="s">
        <v>22</v>
      </c>
      <c r="G2141" s="2"/>
      <c r="H2141" t="s">
        <v>22</v>
      </c>
      <c r="I2141">
        <v>2017</v>
      </c>
      <c r="J2141" t="s">
        <v>77</v>
      </c>
      <c r="K2141" t="s">
        <v>130</v>
      </c>
      <c r="L2141">
        <v>116</v>
      </c>
      <c r="M2141">
        <v>0</v>
      </c>
      <c r="N2141" t="s">
        <v>119</v>
      </c>
      <c r="O2141" t="s">
        <v>5264</v>
      </c>
      <c r="P2141" t="s">
        <v>27</v>
      </c>
      <c r="Q2141">
        <v>2</v>
      </c>
      <c r="R2141" t="str">
        <f t="shared" si="132"/>
        <v/>
      </c>
      <c r="S2141" t="str">
        <f t="shared" si="133"/>
        <v/>
      </c>
      <c r="T2141" t="str">
        <f t="shared" si="134"/>
        <v>Modern</v>
      </c>
      <c r="U2141" t="str">
        <f t="shared" si="135"/>
        <v>Medium</v>
      </c>
    </row>
    <row r="2142" spans="1:21" x14ac:dyDescent="0.25">
      <c r="A2142" t="s">
        <v>10227</v>
      </c>
      <c r="B2142" t="s">
        <v>18</v>
      </c>
      <c r="C2142" t="s">
        <v>10228</v>
      </c>
      <c r="D2142" t="s">
        <v>10229</v>
      </c>
      <c r="E2142" t="s">
        <v>10230</v>
      </c>
      <c r="F2142" t="s">
        <v>10231</v>
      </c>
      <c r="G2142" s="2">
        <v>44123</v>
      </c>
      <c r="H2142" t="s">
        <v>34</v>
      </c>
      <c r="I2142">
        <v>1980</v>
      </c>
      <c r="J2142" t="s">
        <v>136</v>
      </c>
      <c r="K2142" t="s">
        <v>289</v>
      </c>
      <c r="L2142">
        <v>93</v>
      </c>
      <c r="M2142">
        <v>0</v>
      </c>
      <c r="N2142" t="s">
        <v>45</v>
      </c>
      <c r="O2142" t="s">
        <v>10232</v>
      </c>
      <c r="P2142" t="s">
        <v>39</v>
      </c>
      <c r="Q2142">
        <v>1</v>
      </c>
      <c r="R2142">
        <f t="shared" si="132"/>
        <v>2020</v>
      </c>
      <c r="S2142" t="str">
        <f t="shared" si="133"/>
        <v>October</v>
      </c>
      <c r="T2142" t="str">
        <f t="shared" si="134"/>
        <v>Older</v>
      </c>
      <c r="U2142" t="str">
        <f t="shared" si="135"/>
        <v>Medium</v>
      </c>
    </row>
    <row r="2143" spans="1:21" x14ac:dyDescent="0.25">
      <c r="A2143" t="s">
        <v>10233</v>
      </c>
      <c r="B2143" t="s">
        <v>18</v>
      </c>
      <c r="C2143" t="s">
        <v>10234</v>
      </c>
      <c r="D2143" t="s">
        <v>10235</v>
      </c>
      <c r="E2143" t="s">
        <v>10236</v>
      </c>
      <c r="F2143" t="s">
        <v>288</v>
      </c>
      <c r="G2143" s="2">
        <v>43371</v>
      </c>
      <c r="H2143" t="s">
        <v>34</v>
      </c>
      <c r="I2143">
        <v>2015</v>
      </c>
      <c r="J2143" t="s">
        <v>51</v>
      </c>
      <c r="K2143" t="s">
        <v>7199</v>
      </c>
      <c r="L2143">
        <v>127</v>
      </c>
      <c r="M2143">
        <v>0</v>
      </c>
      <c r="N2143" t="s">
        <v>61</v>
      </c>
      <c r="O2143" t="s">
        <v>10237</v>
      </c>
      <c r="P2143" t="s">
        <v>39</v>
      </c>
      <c r="Q2143">
        <v>1</v>
      </c>
      <c r="R2143">
        <f t="shared" si="132"/>
        <v>2018</v>
      </c>
      <c r="S2143" t="str">
        <f t="shared" si="133"/>
        <v>September</v>
      </c>
      <c r="T2143" t="str">
        <f t="shared" si="134"/>
        <v>Modern</v>
      </c>
      <c r="U2143" t="str">
        <f t="shared" si="135"/>
        <v>Long</v>
      </c>
    </row>
    <row r="2144" spans="1:21" x14ac:dyDescent="0.25">
      <c r="A2144" t="s">
        <v>10238</v>
      </c>
      <c r="B2144" t="s">
        <v>18</v>
      </c>
      <c r="C2144" t="s">
        <v>10239</v>
      </c>
      <c r="D2144" t="s">
        <v>10240</v>
      </c>
      <c r="E2144" t="s">
        <v>10241</v>
      </c>
      <c r="F2144" t="s">
        <v>168</v>
      </c>
      <c r="G2144" s="2">
        <v>43344</v>
      </c>
      <c r="H2144" t="s">
        <v>34</v>
      </c>
      <c r="I2144">
        <v>2017</v>
      </c>
      <c r="J2144" t="s">
        <v>35</v>
      </c>
      <c r="K2144" t="s">
        <v>570</v>
      </c>
      <c r="L2144">
        <v>94</v>
      </c>
      <c r="M2144">
        <v>0</v>
      </c>
      <c r="N2144" t="s">
        <v>119</v>
      </c>
      <c r="O2144" t="s">
        <v>10242</v>
      </c>
      <c r="P2144" t="s">
        <v>39</v>
      </c>
      <c r="Q2144">
        <v>1</v>
      </c>
      <c r="R2144">
        <f t="shared" si="132"/>
        <v>2018</v>
      </c>
      <c r="S2144" t="str">
        <f t="shared" si="133"/>
        <v>September</v>
      </c>
      <c r="T2144" t="str">
        <f t="shared" si="134"/>
        <v>Modern</v>
      </c>
      <c r="U2144" t="str">
        <f t="shared" si="135"/>
        <v>Medium</v>
      </c>
    </row>
    <row r="2145" spans="1:21" x14ac:dyDescent="0.25">
      <c r="A2145" t="s">
        <v>10243</v>
      </c>
      <c r="B2145" t="s">
        <v>18</v>
      </c>
      <c r="C2145" t="s">
        <v>10244</v>
      </c>
      <c r="D2145" t="s">
        <v>10245</v>
      </c>
      <c r="E2145" t="s">
        <v>10246</v>
      </c>
      <c r="F2145" t="s">
        <v>175</v>
      </c>
      <c r="G2145" s="2">
        <v>43831</v>
      </c>
      <c r="H2145" t="s">
        <v>34</v>
      </c>
      <c r="I2145">
        <v>1990</v>
      </c>
      <c r="J2145" t="s">
        <v>244</v>
      </c>
      <c r="K2145" t="s">
        <v>773</v>
      </c>
      <c r="L2145">
        <v>96</v>
      </c>
      <c r="M2145">
        <v>0</v>
      </c>
      <c r="N2145" t="s">
        <v>61</v>
      </c>
      <c r="O2145" t="s">
        <v>10247</v>
      </c>
      <c r="P2145" t="s">
        <v>39</v>
      </c>
      <c r="Q2145">
        <v>1</v>
      </c>
      <c r="R2145">
        <f t="shared" si="132"/>
        <v>2020</v>
      </c>
      <c r="S2145" t="str">
        <f t="shared" si="133"/>
        <v>January</v>
      </c>
      <c r="T2145" t="str">
        <f t="shared" si="134"/>
        <v>Older</v>
      </c>
      <c r="U2145" t="str">
        <f t="shared" si="135"/>
        <v>Medium</v>
      </c>
    </row>
    <row r="2146" spans="1:21" x14ac:dyDescent="0.25">
      <c r="A2146" t="s">
        <v>10248</v>
      </c>
      <c r="B2146" t="s">
        <v>18</v>
      </c>
      <c r="C2146" t="s">
        <v>10249</v>
      </c>
      <c r="D2146" t="s">
        <v>10250</v>
      </c>
      <c r="E2146" t="s">
        <v>10251</v>
      </c>
      <c r="F2146" t="s">
        <v>22</v>
      </c>
      <c r="G2146" s="2">
        <v>44384</v>
      </c>
      <c r="H2146" t="s">
        <v>34</v>
      </c>
      <c r="I2146">
        <v>2020</v>
      </c>
      <c r="J2146" t="s">
        <v>51</v>
      </c>
      <c r="K2146" t="s">
        <v>99</v>
      </c>
      <c r="L2146">
        <v>85</v>
      </c>
      <c r="M2146">
        <v>0</v>
      </c>
      <c r="N2146" t="s">
        <v>119</v>
      </c>
      <c r="O2146" t="s">
        <v>10252</v>
      </c>
      <c r="P2146" t="s">
        <v>39</v>
      </c>
      <c r="Q2146">
        <v>1</v>
      </c>
      <c r="R2146">
        <f t="shared" si="132"/>
        <v>2021</v>
      </c>
      <c r="S2146" t="str">
        <f t="shared" si="133"/>
        <v>July</v>
      </c>
      <c r="T2146" t="str">
        <f t="shared" si="134"/>
        <v>Recent</v>
      </c>
      <c r="U2146" t="str">
        <f t="shared" si="135"/>
        <v>Short</v>
      </c>
    </row>
    <row r="2147" spans="1:21" x14ac:dyDescent="0.25">
      <c r="A2147" t="s">
        <v>10253</v>
      </c>
      <c r="B2147" t="s">
        <v>18</v>
      </c>
      <c r="C2147" t="s">
        <v>10254</v>
      </c>
      <c r="D2147" t="s">
        <v>10255</v>
      </c>
      <c r="E2147" t="s">
        <v>10256</v>
      </c>
      <c r="F2147" t="s">
        <v>22</v>
      </c>
      <c r="G2147" s="2"/>
      <c r="H2147" t="s">
        <v>22</v>
      </c>
      <c r="I2147">
        <v>2010</v>
      </c>
      <c r="J2147" t="s">
        <v>300</v>
      </c>
      <c r="K2147" t="s">
        <v>384</v>
      </c>
      <c r="L2147">
        <v>81</v>
      </c>
      <c r="M2147">
        <v>0</v>
      </c>
      <c r="N2147" t="s">
        <v>61</v>
      </c>
      <c r="O2147" t="s">
        <v>10257</v>
      </c>
      <c r="P2147" t="s">
        <v>27</v>
      </c>
      <c r="Q2147">
        <v>2</v>
      </c>
      <c r="R2147" t="str">
        <f t="shared" si="132"/>
        <v/>
      </c>
      <c r="S2147" t="str">
        <f t="shared" si="133"/>
        <v/>
      </c>
      <c r="T2147" t="str">
        <f t="shared" si="134"/>
        <v>Modern</v>
      </c>
      <c r="U2147" t="str">
        <f t="shared" si="135"/>
        <v>Short</v>
      </c>
    </row>
    <row r="2148" spans="1:21" x14ac:dyDescent="0.25">
      <c r="A2148" t="s">
        <v>10258</v>
      </c>
      <c r="B2148" t="s">
        <v>18</v>
      </c>
      <c r="C2148" t="s">
        <v>10259</v>
      </c>
      <c r="D2148" t="s">
        <v>10260</v>
      </c>
      <c r="E2148" t="s">
        <v>10261</v>
      </c>
      <c r="F2148" t="s">
        <v>22</v>
      </c>
      <c r="G2148" s="2"/>
      <c r="H2148" t="s">
        <v>22</v>
      </c>
      <c r="I2148">
        <v>2012</v>
      </c>
      <c r="J2148" t="s">
        <v>300</v>
      </c>
      <c r="K2148" t="s">
        <v>967</v>
      </c>
      <c r="L2148">
        <v>90</v>
      </c>
      <c r="M2148">
        <v>0</v>
      </c>
      <c r="N2148" t="s">
        <v>119</v>
      </c>
      <c r="O2148" t="s">
        <v>10262</v>
      </c>
      <c r="P2148" t="s">
        <v>27</v>
      </c>
      <c r="Q2148">
        <v>2</v>
      </c>
      <c r="R2148" t="str">
        <f t="shared" si="132"/>
        <v/>
      </c>
      <c r="S2148" t="str">
        <f t="shared" si="133"/>
        <v/>
      </c>
      <c r="T2148" t="str">
        <f t="shared" si="134"/>
        <v>Modern</v>
      </c>
      <c r="U2148" t="str">
        <f t="shared" si="135"/>
        <v>Medium</v>
      </c>
    </row>
    <row r="2149" spans="1:21" x14ac:dyDescent="0.25">
      <c r="A2149" t="s">
        <v>10263</v>
      </c>
      <c r="B2149" t="s">
        <v>18</v>
      </c>
      <c r="C2149" t="s">
        <v>10264</v>
      </c>
      <c r="D2149" t="s">
        <v>3865</v>
      </c>
      <c r="E2149" t="s">
        <v>10265</v>
      </c>
      <c r="F2149" t="s">
        <v>22</v>
      </c>
      <c r="G2149" s="2"/>
      <c r="H2149" t="s">
        <v>22</v>
      </c>
      <c r="I2149">
        <v>1939</v>
      </c>
      <c r="J2149" t="s">
        <v>59</v>
      </c>
      <c r="K2149" t="s">
        <v>924</v>
      </c>
      <c r="L2149">
        <v>71</v>
      </c>
      <c r="M2149">
        <v>0</v>
      </c>
      <c r="N2149" t="s">
        <v>540</v>
      </c>
      <c r="O2149" t="s">
        <v>10266</v>
      </c>
      <c r="P2149" t="s">
        <v>27</v>
      </c>
      <c r="Q2149">
        <v>2</v>
      </c>
      <c r="R2149" t="str">
        <f t="shared" si="132"/>
        <v/>
      </c>
      <c r="S2149" t="str">
        <f t="shared" si="133"/>
        <v/>
      </c>
      <c r="T2149" t="str">
        <f t="shared" si="134"/>
        <v>Older</v>
      </c>
      <c r="U2149" t="str">
        <f t="shared" si="135"/>
        <v>Short</v>
      </c>
    </row>
    <row r="2150" spans="1:21" x14ac:dyDescent="0.25">
      <c r="A2150" t="s">
        <v>10267</v>
      </c>
      <c r="B2150" t="s">
        <v>18</v>
      </c>
      <c r="C2150" t="s">
        <v>10268</v>
      </c>
      <c r="D2150" t="s">
        <v>10269</v>
      </c>
      <c r="E2150" t="s">
        <v>10270</v>
      </c>
      <c r="F2150" t="s">
        <v>85</v>
      </c>
      <c r="G2150" s="2"/>
      <c r="H2150" t="s">
        <v>22</v>
      </c>
      <c r="I2150">
        <v>1993</v>
      </c>
      <c r="J2150" t="s">
        <v>23</v>
      </c>
      <c r="K2150" t="s">
        <v>842</v>
      </c>
      <c r="L2150">
        <v>150</v>
      </c>
      <c r="M2150">
        <v>0</v>
      </c>
      <c r="N2150" t="s">
        <v>119</v>
      </c>
      <c r="O2150" t="s">
        <v>10271</v>
      </c>
      <c r="P2150" t="s">
        <v>27</v>
      </c>
      <c r="Q2150">
        <v>2</v>
      </c>
      <c r="R2150" t="str">
        <f t="shared" si="132"/>
        <v/>
      </c>
      <c r="S2150" t="str">
        <f t="shared" si="133"/>
        <v/>
      </c>
      <c r="T2150" t="str">
        <f t="shared" si="134"/>
        <v>Older</v>
      </c>
      <c r="U2150" t="str">
        <f t="shared" si="135"/>
        <v>Long</v>
      </c>
    </row>
    <row r="2151" spans="1:21" x14ac:dyDescent="0.25">
      <c r="A2151" t="s">
        <v>10272</v>
      </c>
      <c r="B2151" t="s">
        <v>18</v>
      </c>
      <c r="C2151" t="s">
        <v>10273</v>
      </c>
      <c r="D2151" t="s">
        <v>2606</v>
      </c>
      <c r="E2151" t="s">
        <v>10274</v>
      </c>
      <c r="F2151" t="s">
        <v>175</v>
      </c>
      <c r="G2151" s="2"/>
      <c r="H2151" t="s">
        <v>22</v>
      </c>
      <c r="I2151">
        <v>2017</v>
      </c>
      <c r="J2151" t="s">
        <v>59</v>
      </c>
      <c r="K2151" t="s">
        <v>1775</v>
      </c>
      <c r="L2151">
        <v>67</v>
      </c>
      <c r="M2151">
        <v>0</v>
      </c>
      <c r="N2151" t="s">
        <v>45</v>
      </c>
      <c r="O2151" t="s">
        <v>10275</v>
      </c>
      <c r="P2151" t="s">
        <v>27</v>
      </c>
      <c r="Q2151">
        <v>2</v>
      </c>
      <c r="R2151" t="str">
        <f t="shared" si="132"/>
        <v/>
      </c>
      <c r="S2151" t="str">
        <f t="shared" si="133"/>
        <v/>
      </c>
      <c r="T2151" t="str">
        <f t="shared" si="134"/>
        <v>Modern</v>
      </c>
      <c r="U2151" t="str">
        <f t="shared" si="135"/>
        <v>Short</v>
      </c>
    </row>
    <row r="2152" spans="1:21" x14ac:dyDescent="0.25">
      <c r="A2152" t="s">
        <v>10276</v>
      </c>
      <c r="B2152" t="s">
        <v>29</v>
      </c>
      <c r="C2152" t="s">
        <v>10277</v>
      </c>
      <c r="D2152" t="s">
        <v>22</v>
      </c>
      <c r="E2152" t="s">
        <v>10278</v>
      </c>
      <c r="F2152" t="s">
        <v>10279</v>
      </c>
      <c r="G2152" s="2"/>
      <c r="H2152" t="s">
        <v>22</v>
      </c>
      <c r="I2152">
        <v>2021</v>
      </c>
      <c r="J2152" t="s">
        <v>198</v>
      </c>
      <c r="K2152" t="s">
        <v>71</v>
      </c>
      <c r="L2152">
        <v>0</v>
      </c>
      <c r="M2152">
        <v>1</v>
      </c>
      <c r="N2152" t="s">
        <v>119</v>
      </c>
      <c r="O2152" t="s">
        <v>10280</v>
      </c>
      <c r="P2152" t="s">
        <v>27</v>
      </c>
      <c r="Q2152">
        <v>2</v>
      </c>
      <c r="R2152" t="str">
        <f t="shared" si="132"/>
        <v/>
      </c>
      <c r="S2152" t="str">
        <f t="shared" si="133"/>
        <v/>
      </c>
      <c r="T2152" t="str">
        <f t="shared" si="134"/>
        <v>Recent</v>
      </c>
      <c r="U2152" t="str">
        <f t="shared" si="135"/>
        <v>Not Applicable</v>
      </c>
    </row>
    <row r="2153" spans="1:21" x14ac:dyDescent="0.25">
      <c r="A2153" t="s">
        <v>10281</v>
      </c>
      <c r="B2153" t="s">
        <v>18</v>
      </c>
      <c r="C2153" t="s">
        <v>10282</v>
      </c>
      <c r="D2153" t="s">
        <v>4539</v>
      </c>
      <c r="E2153" t="s">
        <v>10283</v>
      </c>
      <c r="F2153" t="s">
        <v>175</v>
      </c>
      <c r="G2153" s="2">
        <v>44378</v>
      </c>
      <c r="H2153" t="s">
        <v>34</v>
      </c>
      <c r="I2153">
        <v>2002</v>
      </c>
      <c r="J2153" t="s">
        <v>244</v>
      </c>
      <c r="K2153" t="s">
        <v>570</v>
      </c>
      <c r="L2153">
        <v>94</v>
      </c>
      <c r="M2153">
        <v>0</v>
      </c>
      <c r="N2153" t="s">
        <v>112</v>
      </c>
      <c r="O2153" t="s">
        <v>10284</v>
      </c>
      <c r="P2153" t="s">
        <v>39</v>
      </c>
      <c r="Q2153">
        <v>1</v>
      </c>
      <c r="R2153">
        <f t="shared" si="132"/>
        <v>2021</v>
      </c>
      <c r="S2153" t="str">
        <f t="shared" si="133"/>
        <v>July</v>
      </c>
      <c r="T2153" t="str">
        <f t="shared" si="134"/>
        <v>Older</v>
      </c>
      <c r="U2153" t="str">
        <f t="shared" si="135"/>
        <v>Medium</v>
      </c>
    </row>
    <row r="2154" spans="1:21" x14ac:dyDescent="0.25">
      <c r="A2154" t="s">
        <v>10285</v>
      </c>
      <c r="B2154" t="s">
        <v>18</v>
      </c>
      <c r="C2154" t="s">
        <v>10286</v>
      </c>
      <c r="D2154" t="s">
        <v>4554</v>
      </c>
      <c r="E2154" t="s">
        <v>10287</v>
      </c>
      <c r="F2154" t="s">
        <v>85</v>
      </c>
      <c r="G2154" s="2">
        <v>43814</v>
      </c>
      <c r="H2154" t="s">
        <v>34</v>
      </c>
      <c r="I2154">
        <v>2008</v>
      </c>
      <c r="J2154" t="s">
        <v>136</v>
      </c>
      <c r="K2154" t="s">
        <v>52</v>
      </c>
      <c r="L2154">
        <v>139</v>
      </c>
      <c r="M2154">
        <v>0</v>
      </c>
      <c r="N2154" t="s">
        <v>119</v>
      </c>
      <c r="O2154" t="s">
        <v>10288</v>
      </c>
      <c r="P2154" t="s">
        <v>39</v>
      </c>
      <c r="Q2154">
        <v>1</v>
      </c>
      <c r="R2154">
        <f t="shared" si="132"/>
        <v>2019</v>
      </c>
      <c r="S2154" t="str">
        <f t="shared" si="133"/>
        <v>December</v>
      </c>
      <c r="T2154" t="str">
        <f t="shared" si="134"/>
        <v>Older</v>
      </c>
      <c r="U2154" t="str">
        <f t="shared" si="135"/>
        <v>Long</v>
      </c>
    </row>
    <row r="2155" spans="1:21" x14ac:dyDescent="0.25">
      <c r="A2155" t="s">
        <v>10289</v>
      </c>
      <c r="B2155" t="s">
        <v>18</v>
      </c>
      <c r="C2155" t="s">
        <v>10290</v>
      </c>
      <c r="D2155" t="s">
        <v>5354</v>
      </c>
      <c r="E2155" t="s">
        <v>10291</v>
      </c>
      <c r="F2155" t="s">
        <v>22</v>
      </c>
      <c r="G2155" s="2"/>
      <c r="H2155" t="s">
        <v>22</v>
      </c>
      <c r="I2155">
        <v>2019</v>
      </c>
      <c r="J2155" t="s">
        <v>238</v>
      </c>
      <c r="K2155" t="s">
        <v>350</v>
      </c>
      <c r="L2155">
        <v>25</v>
      </c>
      <c r="M2155">
        <v>0</v>
      </c>
      <c r="N2155" t="s">
        <v>155</v>
      </c>
      <c r="O2155" t="s">
        <v>10292</v>
      </c>
      <c r="P2155" t="s">
        <v>27</v>
      </c>
      <c r="Q2155">
        <v>2</v>
      </c>
      <c r="R2155" t="str">
        <f t="shared" si="132"/>
        <v/>
      </c>
      <c r="S2155" t="str">
        <f t="shared" si="133"/>
        <v/>
      </c>
      <c r="T2155" t="str">
        <f t="shared" si="134"/>
        <v>Modern</v>
      </c>
      <c r="U2155" t="str">
        <f t="shared" si="135"/>
        <v>Short</v>
      </c>
    </row>
    <row r="2156" spans="1:21" x14ac:dyDescent="0.25">
      <c r="A2156" t="s">
        <v>10293</v>
      </c>
      <c r="B2156" t="s">
        <v>18</v>
      </c>
      <c r="C2156" t="s">
        <v>10294</v>
      </c>
      <c r="D2156" t="s">
        <v>10295</v>
      </c>
      <c r="E2156" t="s">
        <v>10296</v>
      </c>
      <c r="F2156" t="s">
        <v>175</v>
      </c>
      <c r="G2156" s="2">
        <v>43739</v>
      </c>
      <c r="H2156" t="s">
        <v>34</v>
      </c>
      <c r="I2156">
        <v>2006</v>
      </c>
      <c r="J2156" t="s">
        <v>244</v>
      </c>
      <c r="K2156" t="s">
        <v>1917</v>
      </c>
      <c r="L2156">
        <v>154</v>
      </c>
      <c r="M2156">
        <v>0</v>
      </c>
      <c r="N2156" t="s">
        <v>112</v>
      </c>
      <c r="O2156" t="s">
        <v>10297</v>
      </c>
      <c r="P2156" t="s">
        <v>39</v>
      </c>
      <c r="Q2156">
        <v>1</v>
      </c>
      <c r="R2156">
        <f t="shared" si="132"/>
        <v>2019</v>
      </c>
      <c r="S2156" t="str">
        <f t="shared" si="133"/>
        <v>October</v>
      </c>
      <c r="T2156" t="str">
        <f t="shared" si="134"/>
        <v>Older</v>
      </c>
      <c r="U2156" t="str">
        <f t="shared" si="135"/>
        <v>Long</v>
      </c>
    </row>
    <row r="2157" spans="1:21" x14ac:dyDescent="0.25">
      <c r="A2157" t="s">
        <v>10298</v>
      </c>
      <c r="B2157" t="s">
        <v>18</v>
      </c>
      <c r="C2157" t="s">
        <v>10299</v>
      </c>
      <c r="D2157" t="s">
        <v>10300</v>
      </c>
      <c r="E2157" t="s">
        <v>22</v>
      </c>
      <c r="F2157" t="s">
        <v>22</v>
      </c>
      <c r="G2157" s="2"/>
      <c r="H2157" t="s">
        <v>22</v>
      </c>
      <c r="I2157">
        <v>2020</v>
      </c>
      <c r="J2157" t="s">
        <v>77</v>
      </c>
      <c r="K2157" t="s">
        <v>318</v>
      </c>
      <c r="L2157">
        <v>80</v>
      </c>
      <c r="M2157">
        <v>0</v>
      </c>
      <c r="N2157" t="s">
        <v>357</v>
      </c>
      <c r="O2157" t="s">
        <v>10301</v>
      </c>
      <c r="P2157" t="s">
        <v>27</v>
      </c>
      <c r="Q2157">
        <v>2</v>
      </c>
      <c r="R2157" t="str">
        <f t="shared" si="132"/>
        <v/>
      </c>
      <c r="S2157" t="str">
        <f t="shared" si="133"/>
        <v/>
      </c>
      <c r="T2157" t="str">
        <f t="shared" si="134"/>
        <v>Recent</v>
      </c>
      <c r="U2157" t="str">
        <f t="shared" si="135"/>
        <v>Short</v>
      </c>
    </row>
    <row r="2158" spans="1:21" x14ac:dyDescent="0.25">
      <c r="A2158" t="s">
        <v>10302</v>
      </c>
      <c r="B2158" t="s">
        <v>18</v>
      </c>
      <c r="C2158" t="s">
        <v>10303</v>
      </c>
      <c r="D2158" t="s">
        <v>10304</v>
      </c>
      <c r="E2158" t="s">
        <v>10305</v>
      </c>
      <c r="F2158" t="s">
        <v>22</v>
      </c>
      <c r="G2158" s="2"/>
      <c r="H2158" t="s">
        <v>22</v>
      </c>
      <c r="I2158">
        <v>2020</v>
      </c>
      <c r="J2158" t="s">
        <v>198</v>
      </c>
      <c r="K2158" t="s">
        <v>951</v>
      </c>
      <c r="L2158">
        <v>115</v>
      </c>
      <c r="M2158">
        <v>0</v>
      </c>
      <c r="N2158" t="s">
        <v>25</v>
      </c>
      <c r="O2158" t="s">
        <v>10306</v>
      </c>
      <c r="P2158" t="s">
        <v>27</v>
      </c>
      <c r="Q2158">
        <v>2</v>
      </c>
      <c r="R2158" t="str">
        <f t="shared" si="132"/>
        <v/>
      </c>
      <c r="S2158" t="str">
        <f t="shared" si="133"/>
        <v/>
      </c>
      <c r="T2158" t="str">
        <f t="shared" si="134"/>
        <v>Recent</v>
      </c>
      <c r="U2158" t="str">
        <f t="shared" si="135"/>
        <v>Medium</v>
      </c>
    </row>
    <row r="2159" spans="1:21" x14ac:dyDescent="0.25">
      <c r="A2159" t="s">
        <v>10307</v>
      </c>
      <c r="B2159" t="s">
        <v>18</v>
      </c>
      <c r="C2159" t="s">
        <v>10308</v>
      </c>
      <c r="D2159" t="s">
        <v>1508</v>
      </c>
      <c r="E2159" t="s">
        <v>10309</v>
      </c>
      <c r="F2159" t="s">
        <v>85</v>
      </c>
      <c r="G2159" s="2">
        <v>43030</v>
      </c>
      <c r="H2159" t="s">
        <v>34</v>
      </c>
      <c r="I2159">
        <v>2011</v>
      </c>
      <c r="J2159" t="s">
        <v>51</v>
      </c>
      <c r="K2159" t="s">
        <v>3150</v>
      </c>
      <c r="L2159">
        <v>144</v>
      </c>
      <c r="M2159">
        <v>0</v>
      </c>
      <c r="N2159" t="s">
        <v>61</v>
      </c>
      <c r="O2159" t="s">
        <v>10310</v>
      </c>
      <c r="P2159" t="s">
        <v>39</v>
      </c>
      <c r="Q2159">
        <v>1</v>
      </c>
      <c r="R2159">
        <f t="shared" si="132"/>
        <v>2017</v>
      </c>
      <c r="S2159" t="str">
        <f t="shared" si="133"/>
        <v>October</v>
      </c>
      <c r="T2159" t="str">
        <f t="shared" si="134"/>
        <v>Modern</v>
      </c>
      <c r="U2159" t="str">
        <f t="shared" si="135"/>
        <v>Long</v>
      </c>
    </row>
    <row r="2160" spans="1:21" x14ac:dyDescent="0.25">
      <c r="A2160" t="s">
        <v>10311</v>
      </c>
      <c r="B2160" t="s">
        <v>18</v>
      </c>
      <c r="C2160" t="s">
        <v>10312</v>
      </c>
      <c r="D2160" t="s">
        <v>5374</v>
      </c>
      <c r="E2160" t="s">
        <v>10313</v>
      </c>
      <c r="F2160" t="s">
        <v>10314</v>
      </c>
      <c r="G2160" s="2">
        <v>44201</v>
      </c>
      <c r="H2160" t="s">
        <v>34</v>
      </c>
      <c r="I2160">
        <v>2011</v>
      </c>
      <c r="J2160" t="s">
        <v>92</v>
      </c>
      <c r="K2160" t="s">
        <v>4255</v>
      </c>
      <c r="L2160">
        <v>158</v>
      </c>
      <c r="M2160">
        <v>0</v>
      </c>
      <c r="N2160" t="s">
        <v>119</v>
      </c>
      <c r="O2160" t="s">
        <v>10315</v>
      </c>
      <c r="P2160" t="s">
        <v>39</v>
      </c>
      <c r="Q2160">
        <v>1</v>
      </c>
      <c r="R2160">
        <f t="shared" si="132"/>
        <v>2021</v>
      </c>
      <c r="S2160" t="str">
        <f t="shared" si="133"/>
        <v>January</v>
      </c>
      <c r="T2160" t="str">
        <f t="shared" si="134"/>
        <v>Modern</v>
      </c>
      <c r="U2160" t="str">
        <f t="shared" si="135"/>
        <v>Long</v>
      </c>
    </row>
    <row r="2161" spans="1:21" x14ac:dyDescent="0.25">
      <c r="A2161" t="s">
        <v>10316</v>
      </c>
      <c r="B2161" t="s">
        <v>18</v>
      </c>
      <c r="C2161" t="s">
        <v>10317</v>
      </c>
      <c r="D2161" t="s">
        <v>10318</v>
      </c>
      <c r="E2161" t="s">
        <v>10319</v>
      </c>
      <c r="F2161" t="s">
        <v>22</v>
      </c>
      <c r="G2161" s="2"/>
      <c r="H2161" t="s">
        <v>22</v>
      </c>
      <c r="I2161">
        <v>2021</v>
      </c>
      <c r="J2161" t="s">
        <v>300</v>
      </c>
      <c r="K2161" t="s">
        <v>329</v>
      </c>
      <c r="L2161">
        <v>113</v>
      </c>
      <c r="M2161">
        <v>0</v>
      </c>
      <c r="N2161" t="s">
        <v>25</v>
      </c>
      <c r="O2161" t="s">
        <v>10320</v>
      </c>
      <c r="P2161" t="s">
        <v>27</v>
      </c>
      <c r="Q2161">
        <v>2</v>
      </c>
      <c r="R2161" t="str">
        <f t="shared" si="132"/>
        <v/>
      </c>
      <c r="S2161" t="str">
        <f t="shared" si="133"/>
        <v/>
      </c>
      <c r="T2161" t="str">
        <f t="shared" si="134"/>
        <v>Recent</v>
      </c>
      <c r="U2161" t="str">
        <f t="shared" si="135"/>
        <v>Medium</v>
      </c>
    </row>
    <row r="2162" spans="1:21" x14ac:dyDescent="0.25">
      <c r="A2162" t="s">
        <v>10321</v>
      </c>
      <c r="B2162" t="s">
        <v>18</v>
      </c>
      <c r="C2162" t="s">
        <v>10322</v>
      </c>
      <c r="D2162" t="s">
        <v>10323</v>
      </c>
      <c r="E2162" t="s">
        <v>10324</v>
      </c>
      <c r="F2162" t="s">
        <v>175</v>
      </c>
      <c r="G2162" s="2">
        <v>44349</v>
      </c>
      <c r="H2162" t="s">
        <v>34</v>
      </c>
      <c r="I2162">
        <v>1997</v>
      </c>
      <c r="J2162" t="s">
        <v>244</v>
      </c>
      <c r="K2162" t="s">
        <v>1191</v>
      </c>
      <c r="L2162">
        <v>109</v>
      </c>
      <c r="M2162">
        <v>0</v>
      </c>
      <c r="N2162" t="s">
        <v>61</v>
      </c>
      <c r="O2162" t="s">
        <v>10325</v>
      </c>
      <c r="P2162" t="s">
        <v>39</v>
      </c>
      <c r="Q2162">
        <v>1</v>
      </c>
      <c r="R2162">
        <f t="shared" si="132"/>
        <v>2021</v>
      </c>
      <c r="S2162" t="str">
        <f t="shared" si="133"/>
        <v>June</v>
      </c>
      <c r="T2162" t="str">
        <f t="shared" si="134"/>
        <v>Older</v>
      </c>
      <c r="U2162" t="str">
        <f t="shared" si="135"/>
        <v>Medium</v>
      </c>
    </row>
    <row r="2163" spans="1:21" x14ac:dyDescent="0.25">
      <c r="A2163" t="s">
        <v>10326</v>
      </c>
      <c r="B2163" t="s">
        <v>18</v>
      </c>
      <c r="C2163" t="s">
        <v>10327</v>
      </c>
      <c r="D2163" t="s">
        <v>10328</v>
      </c>
      <c r="E2163" t="s">
        <v>10329</v>
      </c>
      <c r="F2163" t="s">
        <v>85</v>
      </c>
      <c r="G2163" s="2">
        <v>44064</v>
      </c>
      <c r="H2163" t="s">
        <v>34</v>
      </c>
      <c r="I2163">
        <v>2020</v>
      </c>
      <c r="J2163" t="s">
        <v>136</v>
      </c>
      <c r="K2163" t="s">
        <v>306</v>
      </c>
      <c r="L2163">
        <v>98</v>
      </c>
      <c r="M2163">
        <v>0</v>
      </c>
      <c r="N2163" t="s">
        <v>119</v>
      </c>
      <c r="O2163" t="s">
        <v>10330</v>
      </c>
      <c r="P2163" t="s">
        <v>39</v>
      </c>
      <c r="Q2163">
        <v>1</v>
      </c>
      <c r="R2163">
        <f t="shared" si="132"/>
        <v>2020</v>
      </c>
      <c r="S2163" t="str">
        <f t="shared" si="133"/>
        <v>August</v>
      </c>
      <c r="T2163" t="str">
        <f t="shared" si="134"/>
        <v>Recent</v>
      </c>
      <c r="U2163" t="str">
        <f t="shared" si="135"/>
        <v>Medium</v>
      </c>
    </row>
    <row r="2164" spans="1:21" x14ac:dyDescent="0.25">
      <c r="A2164" t="s">
        <v>10331</v>
      </c>
      <c r="B2164" t="s">
        <v>18</v>
      </c>
      <c r="C2164" t="s">
        <v>10332</v>
      </c>
      <c r="D2164" t="s">
        <v>10333</v>
      </c>
      <c r="E2164" t="s">
        <v>10334</v>
      </c>
      <c r="F2164" t="s">
        <v>22</v>
      </c>
      <c r="G2164" s="2"/>
      <c r="H2164" t="s">
        <v>22</v>
      </c>
      <c r="I2164">
        <v>1988</v>
      </c>
      <c r="J2164" t="s">
        <v>198</v>
      </c>
      <c r="K2164" t="s">
        <v>86</v>
      </c>
      <c r="L2164">
        <v>138</v>
      </c>
      <c r="M2164">
        <v>0</v>
      </c>
      <c r="N2164" t="s">
        <v>25</v>
      </c>
      <c r="O2164" t="s">
        <v>10335</v>
      </c>
      <c r="P2164" t="s">
        <v>27</v>
      </c>
      <c r="Q2164">
        <v>2</v>
      </c>
      <c r="R2164" t="str">
        <f t="shared" si="132"/>
        <v/>
      </c>
      <c r="S2164" t="str">
        <f t="shared" si="133"/>
        <v/>
      </c>
      <c r="T2164" t="str">
        <f t="shared" si="134"/>
        <v>Older</v>
      </c>
      <c r="U2164" t="str">
        <f t="shared" si="135"/>
        <v>Long</v>
      </c>
    </row>
    <row r="2165" spans="1:21" x14ac:dyDescent="0.25">
      <c r="A2165" t="s">
        <v>10336</v>
      </c>
      <c r="B2165" t="s">
        <v>18</v>
      </c>
      <c r="C2165" t="s">
        <v>10337</v>
      </c>
      <c r="D2165" t="s">
        <v>10338</v>
      </c>
      <c r="E2165" t="s">
        <v>10339</v>
      </c>
      <c r="F2165" t="s">
        <v>5356</v>
      </c>
      <c r="G2165" s="2">
        <v>43412</v>
      </c>
      <c r="H2165" t="s">
        <v>34</v>
      </c>
      <c r="I2165">
        <v>2017</v>
      </c>
      <c r="J2165" t="s">
        <v>136</v>
      </c>
      <c r="K2165" t="s">
        <v>209</v>
      </c>
      <c r="L2165">
        <v>78</v>
      </c>
      <c r="M2165">
        <v>0</v>
      </c>
      <c r="N2165" t="s">
        <v>119</v>
      </c>
      <c r="O2165" t="s">
        <v>10340</v>
      </c>
      <c r="P2165" t="s">
        <v>39</v>
      </c>
      <c r="Q2165">
        <v>1</v>
      </c>
      <c r="R2165">
        <f t="shared" si="132"/>
        <v>2018</v>
      </c>
      <c r="S2165" t="str">
        <f t="shared" si="133"/>
        <v>November</v>
      </c>
      <c r="T2165" t="str">
        <f t="shared" si="134"/>
        <v>Modern</v>
      </c>
      <c r="U2165" t="str">
        <f t="shared" si="135"/>
        <v>Short</v>
      </c>
    </row>
    <row r="2166" spans="1:21" x14ac:dyDescent="0.25">
      <c r="A2166" t="s">
        <v>10341</v>
      </c>
      <c r="B2166" t="s">
        <v>18</v>
      </c>
      <c r="C2166" t="s">
        <v>10342</v>
      </c>
      <c r="D2166" t="s">
        <v>10343</v>
      </c>
      <c r="E2166" t="s">
        <v>10344</v>
      </c>
      <c r="F2166" t="s">
        <v>85</v>
      </c>
      <c r="G2166" s="2">
        <v>43191</v>
      </c>
      <c r="H2166" t="s">
        <v>34</v>
      </c>
      <c r="I2166">
        <v>2005</v>
      </c>
      <c r="J2166" t="s">
        <v>51</v>
      </c>
      <c r="K2166" t="s">
        <v>1039</v>
      </c>
      <c r="L2166">
        <v>134</v>
      </c>
      <c r="M2166">
        <v>0</v>
      </c>
      <c r="N2166" t="s">
        <v>119</v>
      </c>
      <c r="O2166" t="s">
        <v>10345</v>
      </c>
      <c r="P2166" t="s">
        <v>39</v>
      </c>
      <c r="Q2166">
        <v>1</v>
      </c>
      <c r="R2166">
        <f t="shared" si="132"/>
        <v>2018</v>
      </c>
      <c r="S2166" t="str">
        <f t="shared" si="133"/>
        <v>April</v>
      </c>
      <c r="T2166" t="str">
        <f t="shared" si="134"/>
        <v>Older</v>
      </c>
      <c r="U2166" t="str">
        <f t="shared" si="135"/>
        <v>Long</v>
      </c>
    </row>
    <row r="2167" spans="1:21" x14ac:dyDescent="0.25">
      <c r="A2167" t="s">
        <v>10346</v>
      </c>
      <c r="B2167" t="s">
        <v>29</v>
      </c>
      <c r="C2167" t="s">
        <v>10347</v>
      </c>
      <c r="D2167" t="s">
        <v>22</v>
      </c>
      <c r="E2167" t="s">
        <v>10348</v>
      </c>
      <c r="F2167" t="s">
        <v>175</v>
      </c>
      <c r="G2167" s="2">
        <v>43931</v>
      </c>
      <c r="H2167" t="s">
        <v>34</v>
      </c>
      <c r="I2167">
        <v>2020</v>
      </c>
      <c r="J2167" t="s">
        <v>35</v>
      </c>
      <c r="K2167" t="s">
        <v>71</v>
      </c>
      <c r="L2167">
        <v>0</v>
      </c>
      <c r="M2167">
        <v>1</v>
      </c>
      <c r="N2167" t="s">
        <v>61</v>
      </c>
      <c r="O2167" t="s">
        <v>10349</v>
      </c>
      <c r="P2167" t="s">
        <v>39</v>
      </c>
      <c r="Q2167">
        <v>1</v>
      </c>
      <c r="R2167">
        <f t="shared" si="132"/>
        <v>2020</v>
      </c>
      <c r="S2167" t="str">
        <f t="shared" si="133"/>
        <v>April</v>
      </c>
      <c r="T2167" t="str">
        <f t="shared" si="134"/>
        <v>Recent</v>
      </c>
      <c r="U2167" t="str">
        <f t="shared" si="135"/>
        <v>Not Applicable</v>
      </c>
    </row>
    <row r="2168" spans="1:21" x14ac:dyDescent="0.25">
      <c r="A2168" t="s">
        <v>10350</v>
      </c>
      <c r="B2168" t="s">
        <v>18</v>
      </c>
      <c r="C2168" t="s">
        <v>10351</v>
      </c>
      <c r="D2168" t="s">
        <v>6065</v>
      </c>
      <c r="E2168" t="s">
        <v>10352</v>
      </c>
      <c r="F2168" t="s">
        <v>22</v>
      </c>
      <c r="G2168" s="2">
        <v>44299</v>
      </c>
      <c r="H2168" t="s">
        <v>34</v>
      </c>
      <c r="I2168">
        <v>2019</v>
      </c>
      <c r="J2168" t="s">
        <v>631</v>
      </c>
      <c r="K2168" t="s">
        <v>24</v>
      </c>
      <c r="L2168">
        <v>79</v>
      </c>
      <c r="M2168">
        <v>0</v>
      </c>
      <c r="N2168" t="s">
        <v>162</v>
      </c>
      <c r="O2168" t="s">
        <v>10353</v>
      </c>
      <c r="P2168" t="s">
        <v>39</v>
      </c>
      <c r="Q2168">
        <v>1</v>
      </c>
      <c r="R2168">
        <f t="shared" si="132"/>
        <v>2021</v>
      </c>
      <c r="S2168" t="str">
        <f t="shared" si="133"/>
        <v>April</v>
      </c>
      <c r="T2168" t="str">
        <f t="shared" si="134"/>
        <v>Modern</v>
      </c>
      <c r="U2168" t="str">
        <f t="shared" si="135"/>
        <v>Short</v>
      </c>
    </row>
    <row r="2169" spans="1:21" x14ac:dyDescent="0.25">
      <c r="A2169" t="s">
        <v>10354</v>
      </c>
      <c r="B2169" t="s">
        <v>18</v>
      </c>
      <c r="C2169" t="s">
        <v>10355</v>
      </c>
      <c r="D2169" t="s">
        <v>10356</v>
      </c>
      <c r="E2169" t="s">
        <v>10357</v>
      </c>
      <c r="F2169" t="s">
        <v>270</v>
      </c>
      <c r="G2169" s="2">
        <v>44440</v>
      </c>
      <c r="H2169" t="s">
        <v>34</v>
      </c>
      <c r="I2169">
        <v>1986</v>
      </c>
      <c r="J2169" t="s">
        <v>153</v>
      </c>
      <c r="K2169" t="s">
        <v>161</v>
      </c>
      <c r="L2169">
        <v>101</v>
      </c>
      <c r="M2169">
        <v>0</v>
      </c>
      <c r="N2169" t="s">
        <v>112</v>
      </c>
      <c r="O2169" t="s">
        <v>10358</v>
      </c>
      <c r="P2169" t="s">
        <v>39</v>
      </c>
      <c r="Q2169">
        <v>1</v>
      </c>
      <c r="R2169">
        <f t="shared" si="132"/>
        <v>2021</v>
      </c>
      <c r="S2169" t="str">
        <f t="shared" si="133"/>
        <v>September</v>
      </c>
      <c r="T2169" t="str">
        <f t="shared" si="134"/>
        <v>Older</v>
      </c>
      <c r="U2169" t="str">
        <f t="shared" si="135"/>
        <v>Medium</v>
      </c>
    </row>
    <row r="2170" spans="1:21" x14ac:dyDescent="0.25">
      <c r="A2170" t="s">
        <v>10359</v>
      </c>
      <c r="B2170" t="s">
        <v>29</v>
      </c>
      <c r="C2170" t="s">
        <v>10360</v>
      </c>
      <c r="D2170" t="s">
        <v>22</v>
      </c>
      <c r="E2170" t="s">
        <v>10361</v>
      </c>
      <c r="F2170" t="s">
        <v>508</v>
      </c>
      <c r="G2170" s="2">
        <v>42719</v>
      </c>
      <c r="H2170" t="s">
        <v>34</v>
      </c>
      <c r="I2170">
        <v>2012</v>
      </c>
      <c r="J2170" t="s">
        <v>51</v>
      </c>
      <c r="K2170" t="s">
        <v>71</v>
      </c>
      <c r="L2170">
        <v>0</v>
      </c>
      <c r="M2170">
        <v>1</v>
      </c>
      <c r="N2170" t="s">
        <v>137</v>
      </c>
      <c r="O2170" t="s">
        <v>10362</v>
      </c>
      <c r="P2170" t="s">
        <v>39</v>
      </c>
      <c r="Q2170">
        <v>1</v>
      </c>
      <c r="R2170">
        <f t="shared" si="132"/>
        <v>2016</v>
      </c>
      <c r="S2170" t="str">
        <f t="shared" si="133"/>
        <v>December</v>
      </c>
      <c r="T2170" t="str">
        <f t="shared" si="134"/>
        <v>Modern</v>
      </c>
      <c r="U2170" t="str">
        <f t="shared" si="135"/>
        <v>Not Applicable</v>
      </c>
    </row>
    <row r="2171" spans="1:21" x14ac:dyDescent="0.25">
      <c r="A2171" t="s">
        <v>10363</v>
      </c>
      <c r="B2171" t="s">
        <v>18</v>
      </c>
      <c r="C2171" t="s">
        <v>10364</v>
      </c>
      <c r="D2171" t="s">
        <v>10365</v>
      </c>
      <c r="E2171" t="s">
        <v>10366</v>
      </c>
      <c r="F2171" t="s">
        <v>175</v>
      </c>
      <c r="G2171" s="2">
        <v>44166</v>
      </c>
      <c r="H2171" t="s">
        <v>34</v>
      </c>
      <c r="I2171">
        <v>2020</v>
      </c>
      <c r="J2171" t="s">
        <v>349</v>
      </c>
      <c r="K2171" t="s">
        <v>199</v>
      </c>
      <c r="L2171">
        <v>48</v>
      </c>
      <c r="M2171">
        <v>0</v>
      </c>
      <c r="N2171" t="s">
        <v>162</v>
      </c>
      <c r="O2171" t="s">
        <v>10367</v>
      </c>
      <c r="P2171" t="s">
        <v>39</v>
      </c>
      <c r="Q2171">
        <v>1</v>
      </c>
      <c r="R2171">
        <f t="shared" si="132"/>
        <v>2020</v>
      </c>
      <c r="S2171" t="str">
        <f t="shared" si="133"/>
        <v>December</v>
      </c>
      <c r="T2171" t="str">
        <f t="shared" si="134"/>
        <v>Recent</v>
      </c>
      <c r="U2171" t="str">
        <f t="shared" si="135"/>
        <v>Short</v>
      </c>
    </row>
    <row r="2172" spans="1:21" x14ac:dyDescent="0.25">
      <c r="A2172" t="s">
        <v>10368</v>
      </c>
      <c r="B2172" t="s">
        <v>18</v>
      </c>
      <c r="C2172" t="s">
        <v>10369</v>
      </c>
      <c r="D2172" t="s">
        <v>10370</v>
      </c>
      <c r="E2172" t="s">
        <v>22</v>
      </c>
      <c r="F2172" t="s">
        <v>22</v>
      </c>
      <c r="G2172" s="2"/>
      <c r="H2172" t="s">
        <v>22</v>
      </c>
      <c r="I2172">
        <v>2021</v>
      </c>
      <c r="J2172" t="s">
        <v>59</v>
      </c>
      <c r="K2172" t="s">
        <v>44</v>
      </c>
      <c r="L2172">
        <v>60</v>
      </c>
      <c r="M2172">
        <v>0</v>
      </c>
      <c r="N2172" t="s">
        <v>540</v>
      </c>
      <c r="O2172" t="s">
        <v>10371</v>
      </c>
      <c r="P2172" t="s">
        <v>27</v>
      </c>
      <c r="Q2172">
        <v>2</v>
      </c>
      <c r="R2172" t="str">
        <f t="shared" si="132"/>
        <v/>
      </c>
      <c r="S2172" t="str">
        <f t="shared" si="133"/>
        <v/>
      </c>
      <c r="T2172" t="str">
        <f t="shared" si="134"/>
        <v>Recent</v>
      </c>
      <c r="U2172" t="str">
        <f t="shared" si="135"/>
        <v>Short</v>
      </c>
    </row>
    <row r="2173" spans="1:21" x14ac:dyDescent="0.25">
      <c r="A2173" t="s">
        <v>10372</v>
      </c>
      <c r="B2173" t="s">
        <v>29</v>
      </c>
      <c r="C2173" t="s">
        <v>10373</v>
      </c>
      <c r="D2173" t="s">
        <v>22</v>
      </c>
      <c r="E2173" t="s">
        <v>10374</v>
      </c>
      <c r="F2173" t="s">
        <v>33</v>
      </c>
      <c r="G2173" s="2">
        <v>43602</v>
      </c>
      <c r="H2173" t="s">
        <v>34</v>
      </c>
      <c r="I2173">
        <v>2019</v>
      </c>
      <c r="J2173" t="s">
        <v>35</v>
      </c>
      <c r="K2173" t="s">
        <v>36</v>
      </c>
      <c r="L2173">
        <v>0</v>
      </c>
      <c r="M2173">
        <v>2</v>
      </c>
      <c r="N2173" t="s">
        <v>37</v>
      </c>
      <c r="O2173" t="s">
        <v>10375</v>
      </c>
      <c r="P2173" t="s">
        <v>39</v>
      </c>
      <c r="Q2173">
        <v>1</v>
      </c>
      <c r="R2173">
        <f t="shared" si="132"/>
        <v>2019</v>
      </c>
      <c r="S2173" t="str">
        <f t="shared" si="133"/>
        <v>May</v>
      </c>
      <c r="T2173" t="str">
        <f t="shared" si="134"/>
        <v>Modern</v>
      </c>
      <c r="U2173" t="str">
        <f t="shared" si="135"/>
        <v>Not Applicable</v>
      </c>
    </row>
    <row r="2174" spans="1:21" x14ac:dyDescent="0.25">
      <c r="A2174" t="s">
        <v>10376</v>
      </c>
      <c r="B2174" t="s">
        <v>18</v>
      </c>
      <c r="C2174" t="s">
        <v>10377</v>
      </c>
      <c r="D2174" t="s">
        <v>10378</v>
      </c>
      <c r="E2174" t="s">
        <v>10379</v>
      </c>
      <c r="F2174" t="s">
        <v>85</v>
      </c>
      <c r="G2174" s="2"/>
      <c r="H2174" t="s">
        <v>22</v>
      </c>
      <c r="I2174">
        <v>2019</v>
      </c>
      <c r="J2174" t="s">
        <v>300</v>
      </c>
      <c r="K2174" t="s">
        <v>951</v>
      </c>
      <c r="L2174">
        <v>115</v>
      </c>
      <c r="M2174">
        <v>0</v>
      </c>
      <c r="N2174" t="s">
        <v>61</v>
      </c>
      <c r="O2174" t="s">
        <v>10380</v>
      </c>
      <c r="P2174" t="s">
        <v>27</v>
      </c>
      <c r="Q2174">
        <v>2</v>
      </c>
      <c r="R2174" t="str">
        <f t="shared" si="132"/>
        <v/>
      </c>
      <c r="S2174" t="str">
        <f t="shared" si="133"/>
        <v/>
      </c>
      <c r="T2174" t="str">
        <f t="shared" si="134"/>
        <v>Modern</v>
      </c>
      <c r="U2174" t="str">
        <f t="shared" si="135"/>
        <v>Medium</v>
      </c>
    </row>
    <row r="2175" spans="1:21" x14ac:dyDescent="0.25">
      <c r="A2175" t="s">
        <v>10381</v>
      </c>
      <c r="B2175" t="s">
        <v>18</v>
      </c>
      <c r="C2175" t="s">
        <v>10382</v>
      </c>
      <c r="D2175" t="s">
        <v>736</v>
      </c>
      <c r="E2175" t="s">
        <v>22</v>
      </c>
      <c r="F2175" t="s">
        <v>22</v>
      </c>
      <c r="G2175" s="2"/>
      <c r="H2175" t="s">
        <v>22</v>
      </c>
      <c r="I2175">
        <v>2019</v>
      </c>
      <c r="J2175" t="s">
        <v>77</v>
      </c>
      <c r="K2175" t="s">
        <v>2839</v>
      </c>
      <c r="L2175">
        <v>32</v>
      </c>
      <c r="M2175">
        <v>0</v>
      </c>
      <c r="N2175" t="s">
        <v>79</v>
      </c>
      <c r="O2175" t="s">
        <v>10383</v>
      </c>
      <c r="P2175" t="s">
        <v>27</v>
      </c>
      <c r="Q2175">
        <v>2</v>
      </c>
      <c r="R2175" t="str">
        <f t="shared" si="132"/>
        <v/>
      </c>
      <c r="S2175" t="str">
        <f t="shared" si="133"/>
        <v/>
      </c>
      <c r="T2175" t="str">
        <f t="shared" si="134"/>
        <v>Modern</v>
      </c>
      <c r="U2175" t="str">
        <f t="shared" si="135"/>
        <v>Short</v>
      </c>
    </row>
    <row r="2176" spans="1:21" x14ac:dyDescent="0.25">
      <c r="A2176" t="s">
        <v>10384</v>
      </c>
      <c r="B2176" t="s">
        <v>18</v>
      </c>
      <c r="C2176" t="s">
        <v>10385</v>
      </c>
      <c r="D2176" t="s">
        <v>6029</v>
      </c>
      <c r="E2176" t="s">
        <v>10386</v>
      </c>
      <c r="F2176" t="s">
        <v>1092</v>
      </c>
      <c r="G2176" s="2"/>
      <c r="H2176" t="s">
        <v>22</v>
      </c>
      <c r="I2176">
        <v>1942</v>
      </c>
      <c r="J2176" t="s">
        <v>59</v>
      </c>
      <c r="K2176" t="s">
        <v>154</v>
      </c>
      <c r="L2176">
        <v>53</v>
      </c>
      <c r="M2176">
        <v>0</v>
      </c>
      <c r="N2176" t="s">
        <v>743</v>
      </c>
      <c r="O2176" t="s">
        <v>10387</v>
      </c>
      <c r="P2176" t="s">
        <v>27</v>
      </c>
      <c r="Q2176">
        <v>2</v>
      </c>
      <c r="R2176" t="str">
        <f t="shared" si="132"/>
        <v/>
      </c>
      <c r="S2176" t="str">
        <f t="shared" si="133"/>
        <v/>
      </c>
      <c r="T2176" t="str">
        <f t="shared" si="134"/>
        <v>Older</v>
      </c>
      <c r="U2176" t="str">
        <f t="shared" si="135"/>
        <v>Short</v>
      </c>
    </row>
    <row r="2177" spans="1:21" x14ac:dyDescent="0.25">
      <c r="A2177" t="s">
        <v>10388</v>
      </c>
      <c r="B2177" t="s">
        <v>29</v>
      </c>
      <c r="C2177" t="s">
        <v>10389</v>
      </c>
      <c r="D2177" t="s">
        <v>22</v>
      </c>
      <c r="E2177" t="s">
        <v>10390</v>
      </c>
      <c r="F2177" t="s">
        <v>22</v>
      </c>
      <c r="G2177" s="2"/>
      <c r="H2177" t="s">
        <v>22</v>
      </c>
      <c r="I2177">
        <v>2018</v>
      </c>
      <c r="J2177" t="s">
        <v>59</v>
      </c>
      <c r="K2177" t="s">
        <v>71</v>
      </c>
      <c r="L2177">
        <v>0</v>
      </c>
      <c r="M2177">
        <v>1</v>
      </c>
      <c r="N2177" t="s">
        <v>119</v>
      </c>
      <c r="O2177" t="s">
        <v>10391</v>
      </c>
      <c r="P2177" t="s">
        <v>27</v>
      </c>
      <c r="Q2177">
        <v>2</v>
      </c>
      <c r="R2177" t="str">
        <f t="shared" si="132"/>
        <v/>
      </c>
      <c r="S2177" t="str">
        <f t="shared" si="133"/>
        <v/>
      </c>
      <c r="T2177" t="str">
        <f t="shared" si="134"/>
        <v>Modern</v>
      </c>
      <c r="U2177" t="str">
        <f t="shared" si="135"/>
        <v>Not Applicable</v>
      </c>
    </row>
    <row r="2178" spans="1:21" x14ac:dyDescent="0.25">
      <c r="A2178" t="s">
        <v>10392</v>
      </c>
      <c r="B2178" t="s">
        <v>18</v>
      </c>
      <c r="C2178" t="s">
        <v>10393</v>
      </c>
      <c r="D2178" t="s">
        <v>76</v>
      </c>
      <c r="E2178" t="s">
        <v>22</v>
      </c>
      <c r="F2178" t="s">
        <v>175</v>
      </c>
      <c r="G2178" s="2"/>
      <c r="H2178" t="s">
        <v>22</v>
      </c>
      <c r="I2178">
        <v>2008</v>
      </c>
      <c r="J2178" t="s">
        <v>300</v>
      </c>
      <c r="K2178" t="s">
        <v>2839</v>
      </c>
      <c r="L2178">
        <v>32</v>
      </c>
      <c r="M2178">
        <v>0</v>
      </c>
      <c r="N2178" t="s">
        <v>1417</v>
      </c>
      <c r="O2178" t="s">
        <v>10394</v>
      </c>
      <c r="P2178" t="s">
        <v>27</v>
      </c>
      <c r="Q2178">
        <v>2</v>
      </c>
      <c r="R2178" t="str">
        <f t="shared" si="132"/>
        <v/>
      </c>
      <c r="S2178" t="str">
        <f t="shared" si="133"/>
        <v/>
      </c>
      <c r="T2178" t="str">
        <f t="shared" si="134"/>
        <v>Older</v>
      </c>
      <c r="U2178" t="str">
        <f t="shared" si="135"/>
        <v>Short</v>
      </c>
    </row>
    <row r="2179" spans="1:21" x14ac:dyDescent="0.25">
      <c r="A2179" t="s">
        <v>10395</v>
      </c>
      <c r="B2179" t="s">
        <v>18</v>
      </c>
      <c r="C2179" t="s">
        <v>10396</v>
      </c>
      <c r="D2179" t="s">
        <v>9807</v>
      </c>
      <c r="E2179" t="s">
        <v>10397</v>
      </c>
      <c r="F2179" t="s">
        <v>22</v>
      </c>
      <c r="G2179" s="2"/>
      <c r="H2179" t="s">
        <v>22</v>
      </c>
      <c r="I2179">
        <v>2013</v>
      </c>
      <c r="J2179" t="s">
        <v>23</v>
      </c>
      <c r="K2179" t="s">
        <v>773</v>
      </c>
      <c r="L2179">
        <v>96</v>
      </c>
      <c r="M2179">
        <v>0</v>
      </c>
      <c r="N2179" t="s">
        <v>119</v>
      </c>
      <c r="O2179" t="s">
        <v>10398</v>
      </c>
      <c r="P2179" t="s">
        <v>27</v>
      </c>
      <c r="Q2179">
        <v>2</v>
      </c>
      <c r="R2179" t="str">
        <f t="shared" ref="R2179:R2242" si="136">IF(G2179="","",YEAR(G2179))</f>
        <v/>
      </c>
      <c r="S2179" t="str">
        <f t="shared" ref="S2179:S2242" si="137">IF(G2179="","",TEXT(G2179,"mmmm"))</f>
        <v/>
      </c>
      <c r="T2179" t="str">
        <f t="shared" ref="T2179:T2242" si="138">IF(I2179&gt;=2020,"Recent",IF(I2179&gt;=2010,"Modern","Older"))</f>
        <v>Modern</v>
      </c>
      <c r="U2179" t="str">
        <f t="shared" ref="U2179:U2242" si="139">IF(L2179=0,"Not Applicable",IF(L2179&lt; 90,"Short",IF(L2179&lt;=120,"Medium","Long")))</f>
        <v>Medium</v>
      </c>
    </row>
    <row r="2180" spans="1:21" x14ac:dyDescent="0.25">
      <c r="A2180" t="s">
        <v>10399</v>
      </c>
      <c r="B2180" t="s">
        <v>18</v>
      </c>
      <c r="C2180" t="s">
        <v>10400</v>
      </c>
      <c r="D2180" t="s">
        <v>10401</v>
      </c>
      <c r="E2180" t="s">
        <v>10402</v>
      </c>
      <c r="F2180" t="s">
        <v>22</v>
      </c>
      <c r="G2180" s="2"/>
      <c r="H2180" t="s">
        <v>22</v>
      </c>
      <c r="I2180">
        <v>2020</v>
      </c>
      <c r="J2180" t="s">
        <v>198</v>
      </c>
      <c r="K2180" t="s">
        <v>256</v>
      </c>
      <c r="L2180">
        <v>92</v>
      </c>
      <c r="M2180">
        <v>0</v>
      </c>
      <c r="N2180" t="s">
        <v>25</v>
      </c>
      <c r="O2180" t="s">
        <v>10403</v>
      </c>
      <c r="P2180" t="s">
        <v>27</v>
      </c>
      <c r="Q2180">
        <v>2</v>
      </c>
      <c r="R2180" t="str">
        <f t="shared" si="136"/>
        <v/>
      </c>
      <c r="S2180" t="str">
        <f t="shared" si="137"/>
        <v/>
      </c>
      <c r="T2180" t="str">
        <f t="shared" si="138"/>
        <v>Recent</v>
      </c>
      <c r="U2180" t="str">
        <f t="shared" si="139"/>
        <v>Medium</v>
      </c>
    </row>
    <row r="2181" spans="1:21" x14ac:dyDescent="0.25">
      <c r="A2181" t="s">
        <v>10404</v>
      </c>
      <c r="B2181" t="s">
        <v>18</v>
      </c>
      <c r="C2181" t="s">
        <v>10405</v>
      </c>
      <c r="D2181" t="s">
        <v>10406</v>
      </c>
      <c r="E2181" t="s">
        <v>10407</v>
      </c>
      <c r="F2181" t="s">
        <v>22</v>
      </c>
      <c r="G2181" s="2"/>
      <c r="H2181" t="s">
        <v>22</v>
      </c>
      <c r="I2181">
        <v>2021</v>
      </c>
      <c r="J2181" t="s">
        <v>59</v>
      </c>
      <c r="K2181" t="s">
        <v>363</v>
      </c>
      <c r="L2181">
        <v>91</v>
      </c>
      <c r="M2181">
        <v>0</v>
      </c>
      <c r="N2181" t="s">
        <v>264</v>
      </c>
      <c r="O2181" t="s">
        <v>10408</v>
      </c>
      <c r="P2181" t="s">
        <v>27</v>
      </c>
      <c r="Q2181">
        <v>2</v>
      </c>
      <c r="R2181" t="str">
        <f t="shared" si="136"/>
        <v/>
      </c>
      <c r="S2181" t="str">
        <f t="shared" si="137"/>
        <v/>
      </c>
      <c r="T2181" t="str">
        <f t="shared" si="138"/>
        <v>Recent</v>
      </c>
      <c r="U2181" t="str">
        <f t="shared" si="139"/>
        <v>Medium</v>
      </c>
    </row>
    <row r="2182" spans="1:21" x14ac:dyDescent="0.25">
      <c r="A2182" t="s">
        <v>10409</v>
      </c>
      <c r="B2182" t="s">
        <v>18</v>
      </c>
      <c r="C2182" t="s">
        <v>10410</v>
      </c>
      <c r="D2182" t="s">
        <v>8322</v>
      </c>
      <c r="E2182" t="s">
        <v>10411</v>
      </c>
      <c r="F2182" t="s">
        <v>22</v>
      </c>
      <c r="G2182" s="2"/>
      <c r="H2182" t="s">
        <v>22</v>
      </c>
      <c r="I2182">
        <v>1991</v>
      </c>
      <c r="J2182" t="s">
        <v>23</v>
      </c>
      <c r="K2182" t="s">
        <v>233</v>
      </c>
      <c r="L2182">
        <v>110</v>
      </c>
      <c r="M2182">
        <v>0</v>
      </c>
      <c r="N2182" t="s">
        <v>25</v>
      </c>
      <c r="O2182" t="s">
        <v>10412</v>
      </c>
      <c r="P2182" t="s">
        <v>27</v>
      </c>
      <c r="Q2182">
        <v>2</v>
      </c>
      <c r="R2182" t="str">
        <f t="shared" si="136"/>
        <v/>
      </c>
      <c r="S2182" t="str">
        <f t="shared" si="137"/>
        <v/>
      </c>
      <c r="T2182" t="str">
        <f t="shared" si="138"/>
        <v>Older</v>
      </c>
      <c r="U2182" t="str">
        <f t="shared" si="139"/>
        <v>Medium</v>
      </c>
    </row>
    <row r="2183" spans="1:21" x14ac:dyDescent="0.25">
      <c r="A2183" t="s">
        <v>10413</v>
      </c>
      <c r="B2183" t="s">
        <v>18</v>
      </c>
      <c r="C2183" t="s">
        <v>10414</v>
      </c>
      <c r="D2183" t="s">
        <v>9532</v>
      </c>
      <c r="E2183" t="s">
        <v>10415</v>
      </c>
      <c r="F2183" t="s">
        <v>22</v>
      </c>
      <c r="G2183" s="2"/>
      <c r="H2183" t="s">
        <v>22</v>
      </c>
      <c r="I2183">
        <v>2021</v>
      </c>
      <c r="J2183" t="s">
        <v>23</v>
      </c>
      <c r="K2183" t="s">
        <v>785</v>
      </c>
      <c r="L2183">
        <v>76</v>
      </c>
      <c r="M2183">
        <v>0</v>
      </c>
      <c r="N2183" t="s">
        <v>61</v>
      </c>
      <c r="O2183" t="s">
        <v>10416</v>
      </c>
      <c r="P2183" t="s">
        <v>27</v>
      </c>
      <c r="Q2183">
        <v>2</v>
      </c>
      <c r="R2183" t="str">
        <f t="shared" si="136"/>
        <v/>
      </c>
      <c r="S2183" t="str">
        <f t="shared" si="137"/>
        <v/>
      </c>
      <c r="T2183" t="str">
        <f t="shared" si="138"/>
        <v>Recent</v>
      </c>
      <c r="U2183" t="str">
        <f t="shared" si="139"/>
        <v>Short</v>
      </c>
    </row>
    <row r="2184" spans="1:21" x14ac:dyDescent="0.25">
      <c r="A2184" t="s">
        <v>10417</v>
      </c>
      <c r="B2184" t="s">
        <v>29</v>
      </c>
      <c r="C2184" t="s">
        <v>10418</v>
      </c>
      <c r="D2184" t="s">
        <v>22</v>
      </c>
      <c r="E2184" t="s">
        <v>10419</v>
      </c>
      <c r="F2184" t="s">
        <v>10420</v>
      </c>
      <c r="G2184" s="2">
        <v>43994</v>
      </c>
      <c r="H2184" t="s">
        <v>34</v>
      </c>
      <c r="I2184">
        <v>2020</v>
      </c>
      <c r="J2184" t="s">
        <v>35</v>
      </c>
      <c r="K2184" t="s">
        <v>1885</v>
      </c>
      <c r="L2184">
        <v>0</v>
      </c>
      <c r="M2184">
        <v>4</v>
      </c>
      <c r="N2184" t="s">
        <v>61</v>
      </c>
      <c r="O2184" t="s">
        <v>10421</v>
      </c>
      <c r="P2184" t="s">
        <v>39</v>
      </c>
      <c r="Q2184">
        <v>1</v>
      </c>
      <c r="R2184">
        <f t="shared" si="136"/>
        <v>2020</v>
      </c>
      <c r="S2184" t="str">
        <f t="shared" si="137"/>
        <v>June</v>
      </c>
      <c r="T2184" t="str">
        <f t="shared" si="138"/>
        <v>Recent</v>
      </c>
      <c r="U2184" t="str">
        <f t="shared" si="139"/>
        <v>Not Applicable</v>
      </c>
    </row>
    <row r="2185" spans="1:21" x14ac:dyDescent="0.25">
      <c r="A2185" t="s">
        <v>10422</v>
      </c>
      <c r="B2185" t="s">
        <v>18</v>
      </c>
      <c r="C2185" t="s">
        <v>10423</v>
      </c>
      <c r="D2185" t="s">
        <v>2327</v>
      </c>
      <c r="E2185" t="s">
        <v>10424</v>
      </c>
      <c r="F2185" t="s">
        <v>22</v>
      </c>
      <c r="G2185" s="2"/>
      <c r="H2185" t="s">
        <v>22</v>
      </c>
      <c r="I2185">
        <v>2019</v>
      </c>
      <c r="J2185" t="s">
        <v>198</v>
      </c>
      <c r="K2185" t="s">
        <v>3544</v>
      </c>
      <c r="L2185">
        <v>63</v>
      </c>
      <c r="M2185">
        <v>0</v>
      </c>
      <c r="N2185" t="s">
        <v>155</v>
      </c>
      <c r="O2185" t="s">
        <v>10425</v>
      </c>
      <c r="P2185" t="s">
        <v>27</v>
      </c>
      <c r="Q2185">
        <v>2</v>
      </c>
      <c r="R2185" t="str">
        <f t="shared" si="136"/>
        <v/>
      </c>
      <c r="S2185" t="str">
        <f t="shared" si="137"/>
        <v/>
      </c>
      <c r="T2185" t="str">
        <f t="shared" si="138"/>
        <v>Modern</v>
      </c>
      <c r="U2185" t="str">
        <f t="shared" si="139"/>
        <v>Short</v>
      </c>
    </row>
    <row r="2186" spans="1:21" x14ac:dyDescent="0.25">
      <c r="A2186" t="s">
        <v>10426</v>
      </c>
      <c r="B2186" t="s">
        <v>18</v>
      </c>
      <c r="C2186" t="s">
        <v>10427</v>
      </c>
      <c r="D2186" t="s">
        <v>10428</v>
      </c>
      <c r="E2186" t="s">
        <v>10429</v>
      </c>
      <c r="F2186" t="s">
        <v>85</v>
      </c>
      <c r="G2186" s="2">
        <v>43498</v>
      </c>
      <c r="H2186" t="s">
        <v>34</v>
      </c>
      <c r="I2186">
        <v>2017</v>
      </c>
      <c r="J2186" t="s">
        <v>136</v>
      </c>
      <c r="K2186" t="s">
        <v>289</v>
      </c>
      <c r="L2186">
        <v>93</v>
      </c>
      <c r="M2186">
        <v>0</v>
      </c>
      <c r="N2186" t="s">
        <v>119</v>
      </c>
      <c r="O2186" t="s">
        <v>10430</v>
      </c>
      <c r="P2186" t="s">
        <v>39</v>
      </c>
      <c r="Q2186">
        <v>1</v>
      </c>
      <c r="R2186">
        <f t="shared" si="136"/>
        <v>2019</v>
      </c>
      <c r="S2186" t="str">
        <f t="shared" si="137"/>
        <v>February</v>
      </c>
      <c r="T2186" t="str">
        <f t="shared" si="138"/>
        <v>Modern</v>
      </c>
      <c r="U2186" t="str">
        <f t="shared" si="139"/>
        <v>Medium</v>
      </c>
    </row>
    <row r="2187" spans="1:21" x14ac:dyDescent="0.25">
      <c r="A2187" t="s">
        <v>10431</v>
      </c>
      <c r="B2187" t="s">
        <v>18</v>
      </c>
      <c r="C2187" t="s">
        <v>10432</v>
      </c>
      <c r="D2187" t="s">
        <v>7972</v>
      </c>
      <c r="E2187" t="s">
        <v>10433</v>
      </c>
      <c r="F2187" t="s">
        <v>22</v>
      </c>
      <c r="G2187" s="2"/>
      <c r="H2187" t="s">
        <v>22</v>
      </c>
      <c r="I2187">
        <v>2013</v>
      </c>
      <c r="J2187" t="s">
        <v>198</v>
      </c>
      <c r="K2187" t="s">
        <v>1519</v>
      </c>
      <c r="L2187">
        <v>1</v>
      </c>
      <c r="M2187">
        <v>0</v>
      </c>
      <c r="N2187" t="s">
        <v>25</v>
      </c>
      <c r="O2187" t="s">
        <v>10434</v>
      </c>
      <c r="P2187" t="s">
        <v>27</v>
      </c>
      <c r="Q2187">
        <v>2</v>
      </c>
      <c r="R2187" t="str">
        <f t="shared" si="136"/>
        <v/>
      </c>
      <c r="S2187" t="str">
        <f t="shared" si="137"/>
        <v/>
      </c>
      <c r="T2187" t="str">
        <f t="shared" si="138"/>
        <v>Modern</v>
      </c>
      <c r="U2187" t="str">
        <f t="shared" si="139"/>
        <v>Short</v>
      </c>
    </row>
    <row r="2188" spans="1:21" x14ac:dyDescent="0.25">
      <c r="A2188" t="s">
        <v>10435</v>
      </c>
      <c r="B2188" t="s">
        <v>18</v>
      </c>
      <c r="C2188" t="s">
        <v>10436</v>
      </c>
      <c r="D2188" t="s">
        <v>10437</v>
      </c>
      <c r="E2188" t="s">
        <v>10438</v>
      </c>
      <c r="F2188" t="s">
        <v>22</v>
      </c>
      <c r="G2188" s="2"/>
      <c r="H2188" t="s">
        <v>22</v>
      </c>
      <c r="I2188">
        <v>2015</v>
      </c>
      <c r="J2188" t="s">
        <v>244</v>
      </c>
      <c r="K2188" t="s">
        <v>318</v>
      </c>
      <c r="L2188">
        <v>80</v>
      </c>
      <c r="M2188">
        <v>0</v>
      </c>
      <c r="N2188" t="s">
        <v>25</v>
      </c>
      <c r="O2188" t="s">
        <v>10439</v>
      </c>
      <c r="P2188" t="s">
        <v>27</v>
      </c>
      <c r="Q2188">
        <v>2</v>
      </c>
      <c r="R2188" t="str">
        <f t="shared" si="136"/>
        <v/>
      </c>
      <c r="S2188" t="str">
        <f t="shared" si="137"/>
        <v/>
      </c>
      <c r="T2188" t="str">
        <f t="shared" si="138"/>
        <v>Modern</v>
      </c>
      <c r="U2188" t="str">
        <f t="shared" si="139"/>
        <v>Short</v>
      </c>
    </row>
    <row r="2189" spans="1:21" x14ac:dyDescent="0.25">
      <c r="A2189" t="s">
        <v>10440</v>
      </c>
      <c r="B2189" t="s">
        <v>18</v>
      </c>
      <c r="C2189" t="s">
        <v>10441</v>
      </c>
      <c r="D2189" t="s">
        <v>10442</v>
      </c>
      <c r="E2189" t="s">
        <v>10443</v>
      </c>
      <c r="F2189" t="s">
        <v>1719</v>
      </c>
      <c r="G2189" s="2">
        <v>43160</v>
      </c>
      <c r="H2189" t="s">
        <v>34</v>
      </c>
      <c r="I2189">
        <v>2017</v>
      </c>
      <c r="J2189" t="s">
        <v>136</v>
      </c>
      <c r="K2189" t="s">
        <v>951</v>
      </c>
      <c r="L2189">
        <v>115</v>
      </c>
      <c r="M2189">
        <v>0</v>
      </c>
      <c r="N2189" t="s">
        <v>119</v>
      </c>
      <c r="O2189" t="s">
        <v>10444</v>
      </c>
      <c r="P2189" t="s">
        <v>39</v>
      </c>
      <c r="Q2189">
        <v>1</v>
      </c>
      <c r="R2189">
        <f t="shared" si="136"/>
        <v>2018</v>
      </c>
      <c r="S2189" t="str">
        <f t="shared" si="137"/>
        <v>March</v>
      </c>
      <c r="T2189" t="str">
        <f t="shared" si="138"/>
        <v>Modern</v>
      </c>
      <c r="U2189" t="str">
        <f t="shared" si="139"/>
        <v>Medium</v>
      </c>
    </row>
    <row r="2190" spans="1:21" x14ac:dyDescent="0.25">
      <c r="A2190" t="s">
        <v>10445</v>
      </c>
      <c r="B2190" t="s">
        <v>18</v>
      </c>
      <c r="C2190" t="s">
        <v>10446</v>
      </c>
      <c r="D2190" t="s">
        <v>10447</v>
      </c>
      <c r="E2190" t="s">
        <v>10448</v>
      </c>
      <c r="F2190" t="s">
        <v>175</v>
      </c>
      <c r="G2190" s="2"/>
      <c r="H2190" t="s">
        <v>22</v>
      </c>
      <c r="I2190">
        <v>1951</v>
      </c>
      <c r="J2190" t="s">
        <v>59</v>
      </c>
      <c r="K2190" t="s">
        <v>967</v>
      </c>
      <c r="L2190">
        <v>90</v>
      </c>
      <c r="M2190">
        <v>0</v>
      </c>
      <c r="N2190" t="s">
        <v>61</v>
      </c>
      <c r="O2190" t="s">
        <v>10449</v>
      </c>
      <c r="P2190" t="s">
        <v>27</v>
      </c>
      <c r="Q2190">
        <v>2</v>
      </c>
      <c r="R2190" t="str">
        <f t="shared" si="136"/>
        <v/>
      </c>
      <c r="S2190" t="str">
        <f t="shared" si="137"/>
        <v/>
      </c>
      <c r="T2190" t="str">
        <f t="shared" si="138"/>
        <v>Older</v>
      </c>
      <c r="U2190" t="str">
        <f t="shared" si="139"/>
        <v>Medium</v>
      </c>
    </row>
    <row r="2191" spans="1:21" x14ac:dyDescent="0.25">
      <c r="A2191" t="s">
        <v>10450</v>
      </c>
      <c r="B2191" t="s">
        <v>29</v>
      </c>
      <c r="C2191" t="s">
        <v>10451</v>
      </c>
      <c r="D2191" t="s">
        <v>22</v>
      </c>
      <c r="E2191" t="s">
        <v>10452</v>
      </c>
      <c r="F2191" t="s">
        <v>670</v>
      </c>
      <c r="G2191" s="2">
        <v>42923</v>
      </c>
      <c r="H2191" t="s">
        <v>34</v>
      </c>
      <c r="I2191">
        <v>2012</v>
      </c>
      <c r="J2191" t="s">
        <v>136</v>
      </c>
      <c r="K2191" t="s">
        <v>71</v>
      </c>
      <c r="L2191">
        <v>0</v>
      </c>
      <c r="M2191">
        <v>1</v>
      </c>
      <c r="N2191" t="s">
        <v>137</v>
      </c>
      <c r="O2191" t="s">
        <v>10453</v>
      </c>
      <c r="P2191" t="s">
        <v>39</v>
      </c>
      <c r="Q2191">
        <v>1</v>
      </c>
      <c r="R2191">
        <f t="shared" si="136"/>
        <v>2017</v>
      </c>
      <c r="S2191" t="str">
        <f t="shared" si="137"/>
        <v>July</v>
      </c>
      <c r="T2191" t="str">
        <f t="shared" si="138"/>
        <v>Modern</v>
      </c>
      <c r="U2191" t="str">
        <f t="shared" si="139"/>
        <v>Not Applicable</v>
      </c>
    </row>
    <row r="2192" spans="1:21" x14ac:dyDescent="0.25">
      <c r="A2192" t="s">
        <v>10454</v>
      </c>
      <c r="B2192" t="s">
        <v>18</v>
      </c>
      <c r="C2192" t="s">
        <v>10455</v>
      </c>
      <c r="D2192" t="s">
        <v>10456</v>
      </c>
      <c r="E2192" t="s">
        <v>10457</v>
      </c>
      <c r="F2192" t="s">
        <v>22</v>
      </c>
      <c r="G2192" s="2"/>
      <c r="H2192" t="s">
        <v>22</v>
      </c>
      <c r="I2192">
        <v>2014</v>
      </c>
      <c r="J2192" t="s">
        <v>198</v>
      </c>
      <c r="K2192" t="s">
        <v>182</v>
      </c>
      <c r="L2192">
        <v>84</v>
      </c>
      <c r="M2192">
        <v>0</v>
      </c>
      <c r="N2192" t="s">
        <v>119</v>
      </c>
      <c r="O2192" t="s">
        <v>10458</v>
      </c>
      <c r="P2192" t="s">
        <v>27</v>
      </c>
      <c r="Q2192">
        <v>2</v>
      </c>
      <c r="R2192" t="str">
        <f t="shared" si="136"/>
        <v/>
      </c>
      <c r="S2192" t="str">
        <f t="shared" si="137"/>
        <v/>
      </c>
      <c r="T2192" t="str">
        <f t="shared" si="138"/>
        <v>Modern</v>
      </c>
      <c r="U2192" t="str">
        <f t="shared" si="139"/>
        <v>Short</v>
      </c>
    </row>
    <row r="2193" spans="1:21" x14ac:dyDescent="0.25">
      <c r="A2193" t="s">
        <v>10459</v>
      </c>
      <c r="B2193" t="s">
        <v>18</v>
      </c>
      <c r="C2193" t="s">
        <v>10460</v>
      </c>
      <c r="D2193" t="s">
        <v>8279</v>
      </c>
      <c r="E2193" t="s">
        <v>10461</v>
      </c>
      <c r="F2193" t="s">
        <v>643</v>
      </c>
      <c r="G2193" s="2">
        <v>43328</v>
      </c>
      <c r="H2193" t="s">
        <v>34</v>
      </c>
      <c r="I2193">
        <v>1985</v>
      </c>
      <c r="J2193" t="s">
        <v>136</v>
      </c>
      <c r="K2193" t="s">
        <v>967</v>
      </c>
      <c r="L2193">
        <v>90</v>
      </c>
      <c r="M2193">
        <v>0</v>
      </c>
      <c r="N2193" t="s">
        <v>112</v>
      </c>
      <c r="O2193" t="s">
        <v>10462</v>
      </c>
      <c r="P2193" t="s">
        <v>39</v>
      </c>
      <c r="Q2193">
        <v>1</v>
      </c>
      <c r="R2193">
        <f t="shared" si="136"/>
        <v>2018</v>
      </c>
      <c r="S2193" t="str">
        <f t="shared" si="137"/>
        <v>August</v>
      </c>
      <c r="T2193" t="str">
        <f t="shared" si="138"/>
        <v>Older</v>
      </c>
      <c r="U2193" t="str">
        <f t="shared" si="139"/>
        <v>Medium</v>
      </c>
    </row>
    <row r="2194" spans="1:21" x14ac:dyDescent="0.25">
      <c r="A2194" t="s">
        <v>10463</v>
      </c>
      <c r="B2194" t="s">
        <v>18</v>
      </c>
      <c r="C2194" t="s">
        <v>10464</v>
      </c>
      <c r="D2194" t="s">
        <v>10465</v>
      </c>
      <c r="E2194" t="s">
        <v>10466</v>
      </c>
      <c r="F2194" t="s">
        <v>670</v>
      </c>
      <c r="G2194" s="2">
        <v>44298</v>
      </c>
      <c r="H2194" t="s">
        <v>34</v>
      </c>
      <c r="I2194">
        <v>2021</v>
      </c>
      <c r="J2194" t="s">
        <v>136</v>
      </c>
      <c r="K2194" t="s">
        <v>2570</v>
      </c>
      <c r="L2194">
        <v>118</v>
      </c>
      <c r="M2194">
        <v>0</v>
      </c>
      <c r="N2194" t="s">
        <v>112</v>
      </c>
      <c r="O2194" t="s">
        <v>10467</v>
      </c>
      <c r="P2194" t="s">
        <v>39</v>
      </c>
      <c r="Q2194">
        <v>1</v>
      </c>
      <c r="R2194">
        <f t="shared" si="136"/>
        <v>2021</v>
      </c>
      <c r="S2194" t="str">
        <f t="shared" si="137"/>
        <v>April</v>
      </c>
      <c r="T2194" t="str">
        <f t="shared" si="138"/>
        <v>Recent</v>
      </c>
      <c r="U2194" t="str">
        <f t="shared" si="139"/>
        <v>Medium</v>
      </c>
    </row>
    <row r="2195" spans="1:21" x14ac:dyDescent="0.25">
      <c r="A2195" t="s">
        <v>10468</v>
      </c>
      <c r="B2195" t="s">
        <v>29</v>
      </c>
      <c r="C2195" t="s">
        <v>10469</v>
      </c>
      <c r="D2195" t="s">
        <v>22</v>
      </c>
      <c r="E2195" t="s">
        <v>10470</v>
      </c>
      <c r="F2195" t="s">
        <v>22</v>
      </c>
      <c r="G2195" s="2"/>
      <c r="H2195" t="s">
        <v>22</v>
      </c>
      <c r="I2195">
        <v>2021</v>
      </c>
      <c r="J2195" t="s">
        <v>23</v>
      </c>
      <c r="K2195" t="s">
        <v>71</v>
      </c>
      <c r="L2195">
        <v>0</v>
      </c>
      <c r="M2195">
        <v>1</v>
      </c>
      <c r="N2195" t="s">
        <v>61</v>
      </c>
      <c r="O2195" t="s">
        <v>10471</v>
      </c>
      <c r="P2195" t="s">
        <v>27</v>
      </c>
      <c r="Q2195">
        <v>2</v>
      </c>
      <c r="R2195" t="str">
        <f t="shared" si="136"/>
        <v/>
      </c>
      <c r="S2195" t="str">
        <f t="shared" si="137"/>
        <v/>
      </c>
      <c r="T2195" t="str">
        <f t="shared" si="138"/>
        <v>Recent</v>
      </c>
      <c r="U2195" t="str">
        <f t="shared" si="139"/>
        <v>Not Applicable</v>
      </c>
    </row>
    <row r="2196" spans="1:21" x14ac:dyDescent="0.25">
      <c r="A2196" t="s">
        <v>10472</v>
      </c>
      <c r="B2196" t="s">
        <v>18</v>
      </c>
      <c r="C2196" t="s">
        <v>10473</v>
      </c>
      <c r="D2196" t="s">
        <v>10474</v>
      </c>
      <c r="E2196" t="s">
        <v>10475</v>
      </c>
      <c r="F2196" t="s">
        <v>22</v>
      </c>
      <c r="G2196" s="2"/>
      <c r="H2196" t="s">
        <v>22</v>
      </c>
      <c r="I2196">
        <v>1966</v>
      </c>
      <c r="J2196" t="s">
        <v>59</v>
      </c>
      <c r="K2196" t="s">
        <v>470</v>
      </c>
      <c r="L2196">
        <v>100</v>
      </c>
      <c r="M2196">
        <v>0</v>
      </c>
      <c r="N2196" t="s">
        <v>998</v>
      </c>
      <c r="O2196" t="s">
        <v>10476</v>
      </c>
      <c r="P2196" t="s">
        <v>27</v>
      </c>
      <c r="Q2196">
        <v>2</v>
      </c>
      <c r="R2196" t="str">
        <f t="shared" si="136"/>
        <v/>
      </c>
      <c r="S2196" t="str">
        <f t="shared" si="137"/>
        <v/>
      </c>
      <c r="T2196" t="str">
        <f t="shared" si="138"/>
        <v>Older</v>
      </c>
      <c r="U2196" t="str">
        <f t="shared" si="139"/>
        <v>Medium</v>
      </c>
    </row>
    <row r="2197" spans="1:21" x14ac:dyDescent="0.25">
      <c r="A2197" t="s">
        <v>10477</v>
      </c>
      <c r="B2197" t="s">
        <v>18</v>
      </c>
      <c r="C2197" t="s">
        <v>10478</v>
      </c>
      <c r="D2197" t="s">
        <v>10479</v>
      </c>
      <c r="E2197" t="s">
        <v>10480</v>
      </c>
      <c r="F2197" t="s">
        <v>22</v>
      </c>
      <c r="G2197" s="2"/>
      <c r="H2197" t="s">
        <v>22</v>
      </c>
      <c r="I2197">
        <v>2019</v>
      </c>
      <c r="J2197" t="s">
        <v>59</v>
      </c>
      <c r="K2197" t="s">
        <v>1456</v>
      </c>
      <c r="L2197">
        <v>83</v>
      </c>
      <c r="M2197">
        <v>0</v>
      </c>
      <c r="N2197" t="s">
        <v>45</v>
      </c>
      <c r="O2197" t="s">
        <v>10481</v>
      </c>
      <c r="P2197" t="s">
        <v>27</v>
      </c>
      <c r="Q2197">
        <v>2</v>
      </c>
      <c r="R2197" t="str">
        <f t="shared" si="136"/>
        <v/>
      </c>
      <c r="S2197" t="str">
        <f t="shared" si="137"/>
        <v/>
      </c>
      <c r="T2197" t="str">
        <f t="shared" si="138"/>
        <v>Modern</v>
      </c>
      <c r="U2197" t="str">
        <f t="shared" si="139"/>
        <v>Short</v>
      </c>
    </row>
    <row r="2198" spans="1:21" x14ac:dyDescent="0.25">
      <c r="A2198" t="s">
        <v>10482</v>
      </c>
      <c r="B2198" t="s">
        <v>18</v>
      </c>
      <c r="C2198" t="s">
        <v>10483</v>
      </c>
      <c r="D2198" t="s">
        <v>10484</v>
      </c>
      <c r="E2198" t="s">
        <v>2328</v>
      </c>
      <c r="F2198" t="s">
        <v>175</v>
      </c>
      <c r="G2198" s="2">
        <v>42584</v>
      </c>
      <c r="H2198" t="s">
        <v>34</v>
      </c>
      <c r="I2198">
        <v>2011</v>
      </c>
      <c r="J2198" t="s">
        <v>35</v>
      </c>
      <c r="K2198" t="s">
        <v>384</v>
      </c>
      <c r="L2198">
        <v>81</v>
      </c>
      <c r="M2198">
        <v>0</v>
      </c>
      <c r="N2198" t="s">
        <v>210</v>
      </c>
      <c r="O2198" t="s">
        <v>10485</v>
      </c>
      <c r="P2198" t="s">
        <v>39</v>
      </c>
      <c r="Q2198">
        <v>1</v>
      </c>
      <c r="R2198">
        <f t="shared" si="136"/>
        <v>2016</v>
      </c>
      <c r="S2198" t="str">
        <f t="shared" si="137"/>
        <v>August</v>
      </c>
      <c r="T2198" t="str">
        <f t="shared" si="138"/>
        <v>Modern</v>
      </c>
      <c r="U2198" t="str">
        <f t="shared" si="139"/>
        <v>Short</v>
      </c>
    </row>
    <row r="2199" spans="1:21" x14ac:dyDescent="0.25">
      <c r="A2199" t="s">
        <v>10486</v>
      </c>
      <c r="B2199" t="s">
        <v>18</v>
      </c>
      <c r="C2199" t="s">
        <v>10487</v>
      </c>
      <c r="D2199" t="s">
        <v>3248</v>
      </c>
      <c r="E2199" t="s">
        <v>10488</v>
      </c>
      <c r="F2199" t="s">
        <v>6174</v>
      </c>
      <c r="G2199" s="2">
        <v>44440</v>
      </c>
      <c r="H2199" t="s">
        <v>34</v>
      </c>
      <c r="I2199">
        <v>2001</v>
      </c>
      <c r="J2199" t="s">
        <v>153</v>
      </c>
      <c r="K2199" t="s">
        <v>111</v>
      </c>
      <c r="L2199">
        <v>95</v>
      </c>
      <c r="M2199">
        <v>0</v>
      </c>
      <c r="N2199" t="s">
        <v>112</v>
      </c>
      <c r="O2199" t="s">
        <v>10489</v>
      </c>
      <c r="P2199" t="s">
        <v>39</v>
      </c>
      <c r="Q2199">
        <v>1</v>
      </c>
      <c r="R2199">
        <f t="shared" si="136"/>
        <v>2021</v>
      </c>
      <c r="S2199" t="str">
        <f t="shared" si="137"/>
        <v>September</v>
      </c>
      <c r="T2199" t="str">
        <f t="shared" si="138"/>
        <v>Older</v>
      </c>
      <c r="U2199" t="str">
        <f t="shared" si="139"/>
        <v>Medium</v>
      </c>
    </row>
    <row r="2200" spans="1:21" x14ac:dyDescent="0.25">
      <c r="A2200" t="s">
        <v>10490</v>
      </c>
      <c r="B2200" t="s">
        <v>18</v>
      </c>
      <c r="C2200" t="s">
        <v>10491</v>
      </c>
      <c r="D2200" t="s">
        <v>10492</v>
      </c>
      <c r="E2200" t="s">
        <v>10493</v>
      </c>
      <c r="F2200" t="s">
        <v>22</v>
      </c>
      <c r="G2200" s="2"/>
      <c r="H2200" t="s">
        <v>22</v>
      </c>
      <c r="I2200">
        <v>1995</v>
      </c>
      <c r="J2200" t="s">
        <v>92</v>
      </c>
      <c r="K2200" t="s">
        <v>161</v>
      </c>
      <c r="L2200">
        <v>101</v>
      </c>
      <c r="M2200">
        <v>0</v>
      </c>
      <c r="N2200" t="s">
        <v>25</v>
      </c>
      <c r="O2200" t="s">
        <v>10494</v>
      </c>
      <c r="P2200" t="s">
        <v>27</v>
      </c>
      <c r="Q2200">
        <v>2</v>
      </c>
      <c r="R2200" t="str">
        <f t="shared" si="136"/>
        <v/>
      </c>
      <c r="S2200" t="str">
        <f t="shared" si="137"/>
        <v/>
      </c>
      <c r="T2200" t="str">
        <f t="shared" si="138"/>
        <v>Older</v>
      </c>
      <c r="U2200" t="str">
        <f t="shared" si="139"/>
        <v>Medium</v>
      </c>
    </row>
    <row r="2201" spans="1:21" x14ac:dyDescent="0.25">
      <c r="A2201" t="s">
        <v>10495</v>
      </c>
      <c r="B2201" t="s">
        <v>29</v>
      </c>
      <c r="C2201" t="s">
        <v>10496</v>
      </c>
      <c r="D2201" t="s">
        <v>22</v>
      </c>
      <c r="E2201" t="s">
        <v>10497</v>
      </c>
      <c r="F2201" t="s">
        <v>33</v>
      </c>
      <c r="G2201" s="2">
        <v>44006</v>
      </c>
      <c r="H2201" t="s">
        <v>34</v>
      </c>
      <c r="I2201">
        <v>2020</v>
      </c>
      <c r="J2201" t="s">
        <v>51</v>
      </c>
      <c r="K2201" t="s">
        <v>71</v>
      </c>
      <c r="L2201">
        <v>0</v>
      </c>
      <c r="M2201">
        <v>1</v>
      </c>
      <c r="N2201" t="s">
        <v>37</v>
      </c>
      <c r="O2201" t="s">
        <v>10498</v>
      </c>
      <c r="P2201" t="s">
        <v>39</v>
      </c>
      <c r="Q2201">
        <v>1</v>
      </c>
      <c r="R2201">
        <f t="shared" si="136"/>
        <v>2020</v>
      </c>
      <c r="S2201" t="str">
        <f t="shared" si="137"/>
        <v>June</v>
      </c>
      <c r="T2201" t="str">
        <f t="shared" si="138"/>
        <v>Recent</v>
      </c>
      <c r="U2201" t="str">
        <f t="shared" si="139"/>
        <v>Not Applicable</v>
      </c>
    </row>
    <row r="2202" spans="1:21" x14ac:dyDescent="0.25">
      <c r="A2202" t="s">
        <v>10499</v>
      </c>
      <c r="B2202" t="s">
        <v>18</v>
      </c>
      <c r="C2202" t="s">
        <v>10500</v>
      </c>
      <c r="D2202" t="s">
        <v>10501</v>
      </c>
      <c r="E2202" t="s">
        <v>10502</v>
      </c>
      <c r="F2202" t="s">
        <v>10503</v>
      </c>
      <c r="G2202" s="2"/>
      <c r="H2202" t="s">
        <v>22</v>
      </c>
      <c r="I2202">
        <v>2012</v>
      </c>
      <c r="J2202" t="s">
        <v>92</v>
      </c>
      <c r="K2202" t="s">
        <v>773</v>
      </c>
      <c r="L2202">
        <v>96</v>
      </c>
      <c r="M2202">
        <v>0</v>
      </c>
      <c r="N2202" t="s">
        <v>25</v>
      </c>
      <c r="O2202" t="s">
        <v>10504</v>
      </c>
      <c r="P2202" t="s">
        <v>27</v>
      </c>
      <c r="Q2202">
        <v>2</v>
      </c>
      <c r="R2202" t="str">
        <f t="shared" si="136"/>
        <v/>
      </c>
      <c r="S2202" t="str">
        <f t="shared" si="137"/>
        <v/>
      </c>
      <c r="T2202" t="str">
        <f t="shared" si="138"/>
        <v>Modern</v>
      </c>
      <c r="U2202" t="str">
        <f t="shared" si="139"/>
        <v>Medium</v>
      </c>
    </row>
    <row r="2203" spans="1:21" x14ac:dyDescent="0.25">
      <c r="A2203" t="s">
        <v>10505</v>
      </c>
      <c r="B2203" t="s">
        <v>18</v>
      </c>
      <c r="C2203" t="s">
        <v>10506</v>
      </c>
      <c r="D2203" t="s">
        <v>10507</v>
      </c>
      <c r="E2203" t="s">
        <v>10508</v>
      </c>
      <c r="F2203" t="s">
        <v>22</v>
      </c>
      <c r="G2203" s="2"/>
      <c r="H2203" t="s">
        <v>22</v>
      </c>
      <c r="I2203">
        <v>2019</v>
      </c>
      <c r="J2203" t="s">
        <v>59</v>
      </c>
      <c r="K2203" t="s">
        <v>176</v>
      </c>
      <c r="L2203">
        <v>102</v>
      </c>
      <c r="M2203">
        <v>0</v>
      </c>
      <c r="N2203" t="s">
        <v>25</v>
      </c>
      <c r="O2203" t="s">
        <v>10509</v>
      </c>
      <c r="P2203" t="s">
        <v>27</v>
      </c>
      <c r="Q2203">
        <v>2</v>
      </c>
      <c r="R2203" t="str">
        <f t="shared" si="136"/>
        <v/>
      </c>
      <c r="S2203" t="str">
        <f t="shared" si="137"/>
        <v/>
      </c>
      <c r="T2203" t="str">
        <f t="shared" si="138"/>
        <v>Modern</v>
      </c>
      <c r="U2203" t="str">
        <f t="shared" si="139"/>
        <v>Medium</v>
      </c>
    </row>
    <row r="2204" spans="1:21" x14ac:dyDescent="0.25">
      <c r="A2204" t="s">
        <v>10510</v>
      </c>
      <c r="B2204" t="s">
        <v>18</v>
      </c>
      <c r="C2204" t="s">
        <v>10511</v>
      </c>
      <c r="D2204" t="s">
        <v>10512</v>
      </c>
      <c r="E2204" t="s">
        <v>10513</v>
      </c>
      <c r="F2204" t="s">
        <v>22</v>
      </c>
      <c r="G2204" s="2"/>
      <c r="H2204" t="s">
        <v>22</v>
      </c>
      <c r="I2204">
        <v>1988</v>
      </c>
      <c r="J2204" t="s">
        <v>77</v>
      </c>
      <c r="K2204" t="s">
        <v>60</v>
      </c>
      <c r="L2204">
        <v>89</v>
      </c>
      <c r="M2204">
        <v>0</v>
      </c>
      <c r="N2204" t="s">
        <v>155</v>
      </c>
      <c r="O2204" t="s">
        <v>10514</v>
      </c>
      <c r="P2204" t="s">
        <v>27</v>
      </c>
      <c r="Q2204">
        <v>2</v>
      </c>
      <c r="R2204" t="str">
        <f t="shared" si="136"/>
        <v/>
      </c>
      <c r="S2204" t="str">
        <f t="shared" si="137"/>
        <v/>
      </c>
      <c r="T2204" t="str">
        <f t="shared" si="138"/>
        <v>Older</v>
      </c>
      <c r="U2204" t="str">
        <f t="shared" si="139"/>
        <v>Short</v>
      </c>
    </row>
    <row r="2205" spans="1:21" x14ac:dyDescent="0.25">
      <c r="A2205" t="s">
        <v>10515</v>
      </c>
      <c r="B2205" t="s">
        <v>18</v>
      </c>
      <c r="C2205" t="s">
        <v>10516</v>
      </c>
      <c r="D2205" t="s">
        <v>10517</v>
      </c>
      <c r="E2205" t="s">
        <v>10518</v>
      </c>
      <c r="F2205" t="s">
        <v>22</v>
      </c>
      <c r="G2205" s="2"/>
      <c r="H2205" t="s">
        <v>22</v>
      </c>
      <c r="I2205">
        <v>2020</v>
      </c>
      <c r="J2205" t="s">
        <v>59</v>
      </c>
      <c r="K2205" t="s">
        <v>143</v>
      </c>
      <c r="L2205">
        <v>133</v>
      </c>
      <c r="M2205">
        <v>0</v>
      </c>
      <c r="N2205" t="s">
        <v>61</v>
      </c>
      <c r="O2205" t="s">
        <v>10519</v>
      </c>
      <c r="P2205" t="s">
        <v>27</v>
      </c>
      <c r="Q2205">
        <v>2</v>
      </c>
      <c r="R2205" t="str">
        <f t="shared" si="136"/>
        <v/>
      </c>
      <c r="S2205" t="str">
        <f t="shared" si="137"/>
        <v/>
      </c>
      <c r="T2205" t="str">
        <f t="shared" si="138"/>
        <v>Recent</v>
      </c>
      <c r="U2205" t="str">
        <f t="shared" si="139"/>
        <v>Long</v>
      </c>
    </row>
    <row r="2206" spans="1:21" x14ac:dyDescent="0.25">
      <c r="A2206" t="s">
        <v>10520</v>
      </c>
      <c r="B2206" t="s">
        <v>18</v>
      </c>
      <c r="C2206" t="s">
        <v>10521</v>
      </c>
      <c r="D2206" t="s">
        <v>10522</v>
      </c>
      <c r="E2206" t="s">
        <v>10523</v>
      </c>
      <c r="F2206" t="s">
        <v>22</v>
      </c>
      <c r="G2206" s="2"/>
      <c r="H2206" t="s">
        <v>22</v>
      </c>
      <c r="I2206">
        <v>2016</v>
      </c>
      <c r="J2206" t="s">
        <v>59</v>
      </c>
      <c r="K2206" t="s">
        <v>610</v>
      </c>
      <c r="L2206">
        <v>111</v>
      </c>
      <c r="M2206">
        <v>0</v>
      </c>
      <c r="N2206" t="s">
        <v>119</v>
      </c>
      <c r="O2206" t="s">
        <v>10524</v>
      </c>
      <c r="P2206" t="s">
        <v>27</v>
      </c>
      <c r="Q2206">
        <v>2</v>
      </c>
      <c r="R2206" t="str">
        <f t="shared" si="136"/>
        <v/>
      </c>
      <c r="S2206" t="str">
        <f t="shared" si="137"/>
        <v/>
      </c>
      <c r="T2206" t="str">
        <f t="shared" si="138"/>
        <v>Modern</v>
      </c>
      <c r="U2206" t="str">
        <f t="shared" si="139"/>
        <v>Medium</v>
      </c>
    </row>
    <row r="2207" spans="1:21" x14ac:dyDescent="0.25">
      <c r="A2207" t="s">
        <v>10525</v>
      </c>
      <c r="B2207" t="s">
        <v>18</v>
      </c>
      <c r="C2207" t="s">
        <v>10526</v>
      </c>
      <c r="D2207" t="s">
        <v>10527</v>
      </c>
      <c r="E2207" t="s">
        <v>10528</v>
      </c>
      <c r="F2207" t="s">
        <v>5384</v>
      </c>
      <c r="G2207" s="2">
        <v>43739</v>
      </c>
      <c r="H2207" t="s">
        <v>34</v>
      </c>
      <c r="I2207">
        <v>2018</v>
      </c>
      <c r="J2207" t="s">
        <v>136</v>
      </c>
      <c r="K2207" t="s">
        <v>967</v>
      </c>
      <c r="L2207">
        <v>90</v>
      </c>
      <c r="M2207">
        <v>0</v>
      </c>
      <c r="N2207" t="s">
        <v>119</v>
      </c>
      <c r="O2207" t="s">
        <v>10529</v>
      </c>
      <c r="P2207" t="s">
        <v>39</v>
      </c>
      <c r="Q2207">
        <v>1</v>
      </c>
      <c r="R2207">
        <f t="shared" si="136"/>
        <v>2019</v>
      </c>
      <c r="S2207" t="str">
        <f t="shared" si="137"/>
        <v>October</v>
      </c>
      <c r="T2207" t="str">
        <f t="shared" si="138"/>
        <v>Modern</v>
      </c>
      <c r="U2207" t="str">
        <f t="shared" si="139"/>
        <v>Medium</v>
      </c>
    </row>
    <row r="2208" spans="1:21" x14ac:dyDescent="0.25">
      <c r="A2208" t="s">
        <v>10530</v>
      </c>
      <c r="B2208" t="s">
        <v>18</v>
      </c>
      <c r="C2208" t="s">
        <v>10531</v>
      </c>
      <c r="D2208" t="s">
        <v>2322</v>
      </c>
      <c r="E2208" t="s">
        <v>10532</v>
      </c>
      <c r="F2208" t="s">
        <v>22</v>
      </c>
      <c r="G2208" s="2"/>
      <c r="H2208" t="s">
        <v>22</v>
      </c>
      <c r="I2208">
        <v>2016</v>
      </c>
      <c r="J2208" t="s">
        <v>300</v>
      </c>
      <c r="K2208" t="s">
        <v>1667</v>
      </c>
      <c r="L2208">
        <v>59</v>
      </c>
      <c r="M2208">
        <v>0</v>
      </c>
      <c r="N2208" t="s">
        <v>155</v>
      </c>
      <c r="O2208" t="s">
        <v>10533</v>
      </c>
      <c r="P2208" t="s">
        <v>27</v>
      </c>
      <c r="Q2208">
        <v>2</v>
      </c>
      <c r="R2208" t="str">
        <f t="shared" si="136"/>
        <v/>
      </c>
      <c r="S2208" t="str">
        <f t="shared" si="137"/>
        <v/>
      </c>
      <c r="T2208" t="str">
        <f t="shared" si="138"/>
        <v>Modern</v>
      </c>
      <c r="U2208" t="str">
        <f t="shared" si="139"/>
        <v>Short</v>
      </c>
    </row>
    <row r="2209" spans="1:21" x14ac:dyDescent="0.25">
      <c r="A2209" t="s">
        <v>10534</v>
      </c>
      <c r="B2209" t="s">
        <v>18</v>
      </c>
      <c r="C2209" t="s">
        <v>10535</v>
      </c>
      <c r="D2209" t="s">
        <v>10536</v>
      </c>
      <c r="E2209" t="s">
        <v>10537</v>
      </c>
      <c r="F2209" t="s">
        <v>22</v>
      </c>
      <c r="G2209" s="2"/>
      <c r="H2209" t="s">
        <v>22</v>
      </c>
      <c r="I2209">
        <v>2018</v>
      </c>
      <c r="J2209" t="s">
        <v>198</v>
      </c>
      <c r="K2209" t="s">
        <v>1791</v>
      </c>
      <c r="L2209">
        <v>50</v>
      </c>
      <c r="M2209">
        <v>0</v>
      </c>
      <c r="N2209" t="s">
        <v>155</v>
      </c>
      <c r="O2209" t="s">
        <v>10538</v>
      </c>
      <c r="P2209" t="s">
        <v>27</v>
      </c>
      <c r="Q2209">
        <v>2</v>
      </c>
      <c r="R2209" t="str">
        <f t="shared" si="136"/>
        <v/>
      </c>
      <c r="S2209" t="str">
        <f t="shared" si="137"/>
        <v/>
      </c>
      <c r="T2209" t="str">
        <f t="shared" si="138"/>
        <v>Modern</v>
      </c>
      <c r="U2209" t="str">
        <f t="shared" si="139"/>
        <v>Short</v>
      </c>
    </row>
    <row r="2210" spans="1:21" x14ac:dyDescent="0.25">
      <c r="A2210" t="s">
        <v>10539</v>
      </c>
      <c r="B2210" t="s">
        <v>18</v>
      </c>
      <c r="C2210" t="s">
        <v>10540</v>
      </c>
      <c r="D2210" t="s">
        <v>4699</v>
      </c>
      <c r="E2210" t="s">
        <v>4700</v>
      </c>
      <c r="F2210" t="s">
        <v>22</v>
      </c>
      <c r="G2210" s="2"/>
      <c r="H2210" t="s">
        <v>22</v>
      </c>
      <c r="I2210">
        <v>2021</v>
      </c>
      <c r="J2210" t="s">
        <v>59</v>
      </c>
      <c r="K2210" t="s">
        <v>576</v>
      </c>
      <c r="L2210">
        <v>161</v>
      </c>
      <c r="M2210">
        <v>0</v>
      </c>
      <c r="N2210" t="s">
        <v>119</v>
      </c>
      <c r="O2210" t="s">
        <v>4701</v>
      </c>
      <c r="P2210" t="s">
        <v>27</v>
      </c>
      <c r="Q2210">
        <v>2</v>
      </c>
      <c r="R2210" t="str">
        <f t="shared" si="136"/>
        <v/>
      </c>
      <c r="S2210" t="str">
        <f t="shared" si="137"/>
        <v/>
      </c>
      <c r="T2210" t="str">
        <f t="shared" si="138"/>
        <v>Recent</v>
      </c>
      <c r="U2210" t="str">
        <f t="shared" si="139"/>
        <v>Long</v>
      </c>
    </row>
    <row r="2211" spans="1:21" x14ac:dyDescent="0.25">
      <c r="A2211" t="s">
        <v>10541</v>
      </c>
      <c r="B2211" t="s">
        <v>18</v>
      </c>
      <c r="C2211" t="s">
        <v>10542</v>
      </c>
      <c r="D2211" t="s">
        <v>10543</v>
      </c>
      <c r="E2211" t="s">
        <v>10544</v>
      </c>
      <c r="F2211" t="s">
        <v>22</v>
      </c>
      <c r="G2211" s="2"/>
      <c r="H2211" t="s">
        <v>22</v>
      </c>
      <c r="I2211">
        <v>2013</v>
      </c>
      <c r="J2211" t="s">
        <v>59</v>
      </c>
      <c r="K2211" t="s">
        <v>4125</v>
      </c>
      <c r="L2211">
        <v>119</v>
      </c>
      <c r="M2211">
        <v>0</v>
      </c>
      <c r="N2211" t="s">
        <v>119</v>
      </c>
      <c r="O2211" t="s">
        <v>10545</v>
      </c>
      <c r="P2211" t="s">
        <v>27</v>
      </c>
      <c r="Q2211">
        <v>2</v>
      </c>
      <c r="R2211" t="str">
        <f t="shared" si="136"/>
        <v/>
      </c>
      <c r="S2211" t="str">
        <f t="shared" si="137"/>
        <v/>
      </c>
      <c r="T2211" t="str">
        <f t="shared" si="138"/>
        <v>Modern</v>
      </c>
      <c r="U2211" t="str">
        <f t="shared" si="139"/>
        <v>Medium</v>
      </c>
    </row>
    <row r="2212" spans="1:21" x14ac:dyDescent="0.25">
      <c r="A2212" t="s">
        <v>10546</v>
      </c>
      <c r="B2212" t="s">
        <v>18</v>
      </c>
      <c r="C2212" t="s">
        <v>10547</v>
      </c>
      <c r="D2212" t="s">
        <v>10548</v>
      </c>
      <c r="E2212" t="s">
        <v>10549</v>
      </c>
      <c r="F2212" t="s">
        <v>22</v>
      </c>
      <c r="G2212" s="2"/>
      <c r="H2212" t="s">
        <v>22</v>
      </c>
      <c r="I2212">
        <v>2021</v>
      </c>
      <c r="J2212" t="s">
        <v>198</v>
      </c>
      <c r="K2212" t="s">
        <v>318</v>
      </c>
      <c r="L2212">
        <v>80</v>
      </c>
      <c r="M2212">
        <v>0</v>
      </c>
      <c r="N2212" t="s">
        <v>264</v>
      </c>
      <c r="O2212" t="s">
        <v>10550</v>
      </c>
      <c r="P2212" t="s">
        <v>27</v>
      </c>
      <c r="Q2212">
        <v>2</v>
      </c>
      <c r="R2212" t="str">
        <f t="shared" si="136"/>
        <v/>
      </c>
      <c r="S2212" t="str">
        <f t="shared" si="137"/>
        <v/>
      </c>
      <c r="T2212" t="str">
        <f t="shared" si="138"/>
        <v>Recent</v>
      </c>
      <c r="U2212" t="str">
        <f t="shared" si="139"/>
        <v>Short</v>
      </c>
    </row>
    <row r="2213" spans="1:21" x14ac:dyDescent="0.25">
      <c r="A2213" t="s">
        <v>10551</v>
      </c>
      <c r="B2213" t="s">
        <v>18</v>
      </c>
      <c r="C2213" t="s">
        <v>10552</v>
      </c>
      <c r="D2213" t="s">
        <v>10553</v>
      </c>
      <c r="E2213" t="s">
        <v>10554</v>
      </c>
      <c r="F2213" t="s">
        <v>10555</v>
      </c>
      <c r="G2213" s="2">
        <v>43678</v>
      </c>
      <c r="H2213" t="s">
        <v>34</v>
      </c>
      <c r="I2213">
        <v>2015</v>
      </c>
      <c r="J2213" t="s">
        <v>92</v>
      </c>
      <c r="K2213" t="s">
        <v>951</v>
      </c>
      <c r="L2213">
        <v>115</v>
      </c>
      <c r="M2213">
        <v>0</v>
      </c>
      <c r="N2213" t="s">
        <v>112</v>
      </c>
      <c r="O2213" t="s">
        <v>10556</v>
      </c>
      <c r="P2213" t="s">
        <v>39</v>
      </c>
      <c r="Q2213">
        <v>1</v>
      </c>
      <c r="R2213">
        <f t="shared" si="136"/>
        <v>2019</v>
      </c>
      <c r="S2213" t="str">
        <f t="shared" si="137"/>
        <v>August</v>
      </c>
      <c r="T2213" t="str">
        <f t="shared" si="138"/>
        <v>Modern</v>
      </c>
      <c r="U2213" t="str">
        <f t="shared" si="139"/>
        <v>Medium</v>
      </c>
    </row>
    <row r="2214" spans="1:21" x14ac:dyDescent="0.25">
      <c r="A2214" t="s">
        <v>10557</v>
      </c>
      <c r="B2214" t="s">
        <v>18</v>
      </c>
      <c r="C2214" t="s">
        <v>10558</v>
      </c>
      <c r="D2214" t="s">
        <v>10559</v>
      </c>
      <c r="E2214" t="s">
        <v>10560</v>
      </c>
      <c r="F2214" t="s">
        <v>22</v>
      </c>
      <c r="G2214" s="2"/>
      <c r="H2214" t="s">
        <v>22</v>
      </c>
      <c r="I2214">
        <v>1995</v>
      </c>
      <c r="J2214" t="s">
        <v>59</v>
      </c>
      <c r="K2214" t="s">
        <v>363</v>
      </c>
      <c r="L2214">
        <v>91</v>
      </c>
      <c r="M2214">
        <v>0</v>
      </c>
      <c r="N2214" t="s">
        <v>119</v>
      </c>
      <c r="O2214" t="s">
        <v>10561</v>
      </c>
      <c r="P2214" t="s">
        <v>27</v>
      </c>
      <c r="Q2214">
        <v>2</v>
      </c>
      <c r="R2214" t="str">
        <f t="shared" si="136"/>
        <v/>
      </c>
      <c r="S2214" t="str">
        <f t="shared" si="137"/>
        <v/>
      </c>
      <c r="T2214" t="str">
        <f t="shared" si="138"/>
        <v>Older</v>
      </c>
      <c r="U2214" t="str">
        <f t="shared" si="139"/>
        <v>Medium</v>
      </c>
    </row>
    <row r="2215" spans="1:21" x14ac:dyDescent="0.25">
      <c r="A2215" t="s">
        <v>10562</v>
      </c>
      <c r="B2215" t="s">
        <v>29</v>
      </c>
      <c r="C2215" t="s">
        <v>10563</v>
      </c>
      <c r="D2215" t="s">
        <v>22</v>
      </c>
      <c r="E2215" t="s">
        <v>10564</v>
      </c>
      <c r="F2215" t="s">
        <v>175</v>
      </c>
      <c r="G2215" s="2">
        <v>44053</v>
      </c>
      <c r="H2215" t="s">
        <v>34</v>
      </c>
      <c r="I2215">
        <v>2020</v>
      </c>
      <c r="J2215" t="s">
        <v>70</v>
      </c>
      <c r="K2215" t="s">
        <v>71</v>
      </c>
      <c r="L2215">
        <v>0</v>
      </c>
      <c r="M2215">
        <v>1</v>
      </c>
      <c r="N2215" t="s">
        <v>61</v>
      </c>
      <c r="O2215" t="s">
        <v>10565</v>
      </c>
      <c r="P2215" t="s">
        <v>39</v>
      </c>
      <c r="Q2215">
        <v>1</v>
      </c>
      <c r="R2215">
        <f t="shared" si="136"/>
        <v>2020</v>
      </c>
      <c r="S2215" t="str">
        <f t="shared" si="137"/>
        <v>August</v>
      </c>
      <c r="T2215" t="str">
        <f t="shared" si="138"/>
        <v>Recent</v>
      </c>
      <c r="U2215" t="str">
        <f t="shared" si="139"/>
        <v>Not Applicable</v>
      </c>
    </row>
    <row r="2216" spans="1:21" x14ac:dyDescent="0.25">
      <c r="A2216" t="s">
        <v>10566</v>
      </c>
      <c r="B2216" t="s">
        <v>29</v>
      </c>
      <c r="C2216" t="s">
        <v>10567</v>
      </c>
      <c r="D2216" t="s">
        <v>22</v>
      </c>
      <c r="E2216" t="s">
        <v>10568</v>
      </c>
      <c r="F2216" t="s">
        <v>175</v>
      </c>
      <c r="G2216" s="2">
        <v>42370</v>
      </c>
      <c r="H2216" t="s">
        <v>34</v>
      </c>
      <c r="I2216">
        <v>1995</v>
      </c>
      <c r="J2216" t="s">
        <v>70</v>
      </c>
      <c r="K2216" t="s">
        <v>36</v>
      </c>
      <c r="L2216">
        <v>0</v>
      </c>
      <c r="M2216">
        <v>2</v>
      </c>
      <c r="N2216" t="s">
        <v>716</v>
      </c>
      <c r="O2216" t="s">
        <v>10569</v>
      </c>
      <c r="P2216" t="s">
        <v>39</v>
      </c>
      <c r="Q2216">
        <v>1</v>
      </c>
      <c r="R2216">
        <f t="shared" si="136"/>
        <v>2016</v>
      </c>
      <c r="S2216" t="str">
        <f t="shared" si="137"/>
        <v>January</v>
      </c>
      <c r="T2216" t="str">
        <f t="shared" si="138"/>
        <v>Older</v>
      </c>
      <c r="U2216" t="str">
        <f t="shared" si="139"/>
        <v>Not Applicable</v>
      </c>
    </row>
    <row r="2217" spans="1:21" x14ac:dyDescent="0.25">
      <c r="A2217" t="s">
        <v>10570</v>
      </c>
      <c r="B2217" t="s">
        <v>18</v>
      </c>
      <c r="C2217" t="s">
        <v>10571</v>
      </c>
      <c r="D2217" t="s">
        <v>10572</v>
      </c>
      <c r="E2217" t="s">
        <v>10573</v>
      </c>
      <c r="F2217" t="s">
        <v>175</v>
      </c>
      <c r="G2217" s="2">
        <v>42723</v>
      </c>
      <c r="H2217" t="s">
        <v>34</v>
      </c>
      <c r="I2217">
        <v>2016</v>
      </c>
      <c r="J2217" t="s">
        <v>300</v>
      </c>
      <c r="K2217" t="s">
        <v>226</v>
      </c>
      <c r="L2217">
        <v>86</v>
      </c>
      <c r="M2217">
        <v>0</v>
      </c>
      <c r="N2217" t="s">
        <v>119</v>
      </c>
      <c r="O2217" t="s">
        <v>10574</v>
      </c>
      <c r="P2217" t="s">
        <v>39</v>
      </c>
      <c r="Q2217">
        <v>1</v>
      </c>
      <c r="R2217">
        <f t="shared" si="136"/>
        <v>2016</v>
      </c>
      <c r="S2217" t="str">
        <f t="shared" si="137"/>
        <v>December</v>
      </c>
      <c r="T2217" t="str">
        <f t="shared" si="138"/>
        <v>Modern</v>
      </c>
      <c r="U2217" t="str">
        <f t="shared" si="139"/>
        <v>Short</v>
      </c>
    </row>
    <row r="2218" spans="1:21" x14ac:dyDescent="0.25">
      <c r="A2218" t="s">
        <v>10575</v>
      </c>
      <c r="B2218" t="s">
        <v>29</v>
      </c>
      <c r="C2218" t="s">
        <v>10576</v>
      </c>
      <c r="D2218" t="s">
        <v>22</v>
      </c>
      <c r="E2218" t="s">
        <v>10577</v>
      </c>
      <c r="F2218" t="s">
        <v>175</v>
      </c>
      <c r="G2218" s="2">
        <v>43497</v>
      </c>
      <c r="H2218" t="s">
        <v>34</v>
      </c>
      <c r="I2218">
        <v>2019</v>
      </c>
      <c r="J2218" t="s">
        <v>35</v>
      </c>
      <c r="K2218" t="s">
        <v>71</v>
      </c>
      <c r="L2218">
        <v>0</v>
      </c>
      <c r="M2218">
        <v>1</v>
      </c>
      <c r="N2218" t="s">
        <v>61</v>
      </c>
      <c r="O2218" t="s">
        <v>10578</v>
      </c>
      <c r="P2218" t="s">
        <v>39</v>
      </c>
      <c r="Q2218">
        <v>1</v>
      </c>
      <c r="R2218">
        <f t="shared" si="136"/>
        <v>2019</v>
      </c>
      <c r="S2218" t="str">
        <f t="shared" si="137"/>
        <v>February</v>
      </c>
      <c r="T2218" t="str">
        <f t="shared" si="138"/>
        <v>Modern</v>
      </c>
      <c r="U2218" t="str">
        <f t="shared" si="139"/>
        <v>Not Applicable</v>
      </c>
    </row>
    <row r="2219" spans="1:21" x14ac:dyDescent="0.25">
      <c r="A2219" t="s">
        <v>10579</v>
      </c>
      <c r="B2219" t="s">
        <v>18</v>
      </c>
      <c r="C2219" t="s">
        <v>10580</v>
      </c>
      <c r="D2219" t="s">
        <v>10581</v>
      </c>
      <c r="E2219" t="s">
        <v>10582</v>
      </c>
      <c r="F2219" t="s">
        <v>22</v>
      </c>
      <c r="G2219" s="2"/>
      <c r="H2219" t="s">
        <v>22</v>
      </c>
      <c r="I2219">
        <v>2021</v>
      </c>
      <c r="J2219" t="s">
        <v>59</v>
      </c>
      <c r="K2219" t="s">
        <v>610</v>
      </c>
      <c r="L2219">
        <v>111</v>
      </c>
      <c r="M2219">
        <v>0</v>
      </c>
      <c r="N2219" t="s">
        <v>119</v>
      </c>
      <c r="O2219" t="s">
        <v>10583</v>
      </c>
      <c r="P2219" t="s">
        <v>27</v>
      </c>
      <c r="Q2219">
        <v>2</v>
      </c>
      <c r="R2219" t="str">
        <f t="shared" si="136"/>
        <v/>
      </c>
      <c r="S2219" t="str">
        <f t="shared" si="137"/>
        <v/>
      </c>
      <c r="T2219" t="str">
        <f t="shared" si="138"/>
        <v>Recent</v>
      </c>
      <c r="U2219" t="str">
        <f t="shared" si="139"/>
        <v>Medium</v>
      </c>
    </row>
    <row r="2220" spans="1:21" x14ac:dyDescent="0.25">
      <c r="A2220" t="s">
        <v>10584</v>
      </c>
      <c r="B2220" t="s">
        <v>18</v>
      </c>
      <c r="C2220" t="s">
        <v>10585</v>
      </c>
      <c r="D2220" t="s">
        <v>4954</v>
      </c>
      <c r="E2220" t="s">
        <v>10586</v>
      </c>
      <c r="F2220" t="s">
        <v>10587</v>
      </c>
      <c r="G2220" s="2">
        <v>43739</v>
      </c>
      <c r="H2220" t="s">
        <v>34</v>
      </c>
      <c r="I2220">
        <v>2001</v>
      </c>
      <c r="J2220" t="s">
        <v>92</v>
      </c>
      <c r="K2220" t="s">
        <v>169</v>
      </c>
      <c r="L2220">
        <v>103</v>
      </c>
      <c r="M2220">
        <v>0</v>
      </c>
      <c r="N2220" t="s">
        <v>2791</v>
      </c>
      <c r="O2220" t="s">
        <v>10588</v>
      </c>
      <c r="P2220" t="s">
        <v>39</v>
      </c>
      <c r="Q2220">
        <v>1</v>
      </c>
      <c r="R2220">
        <f t="shared" si="136"/>
        <v>2019</v>
      </c>
      <c r="S2220" t="str">
        <f t="shared" si="137"/>
        <v>October</v>
      </c>
      <c r="T2220" t="str">
        <f t="shared" si="138"/>
        <v>Older</v>
      </c>
      <c r="U2220" t="str">
        <f t="shared" si="139"/>
        <v>Medium</v>
      </c>
    </row>
    <row r="2221" spans="1:21" x14ac:dyDescent="0.25">
      <c r="A2221" t="s">
        <v>10589</v>
      </c>
      <c r="B2221" t="s">
        <v>18</v>
      </c>
      <c r="C2221" t="s">
        <v>10590</v>
      </c>
      <c r="D2221" t="s">
        <v>10591</v>
      </c>
      <c r="E2221" t="s">
        <v>10592</v>
      </c>
      <c r="F2221" t="s">
        <v>22</v>
      </c>
      <c r="G2221" s="2"/>
      <c r="H2221" t="s">
        <v>22</v>
      </c>
      <c r="I2221">
        <v>2019</v>
      </c>
      <c r="J2221" t="s">
        <v>198</v>
      </c>
      <c r="K2221" t="s">
        <v>5799</v>
      </c>
      <c r="L2221">
        <v>24</v>
      </c>
      <c r="M2221">
        <v>0</v>
      </c>
      <c r="N2221" t="s">
        <v>155</v>
      </c>
      <c r="O2221" t="s">
        <v>10593</v>
      </c>
      <c r="P2221" t="s">
        <v>27</v>
      </c>
      <c r="Q2221">
        <v>2</v>
      </c>
      <c r="R2221" t="str">
        <f t="shared" si="136"/>
        <v/>
      </c>
      <c r="S2221" t="str">
        <f t="shared" si="137"/>
        <v/>
      </c>
      <c r="T2221" t="str">
        <f t="shared" si="138"/>
        <v>Modern</v>
      </c>
      <c r="U2221" t="str">
        <f t="shared" si="139"/>
        <v>Short</v>
      </c>
    </row>
    <row r="2222" spans="1:21" x14ac:dyDescent="0.25">
      <c r="A2222" t="s">
        <v>10594</v>
      </c>
      <c r="B2222" t="s">
        <v>18</v>
      </c>
      <c r="C2222" t="s">
        <v>10595</v>
      </c>
      <c r="D2222" t="s">
        <v>1560</v>
      </c>
      <c r="E2222" t="s">
        <v>10596</v>
      </c>
      <c r="F2222" t="s">
        <v>10597</v>
      </c>
      <c r="G2222" s="2">
        <v>43591</v>
      </c>
      <c r="H2222" t="s">
        <v>34</v>
      </c>
      <c r="I2222">
        <v>2011</v>
      </c>
      <c r="J2222" t="s">
        <v>244</v>
      </c>
      <c r="K2222" t="s">
        <v>918</v>
      </c>
      <c r="L2222">
        <v>147</v>
      </c>
      <c r="M2222">
        <v>0</v>
      </c>
      <c r="N2222" t="s">
        <v>119</v>
      </c>
      <c r="O2222" t="s">
        <v>10598</v>
      </c>
      <c r="P2222" t="s">
        <v>39</v>
      </c>
      <c r="Q2222">
        <v>1</v>
      </c>
      <c r="R2222">
        <f t="shared" si="136"/>
        <v>2019</v>
      </c>
      <c r="S2222" t="str">
        <f t="shared" si="137"/>
        <v>May</v>
      </c>
      <c r="T2222" t="str">
        <f t="shared" si="138"/>
        <v>Modern</v>
      </c>
      <c r="U2222" t="str">
        <f t="shared" si="139"/>
        <v>Long</v>
      </c>
    </row>
    <row r="2223" spans="1:21" x14ac:dyDescent="0.25">
      <c r="A2223" t="s">
        <v>10599</v>
      </c>
      <c r="B2223" t="s">
        <v>18</v>
      </c>
      <c r="C2223" t="s">
        <v>10600</v>
      </c>
      <c r="D2223" t="s">
        <v>10501</v>
      </c>
      <c r="E2223" t="s">
        <v>10601</v>
      </c>
      <c r="F2223" t="s">
        <v>175</v>
      </c>
      <c r="G2223" s="2">
        <v>44378</v>
      </c>
      <c r="H2223" t="s">
        <v>34</v>
      </c>
      <c r="I2223">
        <v>1995</v>
      </c>
      <c r="J2223" t="s">
        <v>244</v>
      </c>
      <c r="K2223" t="s">
        <v>161</v>
      </c>
      <c r="L2223">
        <v>101</v>
      </c>
      <c r="M2223">
        <v>0</v>
      </c>
      <c r="N2223" t="s">
        <v>112</v>
      </c>
      <c r="O2223" t="s">
        <v>10602</v>
      </c>
      <c r="P2223" t="s">
        <v>39</v>
      </c>
      <c r="Q2223">
        <v>1</v>
      </c>
      <c r="R2223">
        <f t="shared" si="136"/>
        <v>2021</v>
      </c>
      <c r="S2223" t="str">
        <f t="shared" si="137"/>
        <v>July</v>
      </c>
      <c r="T2223" t="str">
        <f t="shared" si="138"/>
        <v>Older</v>
      </c>
      <c r="U2223" t="str">
        <f t="shared" si="139"/>
        <v>Medium</v>
      </c>
    </row>
    <row r="2224" spans="1:21" x14ac:dyDescent="0.25">
      <c r="A2224" t="s">
        <v>10603</v>
      </c>
      <c r="B2224" t="s">
        <v>18</v>
      </c>
      <c r="C2224" t="s">
        <v>10604</v>
      </c>
      <c r="D2224" t="s">
        <v>10605</v>
      </c>
      <c r="E2224" t="s">
        <v>10606</v>
      </c>
      <c r="F2224" t="s">
        <v>175</v>
      </c>
      <c r="G2224" s="2">
        <v>43087</v>
      </c>
      <c r="H2224" t="s">
        <v>34</v>
      </c>
      <c r="I2224">
        <v>2017</v>
      </c>
      <c r="J2224" t="s">
        <v>35</v>
      </c>
      <c r="K2224" t="s">
        <v>551</v>
      </c>
      <c r="L2224">
        <v>97</v>
      </c>
      <c r="M2224">
        <v>0</v>
      </c>
      <c r="N2224" t="s">
        <v>119</v>
      </c>
      <c r="O2224" t="s">
        <v>10607</v>
      </c>
      <c r="P2224" t="s">
        <v>39</v>
      </c>
      <c r="Q2224">
        <v>1</v>
      </c>
      <c r="R2224">
        <f t="shared" si="136"/>
        <v>2017</v>
      </c>
      <c r="S2224" t="str">
        <f t="shared" si="137"/>
        <v>December</v>
      </c>
      <c r="T2224" t="str">
        <f t="shared" si="138"/>
        <v>Modern</v>
      </c>
      <c r="U2224" t="str">
        <f t="shared" si="139"/>
        <v>Medium</v>
      </c>
    </row>
    <row r="2225" spans="1:21" x14ac:dyDescent="0.25">
      <c r="A2225" t="s">
        <v>10608</v>
      </c>
      <c r="B2225" t="s">
        <v>18</v>
      </c>
      <c r="C2225" t="s">
        <v>10609</v>
      </c>
      <c r="D2225" t="s">
        <v>10610</v>
      </c>
      <c r="E2225" t="s">
        <v>10611</v>
      </c>
      <c r="F2225" t="s">
        <v>10612</v>
      </c>
      <c r="G2225" s="2">
        <v>43191</v>
      </c>
      <c r="H2225" t="s">
        <v>34</v>
      </c>
      <c r="I2225">
        <v>2015</v>
      </c>
      <c r="J2225" t="s">
        <v>244</v>
      </c>
      <c r="K2225" t="s">
        <v>610</v>
      </c>
      <c r="L2225">
        <v>111</v>
      </c>
      <c r="M2225">
        <v>0</v>
      </c>
      <c r="N2225" t="s">
        <v>119</v>
      </c>
      <c r="O2225" t="s">
        <v>10613</v>
      </c>
      <c r="P2225" t="s">
        <v>39</v>
      </c>
      <c r="Q2225">
        <v>1</v>
      </c>
      <c r="R2225">
        <f t="shared" si="136"/>
        <v>2018</v>
      </c>
      <c r="S2225" t="str">
        <f t="shared" si="137"/>
        <v>April</v>
      </c>
      <c r="T2225" t="str">
        <f t="shared" si="138"/>
        <v>Modern</v>
      </c>
      <c r="U2225" t="str">
        <f t="shared" si="139"/>
        <v>Medium</v>
      </c>
    </row>
    <row r="2226" spans="1:21" x14ac:dyDescent="0.25">
      <c r="A2226" t="s">
        <v>10614</v>
      </c>
      <c r="B2226" t="s">
        <v>18</v>
      </c>
      <c r="C2226" t="s">
        <v>10615</v>
      </c>
      <c r="D2226" t="s">
        <v>10616</v>
      </c>
      <c r="E2226" t="s">
        <v>10617</v>
      </c>
      <c r="F2226" t="s">
        <v>85</v>
      </c>
      <c r="G2226" s="2">
        <v>43084</v>
      </c>
      <c r="H2226" t="s">
        <v>34</v>
      </c>
      <c r="I2226">
        <v>2017</v>
      </c>
      <c r="J2226" t="s">
        <v>35</v>
      </c>
      <c r="K2226" t="s">
        <v>1336</v>
      </c>
      <c r="L2226">
        <v>75</v>
      </c>
      <c r="M2226">
        <v>0</v>
      </c>
      <c r="N2226" t="s">
        <v>119</v>
      </c>
      <c r="O2226" t="s">
        <v>10618</v>
      </c>
      <c r="P2226" t="s">
        <v>39</v>
      </c>
      <c r="Q2226">
        <v>1</v>
      </c>
      <c r="R2226">
        <f t="shared" si="136"/>
        <v>2017</v>
      </c>
      <c r="S2226" t="str">
        <f t="shared" si="137"/>
        <v>December</v>
      </c>
      <c r="T2226" t="str">
        <f t="shared" si="138"/>
        <v>Modern</v>
      </c>
      <c r="U2226" t="str">
        <f t="shared" si="139"/>
        <v>Short</v>
      </c>
    </row>
    <row r="2227" spans="1:21" x14ac:dyDescent="0.25">
      <c r="A2227" t="s">
        <v>10619</v>
      </c>
      <c r="B2227" t="s">
        <v>18</v>
      </c>
      <c r="C2227" t="s">
        <v>10620</v>
      </c>
      <c r="D2227" t="s">
        <v>10621</v>
      </c>
      <c r="E2227" t="s">
        <v>10622</v>
      </c>
      <c r="F2227" t="s">
        <v>175</v>
      </c>
      <c r="G2227" s="2">
        <v>41831</v>
      </c>
      <c r="H2227" t="s">
        <v>34</v>
      </c>
      <c r="I2227">
        <v>2014</v>
      </c>
      <c r="J2227" t="s">
        <v>35</v>
      </c>
      <c r="K2227" t="s">
        <v>318</v>
      </c>
      <c r="L2227">
        <v>80</v>
      </c>
      <c r="M2227">
        <v>0</v>
      </c>
      <c r="N2227" t="s">
        <v>45</v>
      </c>
      <c r="O2227" t="s">
        <v>10623</v>
      </c>
      <c r="P2227" t="s">
        <v>39</v>
      </c>
      <c r="Q2227">
        <v>1</v>
      </c>
      <c r="R2227">
        <f t="shared" si="136"/>
        <v>2014</v>
      </c>
      <c r="S2227" t="str">
        <f t="shared" si="137"/>
        <v>July</v>
      </c>
      <c r="T2227" t="str">
        <f t="shared" si="138"/>
        <v>Modern</v>
      </c>
      <c r="U2227" t="str">
        <f t="shared" si="139"/>
        <v>Short</v>
      </c>
    </row>
    <row r="2228" spans="1:21" x14ac:dyDescent="0.25">
      <c r="A2228" t="s">
        <v>10624</v>
      </c>
      <c r="B2228" t="s">
        <v>18</v>
      </c>
      <c r="C2228" t="s">
        <v>10625</v>
      </c>
      <c r="D2228" t="s">
        <v>10626</v>
      </c>
      <c r="E2228" t="s">
        <v>10627</v>
      </c>
      <c r="F2228" t="s">
        <v>175</v>
      </c>
      <c r="G2228" s="2">
        <v>44105</v>
      </c>
      <c r="H2228" t="s">
        <v>34</v>
      </c>
      <c r="I2228">
        <v>1999</v>
      </c>
      <c r="J2228" t="s">
        <v>244</v>
      </c>
      <c r="K2228" t="s">
        <v>289</v>
      </c>
      <c r="L2228">
        <v>93</v>
      </c>
      <c r="M2228">
        <v>0</v>
      </c>
      <c r="N2228" t="s">
        <v>61</v>
      </c>
      <c r="O2228" t="s">
        <v>10628</v>
      </c>
      <c r="P2228" t="s">
        <v>39</v>
      </c>
      <c r="Q2228">
        <v>1</v>
      </c>
      <c r="R2228">
        <f t="shared" si="136"/>
        <v>2020</v>
      </c>
      <c r="S2228" t="str">
        <f t="shared" si="137"/>
        <v>October</v>
      </c>
      <c r="T2228" t="str">
        <f t="shared" si="138"/>
        <v>Older</v>
      </c>
      <c r="U2228" t="str">
        <f t="shared" si="139"/>
        <v>Medium</v>
      </c>
    </row>
    <row r="2229" spans="1:21" x14ac:dyDescent="0.25">
      <c r="A2229" t="s">
        <v>10629</v>
      </c>
      <c r="B2229" t="s">
        <v>18</v>
      </c>
      <c r="C2229" t="s">
        <v>10630</v>
      </c>
      <c r="D2229" t="s">
        <v>10631</v>
      </c>
      <c r="E2229" t="s">
        <v>10632</v>
      </c>
      <c r="F2229" t="s">
        <v>22</v>
      </c>
      <c r="G2229" s="2"/>
      <c r="H2229" t="s">
        <v>22</v>
      </c>
      <c r="I2229">
        <v>2007</v>
      </c>
      <c r="J2229" t="s">
        <v>23</v>
      </c>
      <c r="K2229" t="s">
        <v>60</v>
      </c>
      <c r="L2229">
        <v>89</v>
      </c>
      <c r="M2229">
        <v>0</v>
      </c>
      <c r="N2229" t="s">
        <v>25</v>
      </c>
      <c r="O2229" t="s">
        <v>10633</v>
      </c>
      <c r="P2229" t="s">
        <v>27</v>
      </c>
      <c r="Q2229">
        <v>2</v>
      </c>
      <c r="R2229" t="str">
        <f t="shared" si="136"/>
        <v/>
      </c>
      <c r="S2229" t="str">
        <f t="shared" si="137"/>
        <v/>
      </c>
      <c r="T2229" t="str">
        <f t="shared" si="138"/>
        <v>Older</v>
      </c>
      <c r="U2229" t="str">
        <f t="shared" si="139"/>
        <v>Short</v>
      </c>
    </row>
    <row r="2230" spans="1:21" x14ac:dyDescent="0.25">
      <c r="A2230" t="s">
        <v>10634</v>
      </c>
      <c r="B2230" t="s">
        <v>29</v>
      </c>
      <c r="C2230" t="s">
        <v>10635</v>
      </c>
      <c r="D2230" t="s">
        <v>22</v>
      </c>
      <c r="E2230" t="s">
        <v>10636</v>
      </c>
      <c r="F2230" t="s">
        <v>4945</v>
      </c>
      <c r="G2230" s="2">
        <v>44366</v>
      </c>
      <c r="H2230" t="s">
        <v>34</v>
      </c>
      <c r="I2230">
        <v>2020</v>
      </c>
      <c r="J2230" t="s">
        <v>35</v>
      </c>
      <c r="K2230" t="s">
        <v>3028</v>
      </c>
      <c r="L2230">
        <v>0</v>
      </c>
      <c r="M2230">
        <v>6</v>
      </c>
      <c r="N2230" t="s">
        <v>61</v>
      </c>
      <c r="O2230" t="s">
        <v>10637</v>
      </c>
      <c r="P2230" t="s">
        <v>39</v>
      </c>
      <c r="Q2230">
        <v>1</v>
      </c>
      <c r="R2230">
        <f t="shared" si="136"/>
        <v>2021</v>
      </c>
      <c r="S2230" t="str">
        <f t="shared" si="137"/>
        <v>June</v>
      </c>
      <c r="T2230" t="str">
        <f t="shared" si="138"/>
        <v>Recent</v>
      </c>
      <c r="U2230" t="str">
        <f t="shared" si="139"/>
        <v>Not Applicable</v>
      </c>
    </row>
    <row r="2231" spans="1:21" x14ac:dyDescent="0.25">
      <c r="A2231" t="s">
        <v>10638</v>
      </c>
      <c r="B2231" t="s">
        <v>18</v>
      </c>
      <c r="C2231" t="s">
        <v>10639</v>
      </c>
      <c r="D2231" t="s">
        <v>10640</v>
      </c>
      <c r="E2231" t="s">
        <v>10641</v>
      </c>
      <c r="F2231" t="s">
        <v>664</v>
      </c>
      <c r="G2231" s="2"/>
      <c r="H2231" t="s">
        <v>22</v>
      </c>
      <c r="I2231">
        <v>2019</v>
      </c>
      <c r="J2231" t="s">
        <v>23</v>
      </c>
      <c r="K2231" t="s">
        <v>551</v>
      </c>
      <c r="L2231">
        <v>97</v>
      </c>
      <c r="M2231">
        <v>0</v>
      </c>
      <c r="N2231" t="s">
        <v>119</v>
      </c>
      <c r="O2231" t="s">
        <v>10642</v>
      </c>
      <c r="P2231" t="s">
        <v>27</v>
      </c>
      <c r="Q2231">
        <v>2</v>
      </c>
      <c r="R2231" t="str">
        <f t="shared" si="136"/>
        <v/>
      </c>
      <c r="S2231" t="str">
        <f t="shared" si="137"/>
        <v/>
      </c>
      <c r="T2231" t="str">
        <f t="shared" si="138"/>
        <v>Modern</v>
      </c>
      <c r="U2231" t="str">
        <f t="shared" si="139"/>
        <v>Medium</v>
      </c>
    </row>
    <row r="2232" spans="1:21" x14ac:dyDescent="0.25">
      <c r="A2232" t="s">
        <v>10643</v>
      </c>
      <c r="B2232" t="s">
        <v>18</v>
      </c>
      <c r="C2232" t="s">
        <v>10644</v>
      </c>
      <c r="D2232" t="s">
        <v>10645</v>
      </c>
      <c r="E2232" t="s">
        <v>10646</v>
      </c>
      <c r="F2232" t="s">
        <v>175</v>
      </c>
      <c r="G2232" s="2">
        <v>43182</v>
      </c>
      <c r="H2232" t="s">
        <v>34</v>
      </c>
      <c r="I2232">
        <v>2018</v>
      </c>
      <c r="J2232" t="s">
        <v>35</v>
      </c>
      <c r="K2232" t="s">
        <v>810</v>
      </c>
      <c r="L2232">
        <v>74</v>
      </c>
      <c r="M2232">
        <v>0</v>
      </c>
      <c r="N2232" t="s">
        <v>119</v>
      </c>
      <c r="O2232" t="s">
        <v>10647</v>
      </c>
      <c r="P2232" t="s">
        <v>39</v>
      </c>
      <c r="Q2232">
        <v>1</v>
      </c>
      <c r="R2232">
        <f t="shared" si="136"/>
        <v>2018</v>
      </c>
      <c r="S2232" t="str">
        <f t="shared" si="137"/>
        <v>March</v>
      </c>
      <c r="T2232" t="str">
        <f t="shared" si="138"/>
        <v>Modern</v>
      </c>
      <c r="U2232" t="str">
        <f t="shared" si="139"/>
        <v>Short</v>
      </c>
    </row>
    <row r="2233" spans="1:21" x14ac:dyDescent="0.25">
      <c r="A2233" t="s">
        <v>10648</v>
      </c>
      <c r="B2233" t="s">
        <v>18</v>
      </c>
      <c r="C2233" t="s">
        <v>10649</v>
      </c>
      <c r="D2233" t="s">
        <v>10650</v>
      </c>
      <c r="E2233" t="s">
        <v>10651</v>
      </c>
      <c r="F2233" t="s">
        <v>22</v>
      </c>
      <c r="G2233" s="2"/>
      <c r="H2233" t="s">
        <v>22</v>
      </c>
      <c r="I2233">
        <v>1992</v>
      </c>
      <c r="J2233" t="s">
        <v>244</v>
      </c>
      <c r="K2233" t="s">
        <v>104</v>
      </c>
      <c r="L2233">
        <v>73</v>
      </c>
      <c r="M2233">
        <v>0</v>
      </c>
      <c r="N2233" t="s">
        <v>357</v>
      </c>
      <c r="O2233" t="s">
        <v>10652</v>
      </c>
      <c r="P2233" t="s">
        <v>27</v>
      </c>
      <c r="Q2233">
        <v>2</v>
      </c>
      <c r="R2233" t="str">
        <f t="shared" si="136"/>
        <v/>
      </c>
      <c r="S2233" t="str">
        <f t="shared" si="137"/>
        <v/>
      </c>
      <c r="T2233" t="str">
        <f t="shared" si="138"/>
        <v>Older</v>
      </c>
      <c r="U2233" t="str">
        <f t="shared" si="139"/>
        <v>Short</v>
      </c>
    </row>
    <row r="2234" spans="1:21" x14ac:dyDescent="0.25">
      <c r="A2234" t="s">
        <v>10653</v>
      </c>
      <c r="B2234" t="s">
        <v>29</v>
      </c>
      <c r="C2234" t="s">
        <v>10654</v>
      </c>
      <c r="D2234" t="s">
        <v>22</v>
      </c>
      <c r="E2234" t="s">
        <v>10655</v>
      </c>
      <c r="F2234" t="s">
        <v>175</v>
      </c>
      <c r="G2234" s="2">
        <v>44228</v>
      </c>
      <c r="H2234" t="s">
        <v>34</v>
      </c>
      <c r="I2234">
        <v>2018</v>
      </c>
      <c r="J2234" t="s">
        <v>136</v>
      </c>
      <c r="K2234" t="s">
        <v>71</v>
      </c>
      <c r="L2234">
        <v>0</v>
      </c>
      <c r="M2234">
        <v>1</v>
      </c>
      <c r="N2234" t="s">
        <v>61</v>
      </c>
      <c r="O2234" t="s">
        <v>10656</v>
      </c>
      <c r="P2234" t="s">
        <v>39</v>
      </c>
      <c r="Q2234">
        <v>1</v>
      </c>
      <c r="R2234">
        <f t="shared" si="136"/>
        <v>2021</v>
      </c>
      <c r="S2234" t="str">
        <f t="shared" si="137"/>
        <v>February</v>
      </c>
      <c r="T2234" t="str">
        <f t="shared" si="138"/>
        <v>Modern</v>
      </c>
      <c r="U2234" t="str">
        <f t="shared" si="139"/>
        <v>Not Applicable</v>
      </c>
    </row>
    <row r="2235" spans="1:21" x14ac:dyDescent="0.25">
      <c r="A2235" t="s">
        <v>10657</v>
      </c>
      <c r="B2235" t="s">
        <v>29</v>
      </c>
      <c r="C2235" t="s">
        <v>10658</v>
      </c>
      <c r="D2235" t="s">
        <v>10659</v>
      </c>
      <c r="E2235" t="s">
        <v>10660</v>
      </c>
      <c r="F2235" t="s">
        <v>175</v>
      </c>
      <c r="G2235" s="2">
        <v>43825</v>
      </c>
      <c r="H2235" t="s">
        <v>34</v>
      </c>
      <c r="I2235">
        <v>2019</v>
      </c>
      <c r="J2235" t="s">
        <v>35</v>
      </c>
      <c r="K2235" t="s">
        <v>36</v>
      </c>
      <c r="L2235">
        <v>0</v>
      </c>
      <c r="M2235">
        <v>2</v>
      </c>
      <c r="N2235" t="s">
        <v>220</v>
      </c>
      <c r="O2235" t="s">
        <v>10661</v>
      </c>
      <c r="P2235" t="s">
        <v>39</v>
      </c>
      <c r="Q2235">
        <v>1</v>
      </c>
      <c r="R2235">
        <f t="shared" si="136"/>
        <v>2019</v>
      </c>
      <c r="S2235" t="str">
        <f t="shared" si="137"/>
        <v>December</v>
      </c>
      <c r="T2235" t="str">
        <f t="shared" si="138"/>
        <v>Modern</v>
      </c>
      <c r="U2235" t="str">
        <f t="shared" si="139"/>
        <v>Not Applicable</v>
      </c>
    </row>
    <row r="2236" spans="1:21" x14ac:dyDescent="0.25">
      <c r="A2236" t="s">
        <v>10662</v>
      </c>
      <c r="B2236" t="s">
        <v>18</v>
      </c>
      <c r="C2236" t="s">
        <v>10663</v>
      </c>
      <c r="D2236" t="s">
        <v>10664</v>
      </c>
      <c r="E2236" t="s">
        <v>10665</v>
      </c>
      <c r="F2236" t="s">
        <v>1758</v>
      </c>
      <c r="G2236" s="2">
        <v>43938</v>
      </c>
      <c r="H2236" t="s">
        <v>34</v>
      </c>
      <c r="I2236">
        <v>2020</v>
      </c>
      <c r="J2236" t="s">
        <v>35</v>
      </c>
      <c r="K2236" t="s">
        <v>111</v>
      </c>
      <c r="L2236">
        <v>95</v>
      </c>
      <c r="M2236">
        <v>0</v>
      </c>
      <c r="N2236" t="s">
        <v>119</v>
      </c>
      <c r="O2236" t="s">
        <v>10666</v>
      </c>
      <c r="P2236" t="s">
        <v>39</v>
      </c>
      <c r="Q2236">
        <v>1</v>
      </c>
      <c r="R2236">
        <f t="shared" si="136"/>
        <v>2020</v>
      </c>
      <c r="S2236" t="str">
        <f t="shared" si="137"/>
        <v>April</v>
      </c>
      <c r="T2236" t="str">
        <f t="shared" si="138"/>
        <v>Recent</v>
      </c>
      <c r="U2236" t="str">
        <f t="shared" si="139"/>
        <v>Medium</v>
      </c>
    </row>
    <row r="2237" spans="1:21" x14ac:dyDescent="0.25">
      <c r="A2237" t="s">
        <v>10667</v>
      </c>
      <c r="B2237" t="s">
        <v>18</v>
      </c>
      <c r="C2237" t="s">
        <v>10668</v>
      </c>
      <c r="D2237" t="s">
        <v>3964</v>
      </c>
      <c r="E2237" t="s">
        <v>10669</v>
      </c>
      <c r="F2237" t="s">
        <v>85</v>
      </c>
      <c r="G2237" s="2">
        <v>43146</v>
      </c>
      <c r="H2237" t="s">
        <v>34</v>
      </c>
      <c r="I2237">
        <v>2009</v>
      </c>
      <c r="J2237" t="s">
        <v>136</v>
      </c>
      <c r="K2237" t="s">
        <v>1525</v>
      </c>
      <c r="L2237">
        <v>120</v>
      </c>
      <c r="M2237">
        <v>0</v>
      </c>
      <c r="N2237" t="s">
        <v>119</v>
      </c>
      <c r="O2237" t="s">
        <v>10670</v>
      </c>
      <c r="P2237" t="s">
        <v>39</v>
      </c>
      <c r="Q2237">
        <v>1</v>
      </c>
      <c r="R2237">
        <f t="shared" si="136"/>
        <v>2018</v>
      </c>
      <c r="S2237" t="str">
        <f t="shared" si="137"/>
        <v>February</v>
      </c>
      <c r="T2237" t="str">
        <f t="shared" si="138"/>
        <v>Older</v>
      </c>
      <c r="U2237" t="str">
        <f t="shared" si="139"/>
        <v>Medium</v>
      </c>
    </row>
    <row r="2238" spans="1:21" x14ac:dyDescent="0.25">
      <c r="A2238" t="s">
        <v>10671</v>
      </c>
      <c r="B2238" t="s">
        <v>18</v>
      </c>
      <c r="C2238" t="s">
        <v>10672</v>
      </c>
      <c r="D2238" t="s">
        <v>10673</v>
      </c>
      <c r="E2238" t="s">
        <v>10674</v>
      </c>
      <c r="F2238" t="s">
        <v>1092</v>
      </c>
      <c r="G2238" s="2">
        <v>43308</v>
      </c>
      <c r="H2238" t="s">
        <v>34</v>
      </c>
      <c r="I2238">
        <v>2018</v>
      </c>
      <c r="J2238" t="s">
        <v>35</v>
      </c>
      <c r="K2238" t="s">
        <v>706</v>
      </c>
      <c r="L2238">
        <v>57</v>
      </c>
      <c r="M2238">
        <v>0</v>
      </c>
      <c r="N2238" t="s">
        <v>210</v>
      </c>
      <c r="O2238" t="s">
        <v>10675</v>
      </c>
      <c r="P2238" t="s">
        <v>39</v>
      </c>
      <c r="Q2238">
        <v>1</v>
      </c>
      <c r="R2238">
        <f t="shared" si="136"/>
        <v>2018</v>
      </c>
      <c r="S2238" t="str">
        <f t="shared" si="137"/>
        <v>July</v>
      </c>
      <c r="T2238" t="str">
        <f t="shared" si="138"/>
        <v>Modern</v>
      </c>
      <c r="U2238" t="str">
        <f t="shared" si="139"/>
        <v>Short</v>
      </c>
    </row>
    <row r="2239" spans="1:21" x14ac:dyDescent="0.25">
      <c r="A2239" t="s">
        <v>10676</v>
      </c>
      <c r="B2239" t="s">
        <v>29</v>
      </c>
      <c r="C2239" t="s">
        <v>10677</v>
      </c>
      <c r="D2239" t="s">
        <v>10678</v>
      </c>
      <c r="E2239" t="s">
        <v>10679</v>
      </c>
      <c r="F2239" t="s">
        <v>22</v>
      </c>
      <c r="G2239" s="2">
        <v>44435</v>
      </c>
      <c r="H2239" t="s">
        <v>34</v>
      </c>
      <c r="I2239">
        <v>2002</v>
      </c>
      <c r="J2239" t="s">
        <v>35</v>
      </c>
      <c r="K2239" t="s">
        <v>71</v>
      </c>
      <c r="L2239">
        <v>0</v>
      </c>
      <c r="M2239">
        <v>1</v>
      </c>
      <c r="N2239" t="s">
        <v>805</v>
      </c>
      <c r="O2239" t="s">
        <v>10680</v>
      </c>
      <c r="P2239" t="s">
        <v>39</v>
      </c>
      <c r="Q2239">
        <v>1</v>
      </c>
      <c r="R2239">
        <f t="shared" si="136"/>
        <v>2021</v>
      </c>
      <c r="S2239" t="str">
        <f t="shared" si="137"/>
        <v>August</v>
      </c>
      <c r="T2239" t="str">
        <f t="shared" si="138"/>
        <v>Older</v>
      </c>
      <c r="U2239" t="str">
        <f t="shared" si="139"/>
        <v>Not Applicable</v>
      </c>
    </row>
    <row r="2240" spans="1:21" x14ac:dyDescent="0.25">
      <c r="A2240" t="s">
        <v>10681</v>
      </c>
      <c r="B2240" t="s">
        <v>29</v>
      </c>
      <c r="C2240" t="s">
        <v>10682</v>
      </c>
      <c r="D2240" t="s">
        <v>22</v>
      </c>
      <c r="E2240" t="s">
        <v>10683</v>
      </c>
      <c r="F2240" t="s">
        <v>508</v>
      </c>
      <c r="G2240" s="2">
        <v>43754</v>
      </c>
      <c r="H2240" t="s">
        <v>34</v>
      </c>
      <c r="I2240">
        <v>2016</v>
      </c>
      <c r="J2240" t="s">
        <v>35</v>
      </c>
      <c r="K2240" t="s">
        <v>71</v>
      </c>
      <c r="L2240">
        <v>0</v>
      </c>
      <c r="M2240">
        <v>1</v>
      </c>
      <c r="N2240" t="s">
        <v>137</v>
      </c>
      <c r="O2240" t="s">
        <v>10684</v>
      </c>
      <c r="P2240" t="s">
        <v>39</v>
      </c>
      <c r="Q2240">
        <v>1</v>
      </c>
      <c r="R2240">
        <f t="shared" si="136"/>
        <v>2019</v>
      </c>
      <c r="S2240" t="str">
        <f t="shared" si="137"/>
        <v>October</v>
      </c>
      <c r="T2240" t="str">
        <f t="shared" si="138"/>
        <v>Modern</v>
      </c>
      <c r="U2240" t="str">
        <f t="shared" si="139"/>
        <v>Not Applicable</v>
      </c>
    </row>
    <row r="2241" spans="1:21" x14ac:dyDescent="0.25">
      <c r="A2241" t="s">
        <v>10685</v>
      </c>
      <c r="B2241" t="s">
        <v>18</v>
      </c>
      <c r="C2241" t="s">
        <v>10686</v>
      </c>
      <c r="D2241" t="s">
        <v>10687</v>
      </c>
      <c r="E2241" t="s">
        <v>10688</v>
      </c>
      <c r="F2241" t="s">
        <v>22</v>
      </c>
      <c r="G2241" s="2"/>
      <c r="H2241" t="s">
        <v>22</v>
      </c>
      <c r="I2241">
        <v>2016</v>
      </c>
      <c r="J2241" t="s">
        <v>238</v>
      </c>
      <c r="K2241" t="s">
        <v>967</v>
      </c>
      <c r="L2241">
        <v>90</v>
      </c>
      <c r="M2241">
        <v>0</v>
      </c>
      <c r="N2241" t="s">
        <v>119</v>
      </c>
      <c r="O2241" t="s">
        <v>10689</v>
      </c>
      <c r="P2241" t="s">
        <v>27</v>
      </c>
      <c r="Q2241">
        <v>2</v>
      </c>
      <c r="R2241" t="str">
        <f t="shared" si="136"/>
        <v/>
      </c>
      <c r="S2241" t="str">
        <f t="shared" si="137"/>
        <v/>
      </c>
      <c r="T2241" t="str">
        <f t="shared" si="138"/>
        <v>Modern</v>
      </c>
      <c r="U2241" t="str">
        <f t="shared" si="139"/>
        <v>Medium</v>
      </c>
    </row>
    <row r="2242" spans="1:21" x14ac:dyDescent="0.25">
      <c r="A2242" t="s">
        <v>10690</v>
      </c>
      <c r="B2242" t="s">
        <v>18</v>
      </c>
      <c r="C2242" t="s">
        <v>10691</v>
      </c>
      <c r="D2242" t="s">
        <v>10692</v>
      </c>
      <c r="E2242" t="s">
        <v>22</v>
      </c>
      <c r="F2242" t="s">
        <v>22</v>
      </c>
      <c r="G2242" s="2"/>
      <c r="H2242" t="s">
        <v>22</v>
      </c>
      <c r="I2242">
        <v>2013</v>
      </c>
      <c r="J2242" t="s">
        <v>238</v>
      </c>
      <c r="K2242" t="s">
        <v>2936</v>
      </c>
      <c r="L2242">
        <v>54</v>
      </c>
      <c r="M2242">
        <v>0</v>
      </c>
      <c r="N2242" t="s">
        <v>45</v>
      </c>
      <c r="O2242" t="s">
        <v>10693</v>
      </c>
      <c r="P2242" t="s">
        <v>27</v>
      </c>
      <c r="Q2242">
        <v>2</v>
      </c>
      <c r="R2242" t="str">
        <f t="shared" si="136"/>
        <v/>
      </c>
      <c r="S2242" t="str">
        <f t="shared" si="137"/>
        <v/>
      </c>
      <c r="T2242" t="str">
        <f t="shared" si="138"/>
        <v>Modern</v>
      </c>
      <c r="U2242" t="str">
        <f t="shared" si="139"/>
        <v>Short</v>
      </c>
    </row>
    <row r="2243" spans="1:21" x14ac:dyDescent="0.25">
      <c r="A2243" t="s">
        <v>10694</v>
      </c>
      <c r="B2243" t="s">
        <v>18</v>
      </c>
      <c r="C2243" t="s">
        <v>10695</v>
      </c>
      <c r="D2243" t="s">
        <v>10696</v>
      </c>
      <c r="E2243" t="s">
        <v>10697</v>
      </c>
      <c r="F2243" t="s">
        <v>22</v>
      </c>
      <c r="G2243" s="2"/>
      <c r="H2243" t="s">
        <v>22</v>
      </c>
      <c r="I2243">
        <v>2020</v>
      </c>
      <c r="J2243" t="s">
        <v>198</v>
      </c>
      <c r="K2243" t="s">
        <v>169</v>
      </c>
      <c r="L2243">
        <v>103</v>
      </c>
      <c r="M2243">
        <v>0</v>
      </c>
      <c r="N2243" t="s">
        <v>119</v>
      </c>
      <c r="O2243" t="s">
        <v>10698</v>
      </c>
      <c r="P2243" t="s">
        <v>27</v>
      </c>
      <c r="Q2243">
        <v>2</v>
      </c>
      <c r="R2243" t="str">
        <f t="shared" ref="R2243:R2306" si="140">IF(G2243="","",YEAR(G2243))</f>
        <v/>
      </c>
      <c r="S2243" t="str">
        <f t="shared" ref="S2243:S2306" si="141">IF(G2243="","",TEXT(G2243,"mmmm"))</f>
        <v/>
      </c>
      <c r="T2243" t="str">
        <f t="shared" ref="T2243:T2306" si="142">IF(I2243&gt;=2020,"Recent",IF(I2243&gt;=2010,"Modern","Older"))</f>
        <v>Recent</v>
      </c>
      <c r="U2243" t="str">
        <f t="shared" ref="U2243:U2306" si="143">IF(L2243=0,"Not Applicable",IF(L2243&lt; 90,"Short",IF(L2243&lt;=120,"Medium","Long")))</f>
        <v>Medium</v>
      </c>
    </row>
    <row r="2244" spans="1:21" x14ac:dyDescent="0.25">
      <c r="A2244" t="s">
        <v>10699</v>
      </c>
      <c r="B2244" t="s">
        <v>29</v>
      </c>
      <c r="C2244" t="s">
        <v>10700</v>
      </c>
      <c r="D2244" t="s">
        <v>22</v>
      </c>
      <c r="E2244" t="s">
        <v>10701</v>
      </c>
      <c r="F2244" t="s">
        <v>175</v>
      </c>
      <c r="G2244" s="2">
        <v>44301</v>
      </c>
      <c r="H2244" t="s">
        <v>34</v>
      </c>
      <c r="I2244">
        <v>2006</v>
      </c>
      <c r="J2244" t="s">
        <v>136</v>
      </c>
      <c r="K2244" t="s">
        <v>1856</v>
      </c>
      <c r="L2244">
        <v>0</v>
      </c>
      <c r="M2244">
        <v>7</v>
      </c>
      <c r="N2244" t="s">
        <v>61</v>
      </c>
      <c r="O2244" t="s">
        <v>10702</v>
      </c>
      <c r="P2244" t="s">
        <v>39</v>
      </c>
      <c r="Q2244">
        <v>1</v>
      </c>
      <c r="R2244">
        <f t="shared" si="140"/>
        <v>2021</v>
      </c>
      <c r="S2244" t="str">
        <f t="shared" si="141"/>
        <v>April</v>
      </c>
      <c r="T2244" t="str">
        <f t="shared" si="142"/>
        <v>Older</v>
      </c>
      <c r="U2244" t="str">
        <f t="shared" si="143"/>
        <v>Not Applicable</v>
      </c>
    </row>
    <row r="2245" spans="1:21" x14ac:dyDescent="0.25">
      <c r="A2245" t="s">
        <v>10703</v>
      </c>
      <c r="B2245" t="s">
        <v>18</v>
      </c>
      <c r="C2245" t="s">
        <v>10704</v>
      </c>
      <c r="D2245" t="s">
        <v>10705</v>
      </c>
      <c r="E2245" t="s">
        <v>10706</v>
      </c>
      <c r="F2245" t="s">
        <v>22</v>
      </c>
      <c r="G2245" s="2"/>
      <c r="H2245" t="s">
        <v>22</v>
      </c>
      <c r="I2245">
        <v>2016</v>
      </c>
      <c r="J2245" t="s">
        <v>92</v>
      </c>
      <c r="K2245" t="s">
        <v>363</v>
      </c>
      <c r="L2245">
        <v>91</v>
      </c>
      <c r="M2245">
        <v>0</v>
      </c>
      <c r="N2245" t="s">
        <v>264</v>
      </c>
      <c r="O2245" t="s">
        <v>10707</v>
      </c>
      <c r="P2245" t="s">
        <v>27</v>
      </c>
      <c r="Q2245">
        <v>2</v>
      </c>
      <c r="R2245" t="str">
        <f t="shared" si="140"/>
        <v/>
      </c>
      <c r="S2245" t="str">
        <f t="shared" si="141"/>
        <v/>
      </c>
      <c r="T2245" t="str">
        <f t="shared" si="142"/>
        <v>Modern</v>
      </c>
      <c r="U2245" t="str">
        <f t="shared" si="143"/>
        <v>Medium</v>
      </c>
    </row>
    <row r="2246" spans="1:21" x14ac:dyDescent="0.25">
      <c r="A2246" t="s">
        <v>10708</v>
      </c>
      <c r="B2246" t="s">
        <v>18</v>
      </c>
      <c r="C2246" t="s">
        <v>10709</v>
      </c>
      <c r="D2246" t="s">
        <v>10710</v>
      </c>
      <c r="E2246" t="s">
        <v>10711</v>
      </c>
      <c r="F2246" t="s">
        <v>175</v>
      </c>
      <c r="G2246" s="2">
        <v>43617</v>
      </c>
      <c r="H2246" t="s">
        <v>34</v>
      </c>
      <c r="I2246">
        <v>2018</v>
      </c>
      <c r="J2246" t="s">
        <v>35</v>
      </c>
      <c r="K2246" t="s">
        <v>306</v>
      </c>
      <c r="L2246">
        <v>98</v>
      </c>
      <c r="M2246">
        <v>0</v>
      </c>
      <c r="N2246" t="s">
        <v>4761</v>
      </c>
      <c r="O2246" t="s">
        <v>10712</v>
      </c>
      <c r="P2246" t="s">
        <v>39</v>
      </c>
      <c r="Q2246">
        <v>1</v>
      </c>
      <c r="R2246">
        <f t="shared" si="140"/>
        <v>2019</v>
      </c>
      <c r="S2246" t="str">
        <f t="shared" si="141"/>
        <v>June</v>
      </c>
      <c r="T2246" t="str">
        <f t="shared" si="142"/>
        <v>Modern</v>
      </c>
      <c r="U2246" t="str">
        <f t="shared" si="143"/>
        <v>Medium</v>
      </c>
    </row>
    <row r="2247" spans="1:21" x14ac:dyDescent="0.25">
      <c r="A2247" t="s">
        <v>10713</v>
      </c>
      <c r="B2247" t="s">
        <v>29</v>
      </c>
      <c r="C2247" t="s">
        <v>10714</v>
      </c>
      <c r="D2247" t="s">
        <v>22</v>
      </c>
      <c r="E2247" t="s">
        <v>10715</v>
      </c>
      <c r="F2247" t="s">
        <v>1050</v>
      </c>
      <c r="G2247" s="2">
        <v>42826</v>
      </c>
      <c r="H2247" t="s">
        <v>34</v>
      </c>
      <c r="I2247">
        <v>2005</v>
      </c>
      <c r="J2247" t="s">
        <v>35</v>
      </c>
      <c r="K2247" t="s">
        <v>71</v>
      </c>
      <c r="L2247">
        <v>0</v>
      </c>
      <c r="M2247">
        <v>1</v>
      </c>
      <c r="N2247" t="s">
        <v>137</v>
      </c>
      <c r="O2247" t="s">
        <v>10716</v>
      </c>
      <c r="P2247" t="s">
        <v>39</v>
      </c>
      <c r="Q2247">
        <v>1</v>
      </c>
      <c r="R2247">
        <f t="shared" si="140"/>
        <v>2017</v>
      </c>
      <c r="S2247" t="str">
        <f t="shared" si="141"/>
        <v>April</v>
      </c>
      <c r="T2247" t="str">
        <f t="shared" si="142"/>
        <v>Older</v>
      </c>
      <c r="U2247" t="str">
        <f t="shared" si="143"/>
        <v>Not Applicable</v>
      </c>
    </row>
    <row r="2248" spans="1:21" x14ac:dyDescent="0.25">
      <c r="A2248" t="s">
        <v>10717</v>
      </c>
      <c r="B2248" t="s">
        <v>18</v>
      </c>
      <c r="C2248" t="s">
        <v>10718</v>
      </c>
      <c r="D2248" t="s">
        <v>10719</v>
      </c>
      <c r="E2248" t="s">
        <v>10720</v>
      </c>
      <c r="F2248" t="s">
        <v>22</v>
      </c>
      <c r="G2248" s="2"/>
      <c r="H2248" t="s">
        <v>22</v>
      </c>
      <c r="I2248">
        <v>2009</v>
      </c>
      <c r="J2248" t="s">
        <v>92</v>
      </c>
      <c r="K2248" t="s">
        <v>470</v>
      </c>
      <c r="L2248">
        <v>100</v>
      </c>
      <c r="M2248">
        <v>0</v>
      </c>
      <c r="N2248" t="s">
        <v>119</v>
      </c>
      <c r="O2248" t="s">
        <v>10721</v>
      </c>
      <c r="P2248" t="s">
        <v>27</v>
      </c>
      <c r="Q2248">
        <v>2</v>
      </c>
      <c r="R2248" t="str">
        <f t="shared" si="140"/>
        <v/>
      </c>
      <c r="S2248" t="str">
        <f t="shared" si="141"/>
        <v/>
      </c>
      <c r="T2248" t="str">
        <f t="shared" si="142"/>
        <v>Older</v>
      </c>
      <c r="U2248" t="str">
        <f t="shared" si="143"/>
        <v>Medium</v>
      </c>
    </row>
    <row r="2249" spans="1:21" x14ac:dyDescent="0.25">
      <c r="A2249" t="s">
        <v>10722</v>
      </c>
      <c r="B2249" t="s">
        <v>18</v>
      </c>
      <c r="C2249" t="s">
        <v>10723</v>
      </c>
      <c r="D2249" t="s">
        <v>76</v>
      </c>
      <c r="E2249" t="s">
        <v>10724</v>
      </c>
      <c r="F2249" t="s">
        <v>10725</v>
      </c>
      <c r="G2249" s="2">
        <v>43274</v>
      </c>
      <c r="H2249" t="s">
        <v>34</v>
      </c>
      <c r="I2249">
        <v>2015</v>
      </c>
      <c r="J2249" t="s">
        <v>349</v>
      </c>
      <c r="K2249" t="s">
        <v>209</v>
      </c>
      <c r="L2249">
        <v>78</v>
      </c>
      <c r="M2249">
        <v>0</v>
      </c>
      <c r="N2249" t="s">
        <v>162</v>
      </c>
      <c r="O2249" t="s">
        <v>10726</v>
      </c>
      <c r="P2249" t="s">
        <v>39</v>
      </c>
      <c r="Q2249">
        <v>1</v>
      </c>
      <c r="R2249">
        <f t="shared" si="140"/>
        <v>2018</v>
      </c>
      <c r="S2249" t="str">
        <f t="shared" si="141"/>
        <v>June</v>
      </c>
      <c r="T2249" t="str">
        <f t="shared" si="142"/>
        <v>Modern</v>
      </c>
      <c r="U2249" t="str">
        <f t="shared" si="143"/>
        <v>Short</v>
      </c>
    </row>
    <row r="2250" spans="1:21" x14ac:dyDescent="0.25">
      <c r="A2250" t="s">
        <v>10727</v>
      </c>
      <c r="B2250" t="s">
        <v>18</v>
      </c>
      <c r="C2250" t="s">
        <v>10728</v>
      </c>
      <c r="D2250" t="s">
        <v>10729</v>
      </c>
      <c r="E2250" t="s">
        <v>10730</v>
      </c>
      <c r="F2250" t="s">
        <v>22</v>
      </c>
      <c r="G2250" s="2"/>
      <c r="H2250" t="s">
        <v>22</v>
      </c>
      <c r="I2250">
        <v>1995</v>
      </c>
      <c r="J2250" t="s">
        <v>23</v>
      </c>
      <c r="K2250" t="s">
        <v>256</v>
      </c>
      <c r="L2250">
        <v>92</v>
      </c>
      <c r="M2250">
        <v>0</v>
      </c>
      <c r="N2250" t="s">
        <v>119</v>
      </c>
      <c r="O2250" t="s">
        <v>10731</v>
      </c>
      <c r="P2250" t="s">
        <v>27</v>
      </c>
      <c r="Q2250">
        <v>2</v>
      </c>
      <c r="R2250" t="str">
        <f t="shared" si="140"/>
        <v/>
      </c>
      <c r="S2250" t="str">
        <f t="shared" si="141"/>
        <v/>
      </c>
      <c r="T2250" t="str">
        <f t="shared" si="142"/>
        <v>Older</v>
      </c>
      <c r="U2250" t="str">
        <f t="shared" si="143"/>
        <v>Medium</v>
      </c>
    </row>
    <row r="2251" spans="1:21" x14ac:dyDescent="0.25">
      <c r="A2251" t="s">
        <v>10732</v>
      </c>
      <c r="B2251" t="s">
        <v>18</v>
      </c>
      <c r="C2251" t="s">
        <v>10733</v>
      </c>
      <c r="D2251" t="s">
        <v>10734</v>
      </c>
      <c r="E2251" t="s">
        <v>10735</v>
      </c>
      <c r="F2251" t="s">
        <v>22</v>
      </c>
      <c r="G2251" s="2"/>
      <c r="H2251" t="s">
        <v>22</v>
      </c>
      <c r="I2251">
        <v>1986</v>
      </c>
      <c r="J2251" t="s">
        <v>23</v>
      </c>
      <c r="K2251" t="s">
        <v>3544</v>
      </c>
      <c r="L2251">
        <v>63</v>
      </c>
      <c r="M2251">
        <v>0</v>
      </c>
      <c r="N2251" t="s">
        <v>155</v>
      </c>
      <c r="O2251" t="s">
        <v>10736</v>
      </c>
      <c r="P2251" t="s">
        <v>27</v>
      </c>
      <c r="Q2251">
        <v>2</v>
      </c>
      <c r="R2251" t="str">
        <f t="shared" si="140"/>
        <v/>
      </c>
      <c r="S2251" t="str">
        <f t="shared" si="141"/>
        <v/>
      </c>
      <c r="T2251" t="str">
        <f t="shared" si="142"/>
        <v>Older</v>
      </c>
      <c r="U2251" t="str">
        <f t="shared" si="143"/>
        <v>Short</v>
      </c>
    </row>
    <row r="2252" spans="1:21" x14ac:dyDescent="0.25">
      <c r="A2252" t="s">
        <v>10737</v>
      </c>
      <c r="B2252" t="s">
        <v>18</v>
      </c>
      <c r="C2252" t="s">
        <v>10738</v>
      </c>
      <c r="D2252" t="s">
        <v>10739</v>
      </c>
      <c r="E2252" t="s">
        <v>10740</v>
      </c>
      <c r="F2252" t="s">
        <v>5035</v>
      </c>
      <c r="G2252" s="2">
        <v>43979</v>
      </c>
      <c r="H2252" t="s">
        <v>34</v>
      </c>
      <c r="I2252">
        <v>2014</v>
      </c>
      <c r="J2252" t="s">
        <v>136</v>
      </c>
      <c r="K2252" t="s">
        <v>924</v>
      </c>
      <c r="L2252">
        <v>71</v>
      </c>
      <c r="M2252">
        <v>0</v>
      </c>
      <c r="N2252" t="s">
        <v>61</v>
      </c>
      <c r="O2252" t="s">
        <v>10741</v>
      </c>
      <c r="P2252" t="s">
        <v>39</v>
      </c>
      <c r="Q2252">
        <v>1</v>
      </c>
      <c r="R2252">
        <f t="shared" si="140"/>
        <v>2020</v>
      </c>
      <c r="S2252" t="str">
        <f t="shared" si="141"/>
        <v>May</v>
      </c>
      <c r="T2252" t="str">
        <f t="shared" si="142"/>
        <v>Modern</v>
      </c>
      <c r="U2252" t="str">
        <f t="shared" si="143"/>
        <v>Short</v>
      </c>
    </row>
    <row r="2253" spans="1:21" x14ac:dyDescent="0.25">
      <c r="A2253" t="s">
        <v>10742</v>
      </c>
      <c r="B2253" t="s">
        <v>29</v>
      </c>
      <c r="C2253" t="s">
        <v>10743</v>
      </c>
      <c r="D2253" t="s">
        <v>22</v>
      </c>
      <c r="E2253" t="s">
        <v>10744</v>
      </c>
      <c r="F2253" t="s">
        <v>22</v>
      </c>
      <c r="G2253" s="2"/>
      <c r="H2253" t="s">
        <v>22</v>
      </c>
      <c r="I2253">
        <v>2020</v>
      </c>
      <c r="J2253" t="s">
        <v>23</v>
      </c>
      <c r="K2253" t="s">
        <v>71</v>
      </c>
      <c r="L2253">
        <v>0</v>
      </c>
      <c r="M2253">
        <v>1</v>
      </c>
      <c r="N2253" t="s">
        <v>998</v>
      </c>
      <c r="O2253" t="s">
        <v>10745</v>
      </c>
      <c r="P2253" t="s">
        <v>27</v>
      </c>
      <c r="Q2253">
        <v>2</v>
      </c>
      <c r="R2253" t="str">
        <f t="shared" si="140"/>
        <v/>
      </c>
      <c r="S2253" t="str">
        <f t="shared" si="141"/>
        <v/>
      </c>
      <c r="T2253" t="str">
        <f t="shared" si="142"/>
        <v>Recent</v>
      </c>
      <c r="U2253" t="str">
        <f t="shared" si="143"/>
        <v>Not Applicable</v>
      </c>
    </row>
    <row r="2254" spans="1:21" x14ac:dyDescent="0.25">
      <c r="A2254" t="s">
        <v>10746</v>
      </c>
      <c r="B2254" t="s">
        <v>18</v>
      </c>
      <c r="C2254" t="s">
        <v>10747</v>
      </c>
      <c r="D2254" t="s">
        <v>1438</v>
      </c>
      <c r="E2254" t="s">
        <v>10748</v>
      </c>
      <c r="F2254" t="s">
        <v>10749</v>
      </c>
      <c r="G2254" s="2">
        <v>44136</v>
      </c>
      <c r="H2254" t="s">
        <v>34</v>
      </c>
      <c r="I2254">
        <v>2015</v>
      </c>
      <c r="J2254" t="s">
        <v>92</v>
      </c>
      <c r="K2254" t="s">
        <v>93</v>
      </c>
      <c r="L2254">
        <v>99</v>
      </c>
      <c r="M2254">
        <v>0</v>
      </c>
      <c r="N2254" t="s">
        <v>264</v>
      </c>
      <c r="O2254" t="s">
        <v>10750</v>
      </c>
      <c r="P2254" t="s">
        <v>39</v>
      </c>
      <c r="Q2254">
        <v>1</v>
      </c>
      <c r="R2254">
        <f t="shared" si="140"/>
        <v>2020</v>
      </c>
      <c r="S2254" t="str">
        <f t="shared" si="141"/>
        <v>November</v>
      </c>
      <c r="T2254" t="str">
        <f t="shared" si="142"/>
        <v>Modern</v>
      </c>
      <c r="U2254" t="str">
        <f t="shared" si="143"/>
        <v>Medium</v>
      </c>
    </row>
    <row r="2255" spans="1:21" x14ac:dyDescent="0.25">
      <c r="A2255" t="s">
        <v>10751</v>
      </c>
      <c r="B2255" t="s">
        <v>18</v>
      </c>
      <c r="C2255" t="s">
        <v>10752</v>
      </c>
      <c r="D2255" t="s">
        <v>10753</v>
      </c>
      <c r="E2255" t="s">
        <v>10754</v>
      </c>
      <c r="F2255" t="s">
        <v>10755</v>
      </c>
      <c r="G2255" s="2">
        <v>43084</v>
      </c>
      <c r="H2255" t="s">
        <v>34</v>
      </c>
      <c r="I2255">
        <v>2015</v>
      </c>
      <c r="J2255" t="s">
        <v>35</v>
      </c>
      <c r="K2255" t="s">
        <v>1191</v>
      </c>
      <c r="L2255">
        <v>109</v>
      </c>
      <c r="M2255">
        <v>0</v>
      </c>
      <c r="N2255" t="s">
        <v>61</v>
      </c>
      <c r="O2255" t="s">
        <v>10756</v>
      </c>
      <c r="P2255" t="s">
        <v>39</v>
      </c>
      <c r="Q2255">
        <v>1</v>
      </c>
      <c r="R2255">
        <f t="shared" si="140"/>
        <v>2017</v>
      </c>
      <c r="S2255" t="str">
        <f t="shared" si="141"/>
        <v>December</v>
      </c>
      <c r="T2255" t="str">
        <f t="shared" si="142"/>
        <v>Modern</v>
      </c>
      <c r="U2255" t="str">
        <f t="shared" si="143"/>
        <v>Medium</v>
      </c>
    </row>
    <row r="2256" spans="1:21" x14ac:dyDescent="0.25">
      <c r="A2256" t="s">
        <v>10757</v>
      </c>
      <c r="B2256" t="s">
        <v>18</v>
      </c>
      <c r="C2256" t="s">
        <v>10758</v>
      </c>
      <c r="D2256" t="s">
        <v>10759</v>
      </c>
      <c r="E2256" t="s">
        <v>10760</v>
      </c>
      <c r="F2256" t="s">
        <v>10761</v>
      </c>
      <c r="G2256" s="2">
        <v>44197</v>
      </c>
      <c r="H2256" t="s">
        <v>34</v>
      </c>
      <c r="I2256">
        <v>1973</v>
      </c>
      <c r="J2256" t="s">
        <v>92</v>
      </c>
      <c r="K2256" t="s">
        <v>169</v>
      </c>
      <c r="L2256">
        <v>103</v>
      </c>
      <c r="M2256">
        <v>0</v>
      </c>
      <c r="N2256" t="s">
        <v>112</v>
      </c>
      <c r="O2256" t="s">
        <v>10762</v>
      </c>
      <c r="P2256" t="s">
        <v>39</v>
      </c>
      <c r="Q2256">
        <v>1</v>
      </c>
      <c r="R2256">
        <f t="shared" si="140"/>
        <v>2021</v>
      </c>
      <c r="S2256" t="str">
        <f t="shared" si="141"/>
        <v>January</v>
      </c>
      <c r="T2256" t="str">
        <f t="shared" si="142"/>
        <v>Older</v>
      </c>
      <c r="U2256" t="str">
        <f t="shared" si="143"/>
        <v>Medium</v>
      </c>
    </row>
    <row r="2257" spans="1:21" x14ac:dyDescent="0.25">
      <c r="A2257" t="s">
        <v>10763</v>
      </c>
      <c r="B2257" t="s">
        <v>18</v>
      </c>
      <c r="C2257" t="s">
        <v>10764</v>
      </c>
      <c r="D2257" t="s">
        <v>10765</v>
      </c>
      <c r="E2257" t="s">
        <v>10766</v>
      </c>
      <c r="F2257" t="s">
        <v>22</v>
      </c>
      <c r="G2257" s="2"/>
      <c r="H2257" t="s">
        <v>22</v>
      </c>
      <c r="I2257">
        <v>2018</v>
      </c>
      <c r="J2257" t="s">
        <v>198</v>
      </c>
      <c r="K2257" t="s">
        <v>306</v>
      </c>
      <c r="L2257">
        <v>98</v>
      </c>
      <c r="M2257">
        <v>0</v>
      </c>
      <c r="N2257" t="s">
        <v>119</v>
      </c>
      <c r="O2257" t="s">
        <v>10767</v>
      </c>
      <c r="P2257" t="s">
        <v>27</v>
      </c>
      <c r="Q2257">
        <v>2</v>
      </c>
      <c r="R2257" t="str">
        <f t="shared" si="140"/>
        <v/>
      </c>
      <c r="S2257" t="str">
        <f t="shared" si="141"/>
        <v/>
      </c>
      <c r="T2257" t="str">
        <f t="shared" si="142"/>
        <v>Modern</v>
      </c>
      <c r="U2257" t="str">
        <f t="shared" si="143"/>
        <v>Medium</v>
      </c>
    </row>
    <row r="2258" spans="1:21" x14ac:dyDescent="0.25">
      <c r="A2258" t="s">
        <v>10768</v>
      </c>
      <c r="B2258" t="s">
        <v>18</v>
      </c>
      <c r="C2258" t="s">
        <v>10769</v>
      </c>
      <c r="D2258" t="s">
        <v>10770</v>
      </c>
      <c r="E2258" t="s">
        <v>10771</v>
      </c>
      <c r="F2258" t="s">
        <v>1380</v>
      </c>
      <c r="G2258" s="2">
        <v>43252</v>
      </c>
      <c r="H2258" t="s">
        <v>34</v>
      </c>
      <c r="I2258">
        <v>2017</v>
      </c>
      <c r="J2258" t="s">
        <v>35</v>
      </c>
      <c r="K2258" t="s">
        <v>2743</v>
      </c>
      <c r="L2258">
        <v>130</v>
      </c>
      <c r="M2258">
        <v>0</v>
      </c>
      <c r="N2258" t="s">
        <v>119</v>
      </c>
      <c r="O2258" t="s">
        <v>10772</v>
      </c>
      <c r="P2258" t="s">
        <v>39</v>
      </c>
      <c r="Q2258">
        <v>1</v>
      </c>
      <c r="R2258">
        <f t="shared" si="140"/>
        <v>2018</v>
      </c>
      <c r="S2258" t="str">
        <f t="shared" si="141"/>
        <v>June</v>
      </c>
      <c r="T2258" t="str">
        <f t="shared" si="142"/>
        <v>Modern</v>
      </c>
      <c r="U2258" t="str">
        <f t="shared" si="143"/>
        <v>Long</v>
      </c>
    </row>
    <row r="2259" spans="1:21" x14ac:dyDescent="0.25">
      <c r="A2259" t="s">
        <v>10773</v>
      </c>
      <c r="B2259" t="s">
        <v>18</v>
      </c>
      <c r="C2259" t="s">
        <v>10774</v>
      </c>
      <c r="D2259" t="s">
        <v>10775</v>
      </c>
      <c r="E2259" t="s">
        <v>10776</v>
      </c>
      <c r="F2259" t="s">
        <v>22</v>
      </c>
      <c r="G2259" s="2"/>
      <c r="H2259" t="s">
        <v>22</v>
      </c>
      <c r="I2259">
        <v>1981</v>
      </c>
      <c r="J2259" t="s">
        <v>153</v>
      </c>
      <c r="K2259" t="s">
        <v>1434</v>
      </c>
      <c r="L2259">
        <v>112</v>
      </c>
      <c r="M2259">
        <v>0</v>
      </c>
      <c r="N2259" t="s">
        <v>25</v>
      </c>
      <c r="O2259" t="s">
        <v>10777</v>
      </c>
      <c r="P2259" t="s">
        <v>27</v>
      </c>
      <c r="Q2259">
        <v>2</v>
      </c>
      <c r="R2259" t="str">
        <f t="shared" si="140"/>
        <v/>
      </c>
      <c r="S2259" t="str">
        <f t="shared" si="141"/>
        <v/>
      </c>
      <c r="T2259" t="str">
        <f t="shared" si="142"/>
        <v>Older</v>
      </c>
      <c r="U2259" t="str">
        <f t="shared" si="143"/>
        <v>Medium</v>
      </c>
    </row>
    <row r="2260" spans="1:21" x14ac:dyDescent="0.25">
      <c r="A2260" t="s">
        <v>10778</v>
      </c>
      <c r="B2260" t="s">
        <v>18</v>
      </c>
      <c r="C2260" t="s">
        <v>10779</v>
      </c>
      <c r="D2260" t="s">
        <v>10780</v>
      </c>
      <c r="E2260" t="s">
        <v>10781</v>
      </c>
      <c r="F2260" t="s">
        <v>1380</v>
      </c>
      <c r="G2260" s="2">
        <v>43306</v>
      </c>
      <c r="H2260" t="s">
        <v>34</v>
      </c>
      <c r="I2260">
        <v>2010</v>
      </c>
      <c r="J2260" t="s">
        <v>35</v>
      </c>
      <c r="K2260" t="s">
        <v>1051</v>
      </c>
      <c r="L2260">
        <v>122</v>
      </c>
      <c r="M2260">
        <v>0</v>
      </c>
      <c r="N2260" t="s">
        <v>112</v>
      </c>
      <c r="O2260" t="s">
        <v>10782</v>
      </c>
      <c r="P2260" t="s">
        <v>39</v>
      </c>
      <c r="Q2260">
        <v>1</v>
      </c>
      <c r="R2260">
        <f t="shared" si="140"/>
        <v>2018</v>
      </c>
      <c r="S2260" t="str">
        <f t="shared" si="141"/>
        <v>July</v>
      </c>
      <c r="T2260" t="str">
        <f t="shared" si="142"/>
        <v>Modern</v>
      </c>
      <c r="U2260" t="str">
        <f t="shared" si="143"/>
        <v>Long</v>
      </c>
    </row>
    <row r="2261" spans="1:21" x14ac:dyDescent="0.25">
      <c r="A2261" t="s">
        <v>10783</v>
      </c>
      <c r="B2261" t="s">
        <v>18</v>
      </c>
      <c r="C2261" t="s">
        <v>10784</v>
      </c>
      <c r="D2261" t="s">
        <v>10785</v>
      </c>
      <c r="E2261" t="s">
        <v>10786</v>
      </c>
      <c r="F2261" t="s">
        <v>85</v>
      </c>
      <c r="G2261" s="2">
        <v>44154</v>
      </c>
      <c r="H2261" t="s">
        <v>34</v>
      </c>
      <c r="I2261">
        <v>2016</v>
      </c>
      <c r="J2261" t="s">
        <v>136</v>
      </c>
      <c r="K2261" t="s">
        <v>593</v>
      </c>
      <c r="L2261">
        <v>128</v>
      </c>
      <c r="M2261">
        <v>0</v>
      </c>
      <c r="N2261" t="s">
        <v>119</v>
      </c>
      <c r="O2261" t="s">
        <v>10787</v>
      </c>
      <c r="P2261" t="s">
        <v>39</v>
      </c>
      <c r="Q2261">
        <v>1</v>
      </c>
      <c r="R2261">
        <f t="shared" si="140"/>
        <v>2020</v>
      </c>
      <c r="S2261" t="str">
        <f t="shared" si="141"/>
        <v>November</v>
      </c>
      <c r="T2261" t="str">
        <f t="shared" si="142"/>
        <v>Modern</v>
      </c>
      <c r="U2261" t="str">
        <f t="shared" si="143"/>
        <v>Long</v>
      </c>
    </row>
    <row r="2262" spans="1:21" x14ac:dyDescent="0.25">
      <c r="A2262" t="s">
        <v>10788</v>
      </c>
      <c r="B2262" t="s">
        <v>18</v>
      </c>
      <c r="C2262" t="s">
        <v>10789</v>
      </c>
      <c r="D2262" t="s">
        <v>2201</v>
      </c>
      <c r="E2262" t="s">
        <v>10790</v>
      </c>
      <c r="F2262" t="s">
        <v>22</v>
      </c>
      <c r="G2262" s="2"/>
      <c r="H2262" t="s">
        <v>22</v>
      </c>
      <c r="I2262">
        <v>2019</v>
      </c>
      <c r="J2262" t="s">
        <v>77</v>
      </c>
      <c r="K2262" t="s">
        <v>7514</v>
      </c>
      <c r="L2262">
        <v>13</v>
      </c>
      <c r="M2262">
        <v>0</v>
      </c>
      <c r="N2262" t="s">
        <v>1394</v>
      </c>
      <c r="O2262" t="s">
        <v>10791</v>
      </c>
      <c r="P2262" t="s">
        <v>27</v>
      </c>
      <c r="Q2262">
        <v>2</v>
      </c>
      <c r="R2262" t="str">
        <f t="shared" si="140"/>
        <v/>
      </c>
      <c r="S2262" t="str">
        <f t="shared" si="141"/>
        <v/>
      </c>
      <c r="T2262" t="str">
        <f t="shared" si="142"/>
        <v>Modern</v>
      </c>
      <c r="U2262" t="str">
        <f t="shared" si="143"/>
        <v>Short</v>
      </c>
    </row>
    <row r="2263" spans="1:21" x14ac:dyDescent="0.25">
      <c r="A2263" t="s">
        <v>10792</v>
      </c>
      <c r="B2263" t="s">
        <v>18</v>
      </c>
      <c r="C2263" t="s">
        <v>10793</v>
      </c>
      <c r="D2263" t="s">
        <v>10794</v>
      </c>
      <c r="E2263" t="s">
        <v>10795</v>
      </c>
      <c r="F2263" t="s">
        <v>22</v>
      </c>
      <c r="G2263" s="2"/>
      <c r="H2263" t="s">
        <v>22</v>
      </c>
      <c r="I2263">
        <v>2018</v>
      </c>
      <c r="J2263" t="s">
        <v>244</v>
      </c>
      <c r="K2263" t="s">
        <v>161</v>
      </c>
      <c r="L2263">
        <v>101</v>
      </c>
      <c r="M2263">
        <v>0</v>
      </c>
      <c r="N2263" t="s">
        <v>2671</v>
      </c>
      <c r="O2263" t="s">
        <v>10796</v>
      </c>
      <c r="P2263" t="s">
        <v>27</v>
      </c>
      <c r="Q2263">
        <v>2</v>
      </c>
      <c r="R2263" t="str">
        <f t="shared" si="140"/>
        <v/>
      </c>
      <c r="S2263" t="str">
        <f t="shared" si="141"/>
        <v/>
      </c>
      <c r="T2263" t="str">
        <f t="shared" si="142"/>
        <v>Modern</v>
      </c>
      <c r="U2263" t="str">
        <f t="shared" si="143"/>
        <v>Medium</v>
      </c>
    </row>
    <row r="2264" spans="1:21" x14ac:dyDescent="0.25">
      <c r="A2264" t="s">
        <v>10797</v>
      </c>
      <c r="B2264" t="s">
        <v>18</v>
      </c>
      <c r="C2264" t="s">
        <v>10798</v>
      </c>
      <c r="D2264" t="s">
        <v>10799</v>
      </c>
      <c r="E2264" t="s">
        <v>10800</v>
      </c>
      <c r="F2264" t="s">
        <v>22</v>
      </c>
      <c r="G2264" s="2"/>
      <c r="H2264" t="s">
        <v>22</v>
      </c>
      <c r="I2264">
        <v>2006</v>
      </c>
      <c r="J2264" t="s">
        <v>23</v>
      </c>
      <c r="K2264" t="s">
        <v>1191</v>
      </c>
      <c r="L2264">
        <v>109</v>
      </c>
      <c r="M2264">
        <v>0</v>
      </c>
      <c r="N2264" t="s">
        <v>119</v>
      </c>
      <c r="O2264" t="s">
        <v>10801</v>
      </c>
      <c r="P2264" t="s">
        <v>27</v>
      </c>
      <c r="Q2264">
        <v>2</v>
      </c>
      <c r="R2264" t="str">
        <f t="shared" si="140"/>
        <v/>
      </c>
      <c r="S2264" t="str">
        <f t="shared" si="141"/>
        <v/>
      </c>
      <c r="T2264" t="str">
        <f t="shared" si="142"/>
        <v>Older</v>
      </c>
      <c r="U2264" t="str">
        <f t="shared" si="143"/>
        <v>Medium</v>
      </c>
    </row>
    <row r="2265" spans="1:21" x14ac:dyDescent="0.25">
      <c r="A2265" t="s">
        <v>10802</v>
      </c>
      <c r="B2265" t="s">
        <v>18</v>
      </c>
      <c r="C2265" t="s">
        <v>10803</v>
      </c>
      <c r="D2265" t="s">
        <v>10804</v>
      </c>
      <c r="E2265" t="s">
        <v>22</v>
      </c>
      <c r="F2265" t="s">
        <v>33</v>
      </c>
      <c r="G2265" s="2">
        <v>44432</v>
      </c>
      <c r="H2265" t="s">
        <v>34</v>
      </c>
      <c r="I2265">
        <v>2021</v>
      </c>
      <c r="J2265" t="s">
        <v>35</v>
      </c>
      <c r="K2265" t="s">
        <v>654</v>
      </c>
      <c r="L2265">
        <v>82</v>
      </c>
      <c r="M2265">
        <v>0</v>
      </c>
      <c r="N2265" t="s">
        <v>45</v>
      </c>
      <c r="O2265" t="s">
        <v>10805</v>
      </c>
      <c r="P2265" t="s">
        <v>39</v>
      </c>
      <c r="Q2265">
        <v>1</v>
      </c>
      <c r="R2265">
        <f t="shared" si="140"/>
        <v>2021</v>
      </c>
      <c r="S2265" t="str">
        <f t="shared" si="141"/>
        <v>August</v>
      </c>
      <c r="T2265" t="str">
        <f t="shared" si="142"/>
        <v>Recent</v>
      </c>
      <c r="U2265" t="str">
        <f t="shared" si="143"/>
        <v>Short</v>
      </c>
    </row>
    <row r="2266" spans="1:21" x14ac:dyDescent="0.25">
      <c r="A2266" t="s">
        <v>10806</v>
      </c>
      <c r="B2266" t="s">
        <v>18</v>
      </c>
      <c r="C2266" t="s">
        <v>10807</v>
      </c>
      <c r="D2266" t="s">
        <v>7512</v>
      </c>
      <c r="E2266" t="s">
        <v>7513</v>
      </c>
      <c r="F2266" t="s">
        <v>22</v>
      </c>
      <c r="G2266" s="2"/>
      <c r="H2266" t="s">
        <v>22</v>
      </c>
      <c r="I2266">
        <v>2019</v>
      </c>
      <c r="J2266" t="s">
        <v>77</v>
      </c>
      <c r="K2266" t="s">
        <v>476</v>
      </c>
      <c r="L2266">
        <v>55</v>
      </c>
      <c r="M2266">
        <v>0</v>
      </c>
      <c r="N2266" t="s">
        <v>79</v>
      </c>
      <c r="O2266" t="s">
        <v>7515</v>
      </c>
      <c r="P2266" t="s">
        <v>27</v>
      </c>
      <c r="Q2266">
        <v>2</v>
      </c>
      <c r="R2266" t="str">
        <f t="shared" si="140"/>
        <v/>
      </c>
      <c r="S2266" t="str">
        <f t="shared" si="141"/>
        <v/>
      </c>
      <c r="T2266" t="str">
        <f t="shared" si="142"/>
        <v>Modern</v>
      </c>
      <c r="U2266" t="str">
        <f t="shared" si="143"/>
        <v>Short</v>
      </c>
    </row>
    <row r="2267" spans="1:21" x14ac:dyDescent="0.25">
      <c r="A2267" t="s">
        <v>10808</v>
      </c>
      <c r="B2267" t="s">
        <v>18</v>
      </c>
      <c r="C2267" t="s">
        <v>10809</v>
      </c>
      <c r="D2267" t="s">
        <v>10810</v>
      </c>
      <c r="E2267" t="s">
        <v>10811</v>
      </c>
      <c r="F2267" t="s">
        <v>22</v>
      </c>
      <c r="G2267" s="2"/>
      <c r="H2267" t="s">
        <v>22</v>
      </c>
      <c r="I2267">
        <v>1996</v>
      </c>
      <c r="J2267" t="s">
        <v>198</v>
      </c>
      <c r="K2267" t="s">
        <v>967</v>
      </c>
      <c r="L2267">
        <v>90</v>
      </c>
      <c r="M2267">
        <v>0</v>
      </c>
      <c r="N2267" t="s">
        <v>25</v>
      </c>
      <c r="O2267" t="s">
        <v>10812</v>
      </c>
      <c r="P2267" t="s">
        <v>27</v>
      </c>
      <c r="Q2267">
        <v>2</v>
      </c>
      <c r="R2267" t="str">
        <f t="shared" si="140"/>
        <v/>
      </c>
      <c r="S2267" t="str">
        <f t="shared" si="141"/>
        <v/>
      </c>
      <c r="T2267" t="str">
        <f t="shared" si="142"/>
        <v>Older</v>
      </c>
      <c r="U2267" t="str">
        <f t="shared" si="143"/>
        <v>Medium</v>
      </c>
    </row>
    <row r="2268" spans="1:21" x14ac:dyDescent="0.25">
      <c r="A2268" t="s">
        <v>10813</v>
      </c>
      <c r="B2268" t="s">
        <v>18</v>
      </c>
      <c r="C2268" t="s">
        <v>10814</v>
      </c>
      <c r="D2268" t="s">
        <v>840</v>
      </c>
      <c r="E2268" t="s">
        <v>10815</v>
      </c>
      <c r="F2268" t="s">
        <v>85</v>
      </c>
      <c r="G2268" s="2">
        <v>43160</v>
      </c>
      <c r="H2268" t="s">
        <v>34</v>
      </c>
      <c r="I2268">
        <v>1999</v>
      </c>
      <c r="J2268" t="s">
        <v>51</v>
      </c>
      <c r="K2268" t="s">
        <v>343</v>
      </c>
      <c r="L2268">
        <v>151</v>
      </c>
      <c r="M2268">
        <v>0</v>
      </c>
      <c r="N2268" t="s">
        <v>112</v>
      </c>
      <c r="O2268" t="s">
        <v>10816</v>
      </c>
      <c r="P2268" t="s">
        <v>39</v>
      </c>
      <c r="Q2268">
        <v>1</v>
      </c>
      <c r="R2268">
        <f t="shared" si="140"/>
        <v>2018</v>
      </c>
      <c r="S2268" t="str">
        <f t="shared" si="141"/>
        <v>March</v>
      </c>
      <c r="T2268" t="str">
        <f t="shared" si="142"/>
        <v>Older</v>
      </c>
      <c r="U2268" t="str">
        <f t="shared" si="143"/>
        <v>Long</v>
      </c>
    </row>
    <row r="2269" spans="1:21" x14ac:dyDescent="0.25">
      <c r="A2269" t="s">
        <v>10817</v>
      </c>
      <c r="B2269" t="s">
        <v>18</v>
      </c>
      <c r="C2269" t="s">
        <v>10818</v>
      </c>
      <c r="D2269" t="s">
        <v>10819</v>
      </c>
      <c r="E2269" t="s">
        <v>10820</v>
      </c>
      <c r="F2269" t="s">
        <v>22</v>
      </c>
      <c r="G2269" s="2"/>
      <c r="H2269" t="s">
        <v>22</v>
      </c>
      <c r="I2269">
        <v>2013</v>
      </c>
      <c r="J2269" t="s">
        <v>59</v>
      </c>
      <c r="K2269" t="s">
        <v>99</v>
      </c>
      <c r="L2269">
        <v>85</v>
      </c>
      <c r="M2269">
        <v>0</v>
      </c>
      <c r="N2269" t="s">
        <v>61</v>
      </c>
      <c r="O2269" t="s">
        <v>10821</v>
      </c>
      <c r="P2269" t="s">
        <v>27</v>
      </c>
      <c r="Q2269">
        <v>2</v>
      </c>
      <c r="R2269" t="str">
        <f t="shared" si="140"/>
        <v/>
      </c>
      <c r="S2269" t="str">
        <f t="shared" si="141"/>
        <v/>
      </c>
      <c r="T2269" t="str">
        <f t="shared" si="142"/>
        <v>Modern</v>
      </c>
      <c r="U2269" t="str">
        <f t="shared" si="143"/>
        <v>Short</v>
      </c>
    </row>
    <row r="2270" spans="1:21" x14ac:dyDescent="0.25">
      <c r="A2270" t="s">
        <v>10822</v>
      </c>
      <c r="B2270" t="s">
        <v>18</v>
      </c>
      <c r="C2270" t="s">
        <v>10823</v>
      </c>
      <c r="D2270" t="s">
        <v>10824</v>
      </c>
      <c r="E2270" t="s">
        <v>10825</v>
      </c>
      <c r="F2270" t="s">
        <v>175</v>
      </c>
      <c r="G2270" s="2">
        <v>44013</v>
      </c>
      <c r="H2270" t="s">
        <v>34</v>
      </c>
      <c r="I2270">
        <v>2012</v>
      </c>
      <c r="J2270" t="s">
        <v>244</v>
      </c>
      <c r="K2270" t="s">
        <v>256</v>
      </c>
      <c r="L2270">
        <v>92</v>
      </c>
      <c r="M2270">
        <v>0</v>
      </c>
      <c r="N2270" t="s">
        <v>61</v>
      </c>
      <c r="O2270" t="s">
        <v>10826</v>
      </c>
      <c r="P2270" t="s">
        <v>39</v>
      </c>
      <c r="Q2270">
        <v>1</v>
      </c>
      <c r="R2270">
        <f t="shared" si="140"/>
        <v>2020</v>
      </c>
      <c r="S2270" t="str">
        <f t="shared" si="141"/>
        <v>July</v>
      </c>
      <c r="T2270" t="str">
        <f t="shared" si="142"/>
        <v>Modern</v>
      </c>
      <c r="U2270" t="str">
        <f t="shared" si="143"/>
        <v>Medium</v>
      </c>
    </row>
    <row r="2271" spans="1:21" x14ac:dyDescent="0.25">
      <c r="A2271" t="s">
        <v>10827</v>
      </c>
      <c r="B2271" t="s">
        <v>18</v>
      </c>
      <c r="C2271" t="s">
        <v>10828</v>
      </c>
      <c r="D2271" t="s">
        <v>10829</v>
      </c>
      <c r="E2271" t="s">
        <v>10830</v>
      </c>
      <c r="F2271" t="s">
        <v>22</v>
      </c>
      <c r="G2271" s="2"/>
      <c r="H2271" t="s">
        <v>22</v>
      </c>
      <c r="I2271">
        <v>2009</v>
      </c>
      <c r="J2271" t="s">
        <v>300</v>
      </c>
      <c r="K2271" t="s">
        <v>60</v>
      </c>
      <c r="L2271">
        <v>89</v>
      </c>
      <c r="M2271">
        <v>0</v>
      </c>
      <c r="N2271" t="s">
        <v>540</v>
      </c>
      <c r="O2271" t="s">
        <v>10831</v>
      </c>
      <c r="P2271" t="s">
        <v>27</v>
      </c>
      <c r="Q2271">
        <v>2</v>
      </c>
      <c r="R2271" t="str">
        <f t="shared" si="140"/>
        <v/>
      </c>
      <c r="S2271" t="str">
        <f t="shared" si="141"/>
        <v/>
      </c>
      <c r="T2271" t="str">
        <f t="shared" si="142"/>
        <v>Older</v>
      </c>
      <c r="U2271" t="str">
        <f t="shared" si="143"/>
        <v>Short</v>
      </c>
    </row>
    <row r="2272" spans="1:21" x14ac:dyDescent="0.25">
      <c r="A2272" t="s">
        <v>10832</v>
      </c>
      <c r="B2272" t="s">
        <v>18</v>
      </c>
      <c r="C2272" t="s">
        <v>10833</v>
      </c>
      <c r="D2272" t="s">
        <v>8226</v>
      </c>
      <c r="E2272" t="s">
        <v>8226</v>
      </c>
      <c r="F2272" t="s">
        <v>22</v>
      </c>
      <c r="G2272" s="2"/>
      <c r="H2272" t="s">
        <v>22</v>
      </c>
      <c r="I2272">
        <v>1982</v>
      </c>
      <c r="J2272" t="s">
        <v>23</v>
      </c>
      <c r="K2272" t="s">
        <v>3544</v>
      </c>
      <c r="L2272">
        <v>63</v>
      </c>
      <c r="M2272">
        <v>0</v>
      </c>
      <c r="N2272" t="s">
        <v>61</v>
      </c>
      <c r="O2272" t="s">
        <v>10834</v>
      </c>
      <c r="P2272" t="s">
        <v>27</v>
      </c>
      <c r="Q2272">
        <v>2</v>
      </c>
      <c r="R2272" t="str">
        <f t="shared" si="140"/>
        <v/>
      </c>
      <c r="S2272" t="str">
        <f t="shared" si="141"/>
        <v/>
      </c>
      <c r="T2272" t="str">
        <f t="shared" si="142"/>
        <v>Older</v>
      </c>
      <c r="U2272" t="str">
        <f t="shared" si="143"/>
        <v>Short</v>
      </c>
    </row>
    <row r="2273" spans="1:21" x14ac:dyDescent="0.25">
      <c r="A2273" t="s">
        <v>10835</v>
      </c>
      <c r="B2273" t="s">
        <v>18</v>
      </c>
      <c r="C2273" t="s">
        <v>10836</v>
      </c>
      <c r="D2273" t="s">
        <v>3890</v>
      </c>
      <c r="E2273" t="s">
        <v>22</v>
      </c>
      <c r="F2273" t="s">
        <v>33</v>
      </c>
      <c r="G2273" s="2">
        <v>43718</v>
      </c>
      <c r="H2273" t="s">
        <v>34</v>
      </c>
      <c r="I2273">
        <v>2019</v>
      </c>
      <c r="J2273" t="s">
        <v>35</v>
      </c>
      <c r="K2273" t="s">
        <v>773</v>
      </c>
      <c r="L2273">
        <v>96</v>
      </c>
      <c r="M2273">
        <v>0</v>
      </c>
      <c r="N2273" t="s">
        <v>45</v>
      </c>
      <c r="O2273" t="s">
        <v>10837</v>
      </c>
      <c r="P2273" t="s">
        <v>39</v>
      </c>
      <c r="Q2273">
        <v>1</v>
      </c>
      <c r="R2273">
        <f t="shared" si="140"/>
        <v>2019</v>
      </c>
      <c r="S2273" t="str">
        <f t="shared" si="141"/>
        <v>September</v>
      </c>
      <c r="T2273" t="str">
        <f t="shared" si="142"/>
        <v>Modern</v>
      </c>
      <c r="U2273" t="str">
        <f t="shared" si="143"/>
        <v>Medium</v>
      </c>
    </row>
    <row r="2274" spans="1:21" x14ac:dyDescent="0.25">
      <c r="A2274" t="s">
        <v>10838</v>
      </c>
      <c r="B2274" t="s">
        <v>18</v>
      </c>
      <c r="C2274" t="s">
        <v>10839</v>
      </c>
      <c r="D2274" t="s">
        <v>10840</v>
      </c>
      <c r="E2274" t="s">
        <v>10841</v>
      </c>
      <c r="F2274" t="s">
        <v>22</v>
      </c>
      <c r="G2274" s="2"/>
      <c r="H2274" t="s">
        <v>22</v>
      </c>
      <c r="I2274">
        <v>2015</v>
      </c>
      <c r="J2274" t="s">
        <v>244</v>
      </c>
      <c r="K2274" t="s">
        <v>551</v>
      </c>
      <c r="L2274">
        <v>97</v>
      </c>
      <c r="M2274">
        <v>0</v>
      </c>
      <c r="N2274" t="s">
        <v>61</v>
      </c>
      <c r="O2274" t="s">
        <v>10842</v>
      </c>
      <c r="P2274" t="s">
        <v>27</v>
      </c>
      <c r="Q2274">
        <v>2</v>
      </c>
      <c r="R2274" t="str">
        <f t="shared" si="140"/>
        <v/>
      </c>
      <c r="S2274" t="str">
        <f t="shared" si="141"/>
        <v/>
      </c>
      <c r="T2274" t="str">
        <f t="shared" si="142"/>
        <v>Modern</v>
      </c>
      <c r="U2274" t="str">
        <f t="shared" si="143"/>
        <v>Medium</v>
      </c>
    </row>
    <row r="2275" spans="1:21" x14ac:dyDescent="0.25">
      <c r="A2275" t="s">
        <v>10843</v>
      </c>
      <c r="B2275" t="s">
        <v>18</v>
      </c>
      <c r="C2275" t="s">
        <v>10844</v>
      </c>
      <c r="D2275" t="s">
        <v>10845</v>
      </c>
      <c r="E2275" t="s">
        <v>10846</v>
      </c>
      <c r="F2275" t="s">
        <v>22</v>
      </c>
      <c r="G2275" s="2"/>
      <c r="H2275" t="s">
        <v>22</v>
      </c>
      <c r="I2275">
        <v>2017</v>
      </c>
      <c r="J2275" t="s">
        <v>300</v>
      </c>
      <c r="K2275" t="s">
        <v>570</v>
      </c>
      <c r="L2275">
        <v>94</v>
      </c>
      <c r="M2275">
        <v>0</v>
      </c>
      <c r="N2275" t="s">
        <v>25</v>
      </c>
      <c r="O2275" t="s">
        <v>10847</v>
      </c>
      <c r="P2275" t="s">
        <v>27</v>
      </c>
      <c r="Q2275">
        <v>2</v>
      </c>
      <c r="R2275" t="str">
        <f t="shared" si="140"/>
        <v/>
      </c>
      <c r="S2275" t="str">
        <f t="shared" si="141"/>
        <v/>
      </c>
      <c r="T2275" t="str">
        <f t="shared" si="142"/>
        <v>Modern</v>
      </c>
      <c r="U2275" t="str">
        <f t="shared" si="143"/>
        <v>Medium</v>
      </c>
    </row>
    <row r="2276" spans="1:21" x14ac:dyDescent="0.25">
      <c r="A2276" t="s">
        <v>10848</v>
      </c>
      <c r="B2276" t="s">
        <v>18</v>
      </c>
      <c r="C2276" t="s">
        <v>10849</v>
      </c>
      <c r="D2276" t="s">
        <v>10850</v>
      </c>
      <c r="E2276" t="s">
        <v>10851</v>
      </c>
      <c r="F2276" t="s">
        <v>22</v>
      </c>
      <c r="G2276" s="2"/>
      <c r="H2276" t="s">
        <v>22</v>
      </c>
      <c r="I2276">
        <v>2021</v>
      </c>
      <c r="J2276" t="s">
        <v>23</v>
      </c>
      <c r="K2276" t="s">
        <v>161</v>
      </c>
      <c r="L2276">
        <v>101</v>
      </c>
      <c r="M2276">
        <v>0</v>
      </c>
      <c r="N2276" t="s">
        <v>119</v>
      </c>
      <c r="O2276" t="s">
        <v>10852</v>
      </c>
      <c r="P2276" t="s">
        <v>27</v>
      </c>
      <c r="Q2276">
        <v>2</v>
      </c>
      <c r="R2276" t="str">
        <f t="shared" si="140"/>
        <v/>
      </c>
      <c r="S2276" t="str">
        <f t="shared" si="141"/>
        <v/>
      </c>
      <c r="T2276" t="str">
        <f t="shared" si="142"/>
        <v>Recent</v>
      </c>
      <c r="U2276" t="str">
        <f t="shared" si="143"/>
        <v>Medium</v>
      </c>
    </row>
    <row r="2277" spans="1:21" x14ac:dyDescent="0.25">
      <c r="A2277" t="s">
        <v>10853</v>
      </c>
      <c r="B2277" t="s">
        <v>18</v>
      </c>
      <c r="C2277" t="s">
        <v>10854</v>
      </c>
      <c r="D2277" t="s">
        <v>10855</v>
      </c>
      <c r="E2277" t="s">
        <v>10856</v>
      </c>
      <c r="F2277" t="s">
        <v>22</v>
      </c>
      <c r="G2277" s="2">
        <v>44047</v>
      </c>
      <c r="H2277" t="s">
        <v>34</v>
      </c>
      <c r="I2277">
        <v>2020</v>
      </c>
      <c r="J2277" t="s">
        <v>349</v>
      </c>
      <c r="K2277" t="s">
        <v>5573</v>
      </c>
      <c r="L2277">
        <v>21</v>
      </c>
      <c r="M2277">
        <v>0</v>
      </c>
      <c r="N2277" t="s">
        <v>162</v>
      </c>
      <c r="O2277" t="s">
        <v>10857</v>
      </c>
      <c r="P2277" t="s">
        <v>39</v>
      </c>
      <c r="Q2277">
        <v>1</v>
      </c>
      <c r="R2277">
        <f t="shared" si="140"/>
        <v>2020</v>
      </c>
      <c r="S2277" t="str">
        <f t="shared" si="141"/>
        <v>August</v>
      </c>
      <c r="T2277" t="str">
        <f t="shared" si="142"/>
        <v>Recent</v>
      </c>
      <c r="U2277" t="str">
        <f t="shared" si="143"/>
        <v>Short</v>
      </c>
    </row>
    <row r="2278" spans="1:21" x14ac:dyDescent="0.25">
      <c r="A2278" t="s">
        <v>10858</v>
      </c>
      <c r="B2278" t="s">
        <v>18</v>
      </c>
      <c r="C2278" t="s">
        <v>10859</v>
      </c>
      <c r="D2278" t="s">
        <v>8977</v>
      </c>
      <c r="E2278" t="s">
        <v>10860</v>
      </c>
      <c r="F2278" t="s">
        <v>175</v>
      </c>
      <c r="G2278" s="2">
        <v>42986</v>
      </c>
      <c r="H2278" t="s">
        <v>34</v>
      </c>
      <c r="I2278">
        <v>2014</v>
      </c>
      <c r="J2278" t="s">
        <v>244</v>
      </c>
      <c r="K2278" t="s">
        <v>329</v>
      </c>
      <c r="L2278">
        <v>113</v>
      </c>
      <c r="M2278">
        <v>0</v>
      </c>
      <c r="N2278" t="s">
        <v>264</v>
      </c>
      <c r="O2278" t="s">
        <v>10861</v>
      </c>
      <c r="P2278" t="s">
        <v>39</v>
      </c>
      <c r="Q2278">
        <v>1</v>
      </c>
      <c r="R2278">
        <f t="shared" si="140"/>
        <v>2017</v>
      </c>
      <c r="S2278" t="str">
        <f t="shared" si="141"/>
        <v>September</v>
      </c>
      <c r="T2278" t="str">
        <f t="shared" si="142"/>
        <v>Modern</v>
      </c>
      <c r="U2278" t="str">
        <f t="shared" si="143"/>
        <v>Medium</v>
      </c>
    </row>
    <row r="2279" spans="1:21" x14ac:dyDescent="0.25">
      <c r="A2279" t="s">
        <v>10862</v>
      </c>
      <c r="B2279" t="s">
        <v>18</v>
      </c>
      <c r="C2279" t="s">
        <v>10863</v>
      </c>
      <c r="D2279" t="s">
        <v>10864</v>
      </c>
      <c r="E2279" t="s">
        <v>10865</v>
      </c>
      <c r="F2279" t="s">
        <v>22</v>
      </c>
      <c r="G2279" s="2"/>
      <c r="H2279" t="s">
        <v>22</v>
      </c>
      <c r="I2279">
        <v>2011</v>
      </c>
      <c r="J2279" t="s">
        <v>23</v>
      </c>
      <c r="K2279" t="s">
        <v>908</v>
      </c>
      <c r="L2279">
        <v>104</v>
      </c>
      <c r="M2279">
        <v>0</v>
      </c>
      <c r="N2279" t="s">
        <v>61</v>
      </c>
      <c r="O2279" t="s">
        <v>10866</v>
      </c>
      <c r="P2279" t="s">
        <v>27</v>
      </c>
      <c r="Q2279">
        <v>2</v>
      </c>
      <c r="R2279" t="str">
        <f t="shared" si="140"/>
        <v/>
      </c>
      <c r="S2279" t="str">
        <f t="shared" si="141"/>
        <v/>
      </c>
      <c r="T2279" t="str">
        <f t="shared" si="142"/>
        <v>Modern</v>
      </c>
      <c r="U2279" t="str">
        <f t="shared" si="143"/>
        <v>Medium</v>
      </c>
    </row>
    <row r="2280" spans="1:21" x14ac:dyDescent="0.25">
      <c r="A2280" t="s">
        <v>10867</v>
      </c>
      <c r="B2280" t="s">
        <v>18</v>
      </c>
      <c r="C2280" t="s">
        <v>10868</v>
      </c>
      <c r="D2280" t="s">
        <v>10869</v>
      </c>
      <c r="E2280" t="s">
        <v>10870</v>
      </c>
      <c r="F2280" t="s">
        <v>22</v>
      </c>
      <c r="G2280" s="2"/>
      <c r="H2280" t="s">
        <v>22</v>
      </c>
      <c r="I2280">
        <v>2019</v>
      </c>
      <c r="J2280" t="s">
        <v>23</v>
      </c>
      <c r="K2280" t="s">
        <v>551</v>
      </c>
      <c r="L2280">
        <v>97</v>
      </c>
      <c r="M2280">
        <v>0</v>
      </c>
      <c r="N2280" t="s">
        <v>45</v>
      </c>
      <c r="O2280" t="s">
        <v>10871</v>
      </c>
      <c r="P2280" t="s">
        <v>27</v>
      </c>
      <c r="Q2280">
        <v>2</v>
      </c>
      <c r="R2280" t="str">
        <f t="shared" si="140"/>
        <v/>
      </c>
      <c r="S2280" t="str">
        <f t="shared" si="141"/>
        <v/>
      </c>
      <c r="T2280" t="str">
        <f t="shared" si="142"/>
        <v>Modern</v>
      </c>
      <c r="U2280" t="str">
        <f t="shared" si="143"/>
        <v>Medium</v>
      </c>
    </row>
    <row r="2281" spans="1:21" x14ac:dyDescent="0.25">
      <c r="A2281" t="s">
        <v>10872</v>
      </c>
      <c r="B2281" t="s">
        <v>18</v>
      </c>
      <c r="C2281" t="s">
        <v>10873</v>
      </c>
      <c r="D2281" t="s">
        <v>10874</v>
      </c>
      <c r="E2281" t="s">
        <v>10875</v>
      </c>
      <c r="F2281" t="s">
        <v>175</v>
      </c>
      <c r="G2281" s="2">
        <v>43196</v>
      </c>
      <c r="H2281" t="s">
        <v>34</v>
      </c>
      <c r="I2281">
        <v>2018</v>
      </c>
      <c r="J2281" t="s">
        <v>136</v>
      </c>
      <c r="K2281" t="s">
        <v>2839</v>
      </c>
      <c r="L2281">
        <v>32</v>
      </c>
      <c r="M2281">
        <v>0</v>
      </c>
      <c r="N2281" t="s">
        <v>45</v>
      </c>
      <c r="O2281" t="s">
        <v>10876</v>
      </c>
      <c r="P2281" t="s">
        <v>39</v>
      </c>
      <c r="Q2281">
        <v>1</v>
      </c>
      <c r="R2281">
        <f t="shared" si="140"/>
        <v>2018</v>
      </c>
      <c r="S2281" t="str">
        <f t="shared" si="141"/>
        <v>April</v>
      </c>
      <c r="T2281" t="str">
        <f t="shared" si="142"/>
        <v>Modern</v>
      </c>
      <c r="U2281" t="str">
        <f t="shared" si="143"/>
        <v>Short</v>
      </c>
    </row>
    <row r="2282" spans="1:21" x14ac:dyDescent="0.25">
      <c r="A2282" t="s">
        <v>10877</v>
      </c>
      <c r="B2282" t="s">
        <v>18</v>
      </c>
      <c r="C2282" t="s">
        <v>10878</v>
      </c>
      <c r="D2282" t="s">
        <v>10879</v>
      </c>
      <c r="E2282" t="s">
        <v>10880</v>
      </c>
      <c r="F2282" t="s">
        <v>616</v>
      </c>
      <c r="G2282" s="2">
        <v>44010</v>
      </c>
      <c r="H2282" t="s">
        <v>34</v>
      </c>
      <c r="I2282">
        <v>2019</v>
      </c>
      <c r="J2282" t="s">
        <v>35</v>
      </c>
      <c r="K2282" t="s">
        <v>785</v>
      </c>
      <c r="L2282">
        <v>76</v>
      </c>
      <c r="M2282">
        <v>0</v>
      </c>
      <c r="N2282" t="s">
        <v>45</v>
      </c>
      <c r="O2282" t="s">
        <v>10881</v>
      </c>
      <c r="P2282" t="s">
        <v>39</v>
      </c>
      <c r="Q2282">
        <v>1</v>
      </c>
      <c r="R2282">
        <f t="shared" si="140"/>
        <v>2020</v>
      </c>
      <c r="S2282" t="str">
        <f t="shared" si="141"/>
        <v>June</v>
      </c>
      <c r="T2282" t="str">
        <f t="shared" si="142"/>
        <v>Modern</v>
      </c>
      <c r="U2282" t="str">
        <f t="shared" si="143"/>
        <v>Short</v>
      </c>
    </row>
    <row r="2283" spans="1:21" x14ac:dyDescent="0.25">
      <c r="A2283" t="s">
        <v>10882</v>
      </c>
      <c r="B2283" t="s">
        <v>29</v>
      </c>
      <c r="C2283" t="s">
        <v>10883</v>
      </c>
      <c r="D2283" t="s">
        <v>22</v>
      </c>
      <c r="E2283" t="s">
        <v>10884</v>
      </c>
      <c r="F2283" t="s">
        <v>312</v>
      </c>
      <c r="G2283" s="2">
        <v>44044</v>
      </c>
      <c r="H2283" t="s">
        <v>34</v>
      </c>
      <c r="I2283">
        <v>2018</v>
      </c>
      <c r="J2283" t="s">
        <v>70</v>
      </c>
      <c r="K2283" t="s">
        <v>71</v>
      </c>
      <c r="L2283">
        <v>0</v>
      </c>
      <c r="M2283">
        <v>1</v>
      </c>
      <c r="N2283" t="s">
        <v>119</v>
      </c>
      <c r="O2283" t="s">
        <v>10885</v>
      </c>
      <c r="P2283" t="s">
        <v>39</v>
      </c>
      <c r="Q2283">
        <v>1</v>
      </c>
      <c r="R2283">
        <f t="shared" si="140"/>
        <v>2020</v>
      </c>
      <c r="S2283" t="str">
        <f t="shared" si="141"/>
        <v>August</v>
      </c>
      <c r="T2283" t="str">
        <f t="shared" si="142"/>
        <v>Modern</v>
      </c>
      <c r="U2283" t="str">
        <f t="shared" si="143"/>
        <v>Not Applicable</v>
      </c>
    </row>
    <row r="2284" spans="1:21" x14ac:dyDescent="0.25">
      <c r="A2284" t="s">
        <v>10886</v>
      </c>
      <c r="B2284" t="s">
        <v>18</v>
      </c>
      <c r="C2284" t="s">
        <v>10887</v>
      </c>
      <c r="D2284" t="s">
        <v>10888</v>
      </c>
      <c r="E2284" t="s">
        <v>10889</v>
      </c>
      <c r="F2284" t="s">
        <v>22</v>
      </c>
      <c r="G2284" s="2"/>
      <c r="H2284" t="s">
        <v>22</v>
      </c>
      <c r="I2284">
        <v>2007</v>
      </c>
      <c r="J2284" t="s">
        <v>92</v>
      </c>
      <c r="K2284" t="s">
        <v>256</v>
      </c>
      <c r="L2284">
        <v>92</v>
      </c>
      <c r="M2284">
        <v>0</v>
      </c>
      <c r="N2284" t="s">
        <v>25</v>
      </c>
      <c r="O2284" t="s">
        <v>10890</v>
      </c>
      <c r="P2284" t="s">
        <v>27</v>
      </c>
      <c r="Q2284">
        <v>2</v>
      </c>
      <c r="R2284" t="str">
        <f t="shared" si="140"/>
        <v/>
      </c>
      <c r="S2284" t="str">
        <f t="shared" si="141"/>
        <v/>
      </c>
      <c r="T2284" t="str">
        <f t="shared" si="142"/>
        <v>Older</v>
      </c>
      <c r="U2284" t="str">
        <f t="shared" si="143"/>
        <v>Medium</v>
      </c>
    </row>
    <row r="2285" spans="1:21" x14ac:dyDescent="0.25">
      <c r="A2285" t="s">
        <v>10891</v>
      </c>
      <c r="B2285" t="s">
        <v>18</v>
      </c>
      <c r="C2285" t="s">
        <v>10892</v>
      </c>
      <c r="D2285" t="s">
        <v>10893</v>
      </c>
      <c r="E2285" t="s">
        <v>10894</v>
      </c>
      <c r="F2285" t="s">
        <v>175</v>
      </c>
      <c r="G2285" s="2">
        <v>43495</v>
      </c>
      <c r="H2285" t="s">
        <v>34</v>
      </c>
      <c r="I2285">
        <v>2008</v>
      </c>
      <c r="J2285" t="s">
        <v>153</v>
      </c>
      <c r="K2285" t="s">
        <v>111</v>
      </c>
      <c r="L2285">
        <v>95</v>
      </c>
      <c r="M2285">
        <v>0</v>
      </c>
      <c r="N2285" t="s">
        <v>61</v>
      </c>
      <c r="O2285" t="s">
        <v>10895</v>
      </c>
      <c r="P2285" t="s">
        <v>39</v>
      </c>
      <c r="Q2285">
        <v>1</v>
      </c>
      <c r="R2285">
        <f t="shared" si="140"/>
        <v>2019</v>
      </c>
      <c r="S2285" t="str">
        <f t="shared" si="141"/>
        <v>January</v>
      </c>
      <c r="T2285" t="str">
        <f t="shared" si="142"/>
        <v>Older</v>
      </c>
      <c r="U2285" t="str">
        <f t="shared" si="143"/>
        <v>Medium</v>
      </c>
    </row>
    <row r="2286" spans="1:21" x14ac:dyDescent="0.25">
      <c r="A2286" t="s">
        <v>10896</v>
      </c>
      <c r="B2286" t="s">
        <v>18</v>
      </c>
      <c r="C2286" t="s">
        <v>10897</v>
      </c>
      <c r="D2286" t="s">
        <v>399</v>
      </c>
      <c r="E2286" t="s">
        <v>10898</v>
      </c>
      <c r="F2286" t="s">
        <v>616</v>
      </c>
      <c r="G2286" s="2">
        <v>43709</v>
      </c>
      <c r="H2286" t="s">
        <v>34</v>
      </c>
      <c r="I2286">
        <v>2014</v>
      </c>
      <c r="J2286" t="s">
        <v>136</v>
      </c>
      <c r="K2286" t="s">
        <v>3554</v>
      </c>
      <c r="L2286">
        <v>149</v>
      </c>
      <c r="M2286">
        <v>0</v>
      </c>
      <c r="N2286" t="s">
        <v>119</v>
      </c>
      <c r="O2286" t="s">
        <v>10899</v>
      </c>
      <c r="P2286" t="s">
        <v>39</v>
      </c>
      <c r="Q2286">
        <v>1</v>
      </c>
      <c r="R2286">
        <f t="shared" si="140"/>
        <v>2019</v>
      </c>
      <c r="S2286" t="str">
        <f t="shared" si="141"/>
        <v>September</v>
      </c>
      <c r="T2286" t="str">
        <f t="shared" si="142"/>
        <v>Modern</v>
      </c>
      <c r="U2286" t="str">
        <f t="shared" si="143"/>
        <v>Long</v>
      </c>
    </row>
    <row r="2287" spans="1:21" x14ac:dyDescent="0.25">
      <c r="A2287" t="s">
        <v>10900</v>
      </c>
      <c r="B2287" t="s">
        <v>29</v>
      </c>
      <c r="C2287" t="s">
        <v>10901</v>
      </c>
      <c r="D2287" t="s">
        <v>22</v>
      </c>
      <c r="E2287" t="s">
        <v>7598</v>
      </c>
      <c r="F2287" t="s">
        <v>175</v>
      </c>
      <c r="G2287" s="2">
        <v>41561</v>
      </c>
      <c r="H2287" t="s">
        <v>34</v>
      </c>
      <c r="I2287">
        <v>2013</v>
      </c>
      <c r="J2287" t="s">
        <v>300</v>
      </c>
      <c r="K2287" t="s">
        <v>71</v>
      </c>
      <c r="L2287">
        <v>0</v>
      </c>
      <c r="M2287">
        <v>1</v>
      </c>
      <c r="N2287" t="s">
        <v>72</v>
      </c>
      <c r="O2287" t="s">
        <v>10902</v>
      </c>
      <c r="P2287" t="s">
        <v>39</v>
      </c>
      <c r="Q2287">
        <v>1</v>
      </c>
      <c r="R2287">
        <f t="shared" si="140"/>
        <v>2013</v>
      </c>
      <c r="S2287" t="str">
        <f t="shared" si="141"/>
        <v>October</v>
      </c>
      <c r="T2287" t="str">
        <f t="shared" si="142"/>
        <v>Modern</v>
      </c>
      <c r="U2287" t="str">
        <f t="shared" si="143"/>
        <v>Not Applicable</v>
      </c>
    </row>
    <row r="2288" spans="1:21" x14ac:dyDescent="0.25">
      <c r="A2288" t="s">
        <v>10903</v>
      </c>
      <c r="B2288" t="s">
        <v>18</v>
      </c>
      <c r="C2288" t="s">
        <v>10904</v>
      </c>
      <c r="D2288" t="s">
        <v>10905</v>
      </c>
      <c r="E2288" t="s">
        <v>10906</v>
      </c>
      <c r="F2288" t="s">
        <v>22</v>
      </c>
      <c r="G2288" s="2"/>
      <c r="H2288" t="s">
        <v>22</v>
      </c>
      <c r="I2288">
        <v>2007</v>
      </c>
      <c r="J2288" t="s">
        <v>153</v>
      </c>
      <c r="K2288" t="s">
        <v>868</v>
      </c>
      <c r="L2288">
        <v>117</v>
      </c>
      <c r="M2288">
        <v>0</v>
      </c>
      <c r="N2288" t="s">
        <v>119</v>
      </c>
      <c r="O2288" t="s">
        <v>10907</v>
      </c>
      <c r="P2288" t="s">
        <v>27</v>
      </c>
      <c r="Q2288">
        <v>2</v>
      </c>
      <c r="R2288" t="str">
        <f t="shared" si="140"/>
        <v/>
      </c>
      <c r="S2288" t="str">
        <f t="shared" si="141"/>
        <v/>
      </c>
      <c r="T2288" t="str">
        <f t="shared" si="142"/>
        <v>Older</v>
      </c>
      <c r="U2288" t="str">
        <f t="shared" si="143"/>
        <v>Medium</v>
      </c>
    </row>
    <row r="2289" spans="1:21" x14ac:dyDescent="0.25">
      <c r="A2289" t="s">
        <v>10908</v>
      </c>
      <c r="B2289" t="s">
        <v>18</v>
      </c>
      <c r="C2289" t="s">
        <v>10909</v>
      </c>
      <c r="D2289" t="s">
        <v>10910</v>
      </c>
      <c r="E2289" t="s">
        <v>10911</v>
      </c>
      <c r="F2289" t="s">
        <v>22</v>
      </c>
      <c r="G2289" s="2">
        <v>44377</v>
      </c>
      <c r="H2289" t="s">
        <v>34</v>
      </c>
      <c r="I2289">
        <v>2021</v>
      </c>
      <c r="J2289" t="s">
        <v>35</v>
      </c>
      <c r="K2289" t="s">
        <v>256</v>
      </c>
      <c r="L2289">
        <v>92</v>
      </c>
      <c r="M2289">
        <v>0</v>
      </c>
      <c r="N2289" t="s">
        <v>119</v>
      </c>
      <c r="O2289" t="s">
        <v>10912</v>
      </c>
      <c r="P2289" t="s">
        <v>39</v>
      </c>
      <c r="Q2289">
        <v>1</v>
      </c>
      <c r="R2289">
        <f t="shared" si="140"/>
        <v>2021</v>
      </c>
      <c r="S2289" t="str">
        <f t="shared" si="141"/>
        <v>June</v>
      </c>
      <c r="T2289" t="str">
        <f t="shared" si="142"/>
        <v>Recent</v>
      </c>
      <c r="U2289" t="str">
        <f t="shared" si="143"/>
        <v>Medium</v>
      </c>
    </row>
    <row r="2290" spans="1:21" x14ac:dyDescent="0.25">
      <c r="A2290" t="s">
        <v>10913</v>
      </c>
      <c r="B2290" t="s">
        <v>29</v>
      </c>
      <c r="C2290" t="s">
        <v>10914</v>
      </c>
      <c r="D2290" t="s">
        <v>22</v>
      </c>
      <c r="E2290" t="s">
        <v>10915</v>
      </c>
      <c r="F2290" t="s">
        <v>1268</v>
      </c>
      <c r="G2290" s="2">
        <v>43791</v>
      </c>
      <c r="H2290" t="s">
        <v>34</v>
      </c>
      <c r="I2290">
        <v>2019</v>
      </c>
      <c r="J2290" t="s">
        <v>631</v>
      </c>
      <c r="K2290" t="s">
        <v>1440</v>
      </c>
      <c r="L2290">
        <v>0</v>
      </c>
      <c r="M2290">
        <v>3</v>
      </c>
      <c r="N2290" t="s">
        <v>716</v>
      </c>
      <c r="O2290" t="s">
        <v>10916</v>
      </c>
      <c r="P2290" t="s">
        <v>39</v>
      </c>
      <c r="Q2290">
        <v>1</v>
      </c>
      <c r="R2290">
        <f t="shared" si="140"/>
        <v>2019</v>
      </c>
      <c r="S2290" t="str">
        <f t="shared" si="141"/>
        <v>November</v>
      </c>
      <c r="T2290" t="str">
        <f t="shared" si="142"/>
        <v>Modern</v>
      </c>
      <c r="U2290" t="str">
        <f t="shared" si="143"/>
        <v>Not Applicable</v>
      </c>
    </row>
    <row r="2291" spans="1:21" x14ac:dyDescent="0.25">
      <c r="A2291" t="s">
        <v>10917</v>
      </c>
      <c r="B2291" t="s">
        <v>18</v>
      </c>
      <c r="C2291" t="s">
        <v>10918</v>
      </c>
      <c r="D2291" t="s">
        <v>10919</v>
      </c>
      <c r="E2291" t="s">
        <v>10920</v>
      </c>
      <c r="F2291" t="s">
        <v>22</v>
      </c>
      <c r="G2291" s="2"/>
      <c r="H2291" t="s">
        <v>22</v>
      </c>
      <c r="I2291">
        <v>2010</v>
      </c>
      <c r="J2291" t="s">
        <v>23</v>
      </c>
      <c r="K2291" t="s">
        <v>271</v>
      </c>
      <c r="L2291">
        <v>87</v>
      </c>
      <c r="M2291">
        <v>0</v>
      </c>
      <c r="N2291" t="s">
        <v>264</v>
      </c>
      <c r="O2291" t="s">
        <v>10921</v>
      </c>
      <c r="P2291" t="s">
        <v>27</v>
      </c>
      <c r="Q2291">
        <v>2</v>
      </c>
      <c r="R2291" t="str">
        <f t="shared" si="140"/>
        <v/>
      </c>
      <c r="S2291" t="str">
        <f t="shared" si="141"/>
        <v/>
      </c>
      <c r="T2291" t="str">
        <f t="shared" si="142"/>
        <v>Modern</v>
      </c>
      <c r="U2291" t="str">
        <f t="shared" si="143"/>
        <v>Short</v>
      </c>
    </row>
    <row r="2292" spans="1:21" x14ac:dyDescent="0.25">
      <c r="A2292" t="s">
        <v>10922</v>
      </c>
      <c r="B2292" t="s">
        <v>29</v>
      </c>
      <c r="C2292" t="s">
        <v>10923</v>
      </c>
      <c r="D2292" t="s">
        <v>22</v>
      </c>
      <c r="E2292" t="s">
        <v>10924</v>
      </c>
      <c r="F2292" t="s">
        <v>1934</v>
      </c>
      <c r="G2292" s="2">
        <v>42644</v>
      </c>
      <c r="H2292" t="s">
        <v>34</v>
      </c>
      <c r="I2292">
        <v>2015</v>
      </c>
      <c r="J2292" t="s">
        <v>136</v>
      </c>
      <c r="K2292" t="s">
        <v>71</v>
      </c>
      <c r="L2292">
        <v>0</v>
      </c>
      <c r="M2292">
        <v>1</v>
      </c>
      <c r="N2292" t="s">
        <v>137</v>
      </c>
      <c r="O2292" t="s">
        <v>10925</v>
      </c>
      <c r="P2292" t="s">
        <v>39</v>
      </c>
      <c r="Q2292">
        <v>1</v>
      </c>
      <c r="R2292">
        <f t="shared" si="140"/>
        <v>2016</v>
      </c>
      <c r="S2292" t="str">
        <f t="shared" si="141"/>
        <v>October</v>
      </c>
      <c r="T2292" t="str">
        <f t="shared" si="142"/>
        <v>Modern</v>
      </c>
      <c r="U2292" t="str">
        <f t="shared" si="143"/>
        <v>Not Applicable</v>
      </c>
    </row>
    <row r="2293" spans="1:21" x14ac:dyDescent="0.25">
      <c r="A2293" t="s">
        <v>10926</v>
      </c>
      <c r="B2293" t="s">
        <v>29</v>
      </c>
      <c r="C2293" t="s">
        <v>10927</v>
      </c>
      <c r="D2293" t="s">
        <v>22</v>
      </c>
      <c r="E2293" t="s">
        <v>22</v>
      </c>
      <c r="F2293" t="s">
        <v>22</v>
      </c>
      <c r="G2293" s="2"/>
      <c r="H2293" t="s">
        <v>22</v>
      </c>
      <c r="I2293">
        <v>2021</v>
      </c>
      <c r="J2293" t="s">
        <v>77</v>
      </c>
      <c r="K2293" t="s">
        <v>71</v>
      </c>
      <c r="L2293">
        <v>0</v>
      </c>
      <c r="M2293">
        <v>1</v>
      </c>
      <c r="N2293" t="s">
        <v>357</v>
      </c>
      <c r="O2293" t="s">
        <v>10928</v>
      </c>
      <c r="P2293" t="s">
        <v>27</v>
      </c>
      <c r="Q2293">
        <v>2</v>
      </c>
      <c r="R2293" t="str">
        <f t="shared" si="140"/>
        <v/>
      </c>
      <c r="S2293" t="str">
        <f t="shared" si="141"/>
        <v/>
      </c>
      <c r="T2293" t="str">
        <f t="shared" si="142"/>
        <v>Recent</v>
      </c>
      <c r="U2293" t="str">
        <f t="shared" si="143"/>
        <v>Not Applicable</v>
      </c>
    </row>
    <row r="2294" spans="1:21" x14ac:dyDescent="0.25">
      <c r="A2294" t="s">
        <v>10929</v>
      </c>
      <c r="B2294" t="s">
        <v>18</v>
      </c>
      <c r="C2294" t="s">
        <v>10930</v>
      </c>
      <c r="D2294" t="s">
        <v>10931</v>
      </c>
      <c r="E2294" t="s">
        <v>10932</v>
      </c>
      <c r="F2294" t="s">
        <v>85</v>
      </c>
      <c r="G2294" s="2"/>
      <c r="H2294" t="s">
        <v>22</v>
      </c>
      <c r="I2294">
        <v>2018</v>
      </c>
      <c r="J2294" t="s">
        <v>59</v>
      </c>
      <c r="K2294" t="s">
        <v>1140</v>
      </c>
      <c r="L2294">
        <v>137</v>
      </c>
      <c r="M2294">
        <v>0</v>
      </c>
      <c r="N2294" t="s">
        <v>25</v>
      </c>
      <c r="O2294" t="s">
        <v>10933</v>
      </c>
      <c r="P2294" t="s">
        <v>27</v>
      </c>
      <c r="Q2294">
        <v>2</v>
      </c>
      <c r="R2294" t="str">
        <f t="shared" si="140"/>
        <v/>
      </c>
      <c r="S2294" t="str">
        <f t="shared" si="141"/>
        <v/>
      </c>
      <c r="T2294" t="str">
        <f t="shared" si="142"/>
        <v>Modern</v>
      </c>
      <c r="U2294" t="str">
        <f t="shared" si="143"/>
        <v>Long</v>
      </c>
    </row>
    <row r="2295" spans="1:21" x14ac:dyDescent="0.25">
      <c r="A2295" t="s">
        <v>10934</v>
      </c>
      <c r="B2295" t="s">
        <v>18</v>
      </c>
      <c r="C2295" t="s">
        <v>10935</v>
      </c>
      <c r="D2295" t="s">
        <v>10936</v>
      </c>
      <c r="E2295" t="s">
        <v>10937</v>
      </c>
      <c r="F2295" t="s">
        <v>270</v>
      </c>
      <c r="G2295" s="2">
        <v>44352</v>
      </c>
      <c r="H2295" t="s">
        <v>34</v>
      </c>
      <c r="I2295">
        <v>2018</v>
      </c>
      <c r="J2295" t="s">
        <v>92</v>
      </c>
      <c r="K2295" t="s">
        <v>233</v>
      </c>
      <c r="L2295">
        <v>110</v>
      </c>
      <c r="M2295">
        <v>0</v>
      </c>
      <c r="N2295" t="s">
        <v>119</v>
      </c>
      <c r="O2295" t="s">
        <v>10938</v>
      </c>
      <c r="P2295" t="s">
        <v>39</v>
      </c>
      <c r="Q2295">
        <v>1</v>
      </c>
      <c r="R2295">
        <f t="shared" si="140"/>
        <v>2021</v>
      </c>
      <c r="S2295" t="str">
        <f t="shared" si="141"/>
        <v>June</v>
      </c>
      <c r="T2295" t="str">
        <f t="shared" si="142"/>
        <v>Modern</v>
      </c>
      <c r="U2295" t="str">
        <f t="shared" si="143"/>
        <v>Medium</v>
      </c>
    </row>
    <row r="2296" spans="1:21" x14ac:dyDescent="0.25">
      <c r="A2296" t="s">
        <v>10939</v>
      </c>
      <c r="B2296" t="s">
        <v>18</v>
      </c>
      <c r="C2296" t="s">
        <v>10940</v>
      </c>
      <c r="D2296" t="s">
        <v>4777</v>
      </c>
      <c r="E2296" t="s">
        <v>10941</v>
      </c>
      <c r="F2296" t="s">
        <v>22</v>
      </c>
      <c r="G2296" s="2"/>
      <c r="H2296" t="s">
        <v>22</v>
      </c>
      <c r="I2296">
        <v>2003</v>
      </c>
      <c r="J2296" t="s">
        <v>59</v>
      </c>
      <c r="K2296" t="s">
        <v>570</v>
      </c>
      <c r="L2296">
        <v>94</v>
      </c>
      <c r="M2296">
        <v>0</v>
      </c>
      <c r="N2296" t="s">
        <v>61</v>
      </c>
      <c r="O2296" t="s">
        <v>10942</v>
      </c>
      <c r="P2296" t="s">
        <v>27</v>
      </c>
      <c r="Q2296">
        <v>2</v>
      </c>
      <c r="R2296" t="str">
        <f t="shared" si="140"/>
        <v/>
      </c>
      <c r="S2296" t="str">
        <f t="shared" si="141"/>
        <v/>
      </c>
      <c r="T2296" t="str">
        <f t="shared" si="142"/>
        <v>Older</v>
      </c>
      <c r="U2296" t="str">
        <f t="shared" si="143"/>
        <v>Medium</v>
      </c>
    </row>
    <row r="2297" spans="1:21" x14ac:dyDescent="0.25">
      <c r="A2297" t="s">
        <v>10943</v>
      </c>
      <c r="B2297" t="s">
        <v>18</v>
      </c>
      <c r="C2297" t="s">
        <v>10944</v>
      </c>
      <c r="D2297" t="s">
        <v>10945</v>
      </c>
      <c r="E2297" t="s">
        <v>10946</v>
      </c>
      <c r="F2297" t="s">
        <v>175</v>
      </c>
      <c r="G2297" s="2">
        <v>44296</v>
      </c>
      <c r="H2297" t="s">
        <v>34</v>
      </c>
      <c r="I2297">
        <v>2020</v>
      </c>
      <c r="J2297" t="s">
        <v>92</v>
      </c>
      <c r="K2297" t="s">
        <v>176</v>
      </c>
      <c r="L2297">
        <v>102</v>
      </c>
      <c r="M2297">
        <v>0</v>
      </c>
      <c r="N2297" t="s">
        <v>61</v>
      </c>
      <c r="O2297" t="s">
        <v>10947</v>
      </c>
      <c r="P2297" t="s">
        <v>39</v>
      </c>
      <c r="Q2297">
        <v>1</v>
      </c>
      <c r="R2297">
        <f t="shared" si="140"/>
        <v>2021</v>
      </c>
      <c r="S2297" t="str">
        <f t="shared" si="141"/>
        <v>April</v>
      </c>
      <c r="T2297" t="str">
        <f t="shared" si="142"/>
        <v>Recent</v>
      </c>
      <c r="U2297" t="str">
        <f t="shared" si="143"/>
        <v>Medium</v>
      </c>
    </row>
    <row r="2298" spans="1:21" x14ac:dyDescent="0.25">
      <c r="A2298" t="s">
        <v>10948</v>
      </c>
      <c r="B2298" t="s">
        <v>29</v>
      </c>
      <c r="C2298" t="s">
        <v>10949</v>
      </c>
      <c r="D2298" t="s">
        <v>22</v>
      </c>
      <c r="E2298" t="s">
        <v>22</v>
      </c>
      <c r="F2298" t="s">
        <v>33</v>
      </c>
      <c r="G2298" s="2"/>
      <c r="H2298" t="s">
        <v>22</v>
      </c>
      <c r="I2298">
        <v>2019</v>
      </c>
      <c r="J2298" t="s">
        <v>631</v>
      </c>
      <c r="K2298" t="s">
        <v>71</v>
      </c>
      <c r="L2298">
        <v>0</v>
      </c>
      <c r="M2298">
        <v>1</v>
      </c>
      <c r="N2298" t="s">
        <v>357</v>
      </c>
      <c r="O2298" t="s">
        <v>10950</v>
      </c>
      <c r="P2298" t="s">
        <v>27</v>
      </c>
      <c r="Q2298">
        <v>2</v>
      </c>
      <c r="R2298" t="str">
        <f t="shared" si="140"/>
        <v/>
      </c>
      <c r="S2298" t="str">
        <f t="shared" si="141"/>
        <v/>
      </c>
      <c r="T2298" t="str">
        <f t="shared" si="142"/>
        <v>Modern</v>
      </c>
      <c r="U2298" t="str">
        <f t="shared" si="143"/>
        <v>Not Applicable</v>
      </c>
    </row>
    <row r="2299" spans="1:21" x14ac:dyDescent="0.25">
      <c r="A2299" t="s">
        <v>10951</v>
      </c>
      <c r="B2299" t="s">
        <v>29</v>
      </c>
      <c r="C2299" t="s">
        <v>10952</v>
      </c>
      <c r="D2299" t="s">
        <v>22</v>
      </c>
      <c r="E2299" t="s">
        <v>10953</v>
      </c>
      <c r="F2299" t="s">
        <v>22</v>
      </c>
      <c r="G2299" s="2"/>
      <c r="H2299" t="s">
        <v>22</v>
      </c>
      <c r="I2299">
        <v>2018</v>
      </c>
      <c r="J2299" t="s">
        <v>59</v>
      </c>
      <c r="K2299" t="s">
        <v>71</v>
      </c>
      <c r="L2299">
        <v>0</v>
      </c>
      <c r="M2299">
        <v>1</v>
      </c>
      <c r="N2299" t="s">
        <v>119</v>
      </c>
      <c r="O2299" t="s">
        <v>10954</v>
      </c>
      <c r="P2299" t="s">
        <v>27</v>
      </c>
      <c r="Q2299">
        <v>2</v>
      </c>
      <c r="R2299" t="str">
        <f t="shared" si="140"/>
        <v/>
      </c>
      <c r="S2299" t="str">
        <f t="shared" si="141"/>
        <v/>
      </c>
      <c r="T2299" t="str">
        <f t="shared" si="142"/>
        <v>Modern</v>
      </c>
      <c r="U2299" t="str">
        <f t="shared" si="143"/>
        <v>Not Applicable</v>
      </c>
    </row>
    <row r="2300" spans="1:21" x14ac:dyDescent="0.25">
      <c r="A2300" t="s">
        <v>10955</v>
      </c>
      <c r="B2300" t="s">
        <v>18</v>
      </c>
      <c r="C2300" t="s">
        <v>10956</v>
      </c>
      <c r="D2300" t="s">
        <v>10957</v>
      </c>
      <c r="E2300" t="s">
        <v>10958</v>
      </c>
      <c r="F2300" t="s">
        <v>22</v>
      </c>
      <c r="G2300" s="2"/>
      <c r="H2300" t="s">
        <v>22</v>
      </c>
      <c r="I2300">
        <v>2011</v>
      </c>
      <c r="J2300" t="s">
        <v>198</v>
      </c>
      <c r="K2300" t="s">
        <v>60</v>
      </c>
      <c r="L2300">
        <v>89</v>
      </c>
      <c r="M2300">
        <v>0</v>
      </c>
      <c r="N2300" t="s">
        <v>25</v>
      </c>
      <c r="O2300" t="s">
        <v>10959</v>
      </c>
      <c r="P2300" t="s">
        <v>27</v>
      </c>
      <c r="Q2300">
        <v>2</v>
      </c>
      <c r="R2300" t="str">
        <f t="shared" si="140"/>
        <v/>
      </c>
      <c r="S2300" t="str">
        <f t="shared" si="141"/>
        <v/>
      </c>
      <c r="T2300" t="str">
        <f t="shared" si="142"/>
        <v>Modern</v>
      </c>
      <c r="U2300" t="str">
        <f t="shared" si="143"/>
        <v>Short</v>
      </c>
    </row>
    <row r="2301" spans="1:21" x14ac:dyDescent="0.25">
      <c r="A2301" t="s">
        <v>10960</v>
      </c>
      <c r="B2301" t="s">
        <v>18</v>
      </c>
      <c r="C2301" t="s">
        <v>10961</v>
      </c>
      <c r="D2301" t="s">
        <v>10962</v>
      </c>
      <c r="E2301" t="s">
        <v>10963</v>
      </c>
      <c r="F2301" t="s">
        <v>85</v>
      </c>
      <c r="G2301" s="2">
        <v>43146</v>
      </c>
      <c r="H2301" t="s">
        <v>34</v>
      </c>
      <c r="I2301">
        <v>2012</v>
      </c>
      <c r="J2301" t="s">
        <v>51</v>
      </c>
      <c r="K2301" t="s">
        <v>417</v>
      </c>
      <c r="L2301">
        <v>162</v>
      </c>
      <c r="M2301">
        <v>0</v>
      </c>
      <c r="N2301" t="s">
        <v>119</v>
      </c>
      <c r="O2301" t="s">
        <v>10964</v>
      </c>
      <c r="P2301" t="s">
        <v>39</v>
      </c>
      <c r="Q2301">
        <v>1</v>
      </c>
      <c r="R2301">
        <f t="shared" si="140"/>
        <v>2018</v>
      </c>
      <c r="S2301" t="str">
        <f t="shared" si="141"/>
        <v>February</v>
      </c>
      <c r="T2301" t="str">
        <f t="shared" si="142"/>
        <v>Modern</v>
      </c>
      <c r="U2301" t="str">
        <f t="shared" si="143"/>
        <v>Long</v>
      </c>
    </row>
    <row r="2302" spans="1:21" x14ac:dyDescent="0.25">
      <c r="A2302" t="s">
        <v>10965</v>
      </c>
      <c r="B2302" t="s">
        <v>18</v>
      </c>
      <c r="C2302" t="s">
        <v>959</v>
      </c>
      <c r="D2302" t="s">
        <v>960</v>
      </c>
      <c r="E2302" t="s">
        <v>961</v>
      </c>
      <c r="F2302" t="s">
        <v>175</v>
      </c>
      <c r="G2302" s="2">
        <v>43466</v>
      </c>
      <c r="H2302" t="s">
        <v>34</v>
      </c>
      <c r="I2302">
        <v>2010</v>
      </c>
      <c r="J2302" t="s">
        <v>35</v>
      </c>
      <c r="K2302" t="s">
        <v>199</v>
      </c>
      <c r="L2302">
        <v>48</v>
      </c>
      <c r="M2302">
        <v>0</v>
      </c>
      <c r="N2302" t="s">
        <v>210</v>
      </c>
      <c r="O2302" t="s">
        <v>10966</v>
      </c>
      <c r="P2302" t="s">
        <v>39</v>
      </c>
      <c r="Q2302">
        <v>1</v>
      </c>
      <c r="R2302">
        <f t="shared" si="140"/>
        <v>2019</v>
      </c>
      <c r="S2302" t="str">
        <f t="shared" si="141"/>
        <v>January</v>
      </c>
      <c r="T2302" t="str">
        <f t="shared" si="142"/>
        <v>Modern</v>
      </c>
      <c r="U2302" t="str">
        <f t="shared" si="143"/>
        <v>Short</v>
      </c>
    </row>
    <row r="2303" spans="1:21" x14ac:dyDescent="0.25">
      <c r="A2303" t="s">
        <v>10967</v>
      </c>
      <c r="B2303" t="s">
        <v>18</v>
      </c>
      <c r="C2303" t="s">
        <v>10968</v>
      </c>
      <c r="D2303" t="s">
        <v>10969</v>
      </c>
      <c r="E2303" t="s">
        <v>10970</v>
      </c>
      <c r="F2303" t="s">
        <v>85</v>
      </c>
      <c r="G2303" s="2">
        <v>43174</v>
      </c>
      <c r="H2303" t="s">
        <v>34</v>
      </c>
      <c r="I2303">
        <v>2010</v>
      </c>
      <c r="J2303" t="s">
        <v>35</v>
      </c>
      <c r="K2303" t="s">
        <v>951</v>
      </c>
      <c r="L2303">
        <v>115</v>
      </c>
      <c r="M2303">
        <v>0</v>
      </c>
      <c r="N2303" t="s">
        <v>264</v>
      </c>
      <c r="O2303" t="s">
        <v>10971</v>
      </c>
      <c r="P2303" t="s">
        <v>39</v>
      </c>
      <c r="Q2303">
        <v>1</v>
      </c>
      <c r="R2303">
        <f t="shared" si="140"/>
        <v>2018</v>
      </c>
      <c r="S2303" t="str">
        <f t="shared" si="141"/>
        <v>March</v>
      </c>
      <c r="T2303" t="str">
        <f t="shared" si="142"/>
        <v>Modern</v>
      </c>
      <c r="U2303" t="str">
        <f t="shared" si="143"/>
        <v>Medium</v>
      </c>
    </row>
    <row r="2304" spans="1:21" x14ac:dyDescent="0.25">
      <c r="A2304" t="s">
        <v>10972</v>
      </c>
      <c r="B2304" t="s">
        <v>18</v>
      </c>
      <c r="C2304" t="s">
        <v>10973</v>
      </c>
      <c r="D2304" t="s">
        <v>10974</v>
      </c>
      <c r="E2304" t="s">
        <v>10975</v>
      </c>
      <c r="F2304" t="s">
        <v>175</v>
      </c>
      <c r="G2304" s="2"/>
      <c r="H2304" t="s">
        <v>22</v>
      </c>
      <c r="I2304">
        <v>2016</v>
      </c>
      <c r="J2304" t="s">
        <v>59</v>
      </c>
      <c r="K2304" t="s">
        <v>1212</v>
      </c>
      <c r="L2304">
        <v>114</v>
      </c>
      <c r="M2304">
        <v>0</v>
      </c>
      <c r="N2304" t="s">
        <v>25</v>
      </c>
      <c r="O2304" t="s">
        <v>10976</v>
      </c>
      <c r="P2304" t="s">
        <v>27</v>
      </c>
      <c r="Q2304">
        <v>2</v>
      </c>
      <c r="R2304" t="str">
        <f t="shared" si="140"/>
        <v/>
      </c>
      <c r="S2304" t="str">
        <f t="shared" si="141"/>
        <v/>
      </c>
      <c r="T2304" t="str">
        <f t="shared" si="142"/>
        <v>Modern</v>
      </c>
      <c r="U2304" t="str">
        <f t="shared" si="143"/>
        <v>Medium</v>
      </c>
    </row>
    <row r="2305" spans="1:21" x14ac:dyDescent="0.25">
      <c r="A2305" t="s">
        <v>10977</v>
      </c>
      <c r="B2305" t="s">
        <v>18</v>
      </c>
      <c r="C2305" t="s">
        <v>10978</v>
      </c>
      <c r="D2305" t="s">
        <v>10979</v>
      </c>
      <c r="E2305" t="s">
        <v>10980</v>
      </c>
      <c r="F2305" t="s">
        <v>22</v>
      </c>
      <c r="G2305" s="2"/>
      <c r="H2305" t="s">
        <v>22</v>
      </c>
      <c r="I2305">
        <v>2001</v>
      </c>
      <c r="J2305" t="s">
        <v>244</v>
      </c>
      <c r="K2305" t="s">
        <v>1525</v>
      </c>
      <c r="L2305">
        <v>120</v>
      </c>
      <c r="M2305">
        <v>0</v>
      </c>
      <c r="N2305" t="s">
        <v>119</v>
      </c>
      <c r="O2305" t="s">
        <v>10981</v>
      </c>
      <c r="P2305" t="s">
        <v>27</v>
      </c>
      <c r="Q2305">
        <v>2</v>
      </c>
      <c r="R2305" t="str">
        <f t="shared" si="140"/>
        <v/>
      </c>
      <c r="S2305" t="str">
        <f t="shared" si="141"/>
        <v/>
      </c>
      <c r="T2305" t="str">
        <f t="shared" si="142"/>
        <v>Older</v>
      </c>
      <c r="U2305" t="str">
        <f t="shared" si="143"/>
        <v>Medium</v>
      </c>
    </row>
    <row r="2306" spans="1:21" x14ac:dyDescent="0.25">
      <c r="A2306" t="s">
        <v>10982</v>
      </c>
      <c r="B2306" t="s">
        <v>18</v>
      </c>
      <c r="C2306" t="s">
        <v>10983</v>
      </c>
      <c r="D2306" t="s">
        <v>10984</v>
      </c>
      <c r="E2306" t="s">
        <v>10985</v>
      </c>
      <c r="F2306" t="s">
        <v>10986</v>
      </c>
      <c r="G2306" s="2">
        <v>43110</v>
      </c>
      <c r="H2306" t="s">
        <v>34</v>
      </c>
      <c r="I2306">
        <v>2017</v>
      </c>
      <c r="J2306" t="s">
        <v>136</v>
      </c>
      <c r="K2306" t="s">
        <v>256</v>
      </c>
      <c r="L2306">
        <v>92</v>
      </c>
      <c r="M2306">
        <v>0</v>
      </c>
      <c r="N2306" t="s">
        <v>45</v>
      </c>
      <c r="O2306" t="s">
        <v>10987</v>
      </c>
      <c r="P2306" t="s">
        <v>39</v>
      </c>
      <c r="Q2306">
        <v>1</v>
      </c>
      <c r="R2306">
        <f t="shared" si="140"/>
        <v>2018</v>
      </c>
      <c r="S2306" t="str">
        <f t="shared" si="141"/>
        <v>January</v>
      </c>
      <c r="T2306" t="str">
        <f t="shared" si="142"/>
        <v>Modern</v>
      </c>
      <c r="U2306" t="str">
        <f t="shared" si="143"/>
        <v>Medium</v>
      </c>
    </row>
    <row r="2307" spans="1:21" x14ac:dyDescent="0.25">
      <c r="A2307" t="s">
        <v>10988</v>
      </c>
      <c r="B2307" t="s">
        <v>18</v>
      </c>
      <c r="C2307" t="s">
        <v>10989</v>
      </c>
      <c r="D2307" t="s">
        <v>10990</v>
      </c>
      <c r="E2307" t="s">
        <v>10991</v>
      </c>
      <c r="F2307" t="s">
        <v>175</v>
      </c>
      <c r="G2307" s="2">
        <v>43015</v>
      </c>
      <c r="H2307" t="s">
        <v>34</v>
      </c>
      <c r="I2307">
        <v>2017</v>
      </c>
      <c r="J2307" t="s">
        <v>35</v>
      </c>
      <c r="K2307" t="s">
        <v>318</v>
      </c>
      <c r="L2307">
        <v>80</v>
      </c>
      <c r="M2307">
        <v>0</v>
      </c>
      <c r="N2307" t="s">
        <v>45</v>
      </c>
      <c r="O2307" t="s">
        <v>10992</v>
      </c>
      <c r="P2307" t="s">
        <v>39</v>
      </c>
      <c r="Q2307">
        <v>1</v>
      </c>
      <c r="R2307">
        <f t="shared" ref="R2307:R2370" si="144">IF(G2307="","",YEAR(G2307))</f>
        <v>2017</v>
      </c>
      <c r="S2307" t="str">
        <f t="shared" ref="S2307:S2370" si="145">IF(G2307="","",TEXT(G2307,"mmmm"))</f>
        <v>October</v>
      </c>
      <c r="T2307" t="str">
        <f t="shared" ref="T2307:T2370" si="146">IF(I2307&gt;=2020,"Recent",IF(I2307&gt;=2010,"Modern","Older"))</f>
        <v>Modern</v>
      </c>
      <c r="U2307" t="str">
        <f t="shared" ref="U2307:U2370" si="147">IF(L2307=0,"Not Applicable",IF(L2307&lt; 90,"Short",IF(L2307&lt;=120,"Medium","Long")))</f>
        <v>Short</v>
      </c>
    </row>
    <row r="2308" spans="1:21" x14ac:dyDescent="0.25">
      <c r="A2308" t="s">
        <v>10993</v>
      </c>
      <c r="B2308" t="s">
        <v>18</v>
      </c>
      <c r="C2308" t="s">
        <v>10994</v>
      </c>
      <c r="D2308" t="s">
        <v>10995</v>
      </c>
      <c r="E2308" t="s">
        <v>10996</v>
      </c>
      <c r="F2308" t="s">
        <v>22</v>
      </c>
      <c r="G2308" s="2"/>
      <c r="H2308" t="s">
        <v>22</v>
      </c>
      <c r="I2308">
        <v>2018</v>
      </c>
      <c r="J2308" t="s">
        <v>198</v>
      </c>
      <c r="K2308" t="s">
        <v>967</v>
      </c>
      <c r="L2308">
        <v>90</v>
      </c>
      <c r="M2308">
        <v>0</v>
      </c>
      <c r="N2308" t="s">
        <v>61</v>
      </c>
      <c r="O2308" t="s">
        <v>10997</v>
      </c>
      <c r="P2308" t="s">
        <v>27</v>
      </c>
      <c r="Q2308">
        <v>2</v>
      </c>
      <c r="R2308" t="str">
        <f t="shared" si="144"/>
        <v/>
      </c>
      <c r="S2308" t="str">
        <f t="shared" si="145"/>
        <v/>
      </c>
      <c r="T2308" t="str">
        <f t="shared" si="146"/>
        <v>Modern</v>
      </c>
      <c r="U2308" t="str">
        <f t="shared" si="147"/>
        <v>Medium</v>
      </c>
    </row>
    <row r="2309" spans="1:21" x14ac:dyDescent="0.25">
      <c r="A2309" t="s">
        <v>10998</v>
      </c>
      <c r="B2309" t="s">
        <v>18</v>
      </c>
      <c r="C2309" t="s">
        <v>10999</v>
      </c>
      <c r="D2309" t="s">
        <v>11000</v>
      </c>
      <c r="E2309" t="s">
        <v>22</v>
      </c>
      <c r="F2309" t="s">
        <v>175</v>
      </c>
      <c r="G2309" s="2">
        <v>41908</v>
      </c>
      <c r="H2309" t="s">
        <v>34</v>
      </c>
      <c r="I2309">
        <v>2014</v>
      </c>
      <c r="J2309" t="s">
        <v>136</v>
      </c>
      <c r="K2309" t="s">
        <v>470</v>
      </c>
      <c r="L2309">
        <v>100</v>
      </c>
      <c r="M2309">
        <v>0</v>
      </c>
      <c r="N2309" t="s">
        <v>45</v>
      </c>
      <c r="O2309" t="s">
        <v>11001</v>
      </c>
      <c r="P2309" t="s">
        <v>39</v>
      </c>
      <c r="Q2309">
        <v>1</v>
      </c>
      <c r="R2309">
        <f t="shared" si="144"/>
        <v>2014</v>
      </c>
      <c r="S2309" t="str">
        <f t="shared" si="145"/>
        <v>September</v>
      </c>
      <c r="T2309" t="str">
        <f t="shared" si="146"/>
        <v>Modern</v>
      </c>
      <c r="U2309" t="str">
        <f t="shared" si="147"/>
        <v>Medium</v>
      </c>
    </row>
    <row r="2310" spans="1:21" x14ac:dyDescent="0.25">
      <c r="A2310" t="s">
        <v>11002</v>
      </c>
      <c r="B2310" t="s">
        <v>18</v>
      </c>
      <c r="C2310" t="s">
        <v>11003</v>
      </c>
      <c r="D2310" t="s">
        <v>11004</v>
      </c>
      <c r="E2310" t="s">
        <v>11005</v>
      </c>
      <c r="F2310" t="s">
        <v>85</v>
      </c>
      <c r="G2310" s="2">
        <v>43814</v>
      </c>
      <c r="H2310" t="s">
        <v>34</v>
      </c>
      <c r="I2310">
        <v>2001</v>
      </c>
      <c r="J2310" t="s">
        <v>136</v>
      </c>
      <c r="K2310" t="s">
        <v>4012</v>
      </c>
      <c r="L2310">
        <v>185</v>
      </c>
      <c r="M2310">
        <v>0</v>
      </c>
      <c r="N2310" t="s">
        <v>61</v>
      </c>
      <c r="O2310" t="s">
        <v>11006</v>
      </c>
      <c r="P2310" t="s">
        <v>39</v>
      </c>
      <c r="Q2310">
        <v>1</v>
      </c>
      <c r="R2310">
        <f t="shared" si="144"/>
        <v>2019</v>
      </c>
      <c r="S2310" t="str">
        <f t="shared" si="145"/>
        <v>December</v>
      </c>
      <c r="T2310" t="str">
        <f t="shared" si="146"/>
        <v>Older</v>
      </c>
      <c r="U2310" t="str">
        <f t="shared" si="147"/>
        <v>Long</v>
      </c>
    </row>
    <row r="2311" spans="1:21" x14ac:dyDescent="0.25">
      <c r="A2311" t="s">
        <v>11007</v>
      </c>
      <c r="B2311" t="s">
        <v>18</v>
      </c>
      <c r="C2311" t="s">
        <v>11008</v>
      </c>
      <c r="D2311" t="s">
        <v>2582</v>
      </c>
      <c r="E2311" t="s">
        <v>11009</v>
      </c>
      <c r="F2311" t="s">
        <v>22</v>
      </c>
      <c r="G2311" s="2">
        <v>44331</v>
      </c>
      <c r="H2311" t="s">
        <v>34</v>
      </c>
      <c r="I2311">
        <v>2020</v>
      </c>
      <c r="J2311" t="s">
        <v>35</v>
      </c>
      <c r="K2311" t="s">
        <v>130</v>
      </c>
      <c r="L2311">
        <v>116</v>
      </c>
      <c r="M2311">
        <v>0</v>
      </c>
      <c r="N2311" t="s">
        <v>119</v>
      </c>
      <c r="O2311" t="s">
        <v>11010</v>
      </c>
      <c r="P2311" t="s">
        <v>39</v>
      </c>
      <c r="Q2311">
        <v>1</v>
      </c>
      <c r="R2311">
        <f t="shared" si="144"/>
        <v>2021</v>
      </c>
      <c r="S2311" t="str">
        <f t="shared" si="145"/>
        <v>May</v>
      </c>
      <c r="T2311" t="str">
        <f t="shared" si="146"/>
        <v>Recent</v>
      </c>
      <c r="U2311" t="str">
        <f t="shared" si="147"/>
        <v>Medium</v>
      </c>
    </row>
    <row r="2312" spans="1:21" x14ac:dyDescent="0.25">
      <c r="A2312" t="s">
        <v>11011</v>
      </c>
      <c r="B2312" t="s">
        <v>18</v>
      </c>
      <c r="C2312" t="s">
        <v>11012</v>
      </c>
      <c r="D2312" t="s">
        <v>11013</v>
      </c>
      <c r="E2312" t="s">
        <v>11014</v>
      </c>
      <c r="F2312" t="s">
        <v>22</v>
      </c>
      <c r="G2312" s="2"/>
      <c r="H2312" t="s">
        <v>22</v>
      </c>
      <c r="I2312">
        <v>2006</v>
      </c>
      <c r="J2312" t="s">
        <v>59</v>
      </c>
      <c r="K2312" t="s">
        <v>1202</v>
      </c>
      <c r="L2312">
        <v>52</v>
      </c>
      <c r="M2312">
        <v>0</v>
      </c>
      <c r="N2312" t="s">
        <v>1394</v>
      </c>
      <c r="O2312" t="s">
        <v>11015</v>
      </c>
      <c r="P2312" t="s">
        <v>27</v>
      </c>
      <c r="Q2312">
        <v>2</v>
      </c>
      <c r="R2312" t="str">
        <f t="shared" si="144"/>
        <v/>
      </c>
      <c r="S2312" t="str">
        <f t="shared" si="145"/>
        <v/>
      </c>
      <c r="T2312" t="str">
        <f t="shared" si="146"/>
        <v>Older</v>
      </c>
      <c r="U2312" t="str">
        <f t="shared" si="147"/>
        <v>Short</v>
      </c>
    </row>
    <row r="2313" spans="1:21" x14ac:dyDescent="0.25">
      <c r="A2313" t="s">
        <v>11016</v>
      </c>
      <c r="B2313" t="s">
        <v>18</v>
      </c>
      <c r="C2313" t="s">
        <v>11017</v>
      </c>
      <c r="D2313" t="s">
        <v>11018</v>
      </c>
      <c r="E2313" t="s">
        <v>22</v>
      </c>
      <c r="F2313" t="s">
        <v>22</v>
      </c>
      <c r="G2313" s="2"/>
      <c r="H2313" t="s">
        <v>22</v>
      </c>
      <c r="I2313">
        <v>2019</v>
      </c>
      <c r="J2313" t="s">
        <v>77</v>
      </c>
      <c r="K2313" t="s">
        <v>1525</v>
      </c>
      <c r="L2313">
        <v>120</v>
      </c>
      <c r="M2313">
        <v>0</v>
      </c>
      <c r="N2313" t="s">
        <v>45</v>
      </c>
      <c r="O2313" t="s">
        <v>11019</v>
      </c>
      <c r="P2313" t="s">
        <v>27</v>
      </c>
      <c r="Q2313">
        <v>2</v>
      </c>
      <c r="R2313" t="str">
        <f t="shared" si="144"/>
        <v/>
      </c>
      <c r="S2313" t="str">
        <f t="shared" si="145"/>
        <v/>
      </c>
      <c r="T2313" t="str">
        <f t="shared" si="146"/>
        <v>Modern</v>
      </c>
      <c r="U2313" t="str">
        <f t="shared" si="147"/>
        <v>Medium</v>
      </c>
    </row>
    <row r="2314" spans="1:21" x14ac:dyDescent="0.25">
      <c r="A2314" t="s">
        <v>11020</v>
      </c>
      <c r="B2314" t="s">
        <v>18</v>
      </c>
      <c r="C2314" t="s">
        <v>11021</v>
      </c>
      <c r="D2314" t="s">
        <v>11022</v>
      </c>
      <c r="E2314" t="s">
        <v>11023</v>
      </c>
      <c r="F2314" t="s">
        <v>85</v>
      </c>
      <c r="G2314" s="2"/>
      <c r="H2314" t="s">
        <v>22</v>
      </c>
      <c r="I2314">
        <v>2021</v>
      </c>
      <c r="J2314" t="s">
        <v>59</v>
      </c>
      <c r="K2314" t="s">
        <v>665</v>
      </c>
      <c r="L2314">
        <v>108</v>
      </c>
      <c r="M2314">
        <v>0</v>
      </c>
      <c r="N2314" t="s">
        <v>61</v>
      </c>
      <c r="O2314" t="s">
        <v>11024</v>
      </c>
      <c r="P2314" t="s">
        <v>27</v>
      </c>
      <c r="Q2314">
        <v>2</v>
      </c>
      <c r="R2314" t="str">
        <f t="shared" si="144"/>
        <v/>
      </c>
      <c r="S2314" t="str">
        <f t="shared" si="145"/>
        <v/>
      </c>
      <c r="T2314" t="str">
        <f t="shared" si="146"/>
        <v>Recent</v>
      </c>
      <c r="U2314" t="str">
        <f t="shared" si="147"/>
        <v>Medium</v>
      </c>
    </row>
    <row r="2315" spans="1:21" x14ac:dyDescent="0.25">
      <c r="A2315" t="s">
        <v>11025</v>
      </c>
      <c r="B2315" t="s">
        <v>18</v>
      </c>
      <c r="C2315" t="s">
        <v>11026</v>
      </c>
      <c r="D2315" t="s">
        <v>11027</v>
      </c>
      <c r="E2315" t="s">
        <v>11028</v>
      </c>
      <c r="F2315" t="s">
        <v>22</v>
      </c>
      <c r="G2315" s="2"/>
      <c r="H2315" t="s">
        <v>22</v>
      </c>
      <c r="I2315">
        <v>2020</v>
      </c>
      <c r="J2315" t="s">
        <v>92</v>
      </c>
      <c r="K2315" t="s">
        <v>306</v>
      </c>
      <c r="L2315">
        <v>98</v>
      </c>
      <c r="M2315">
        <v>0</v>
      </c>
      <c r="N2315" t="s">
        <v>119</v>
      </c>
      <c r="O2315" t="s">
        <v>11029</v>
      </c>
      <c r="P2315" t="s">
        <v>27</v>
      </c>
      <c r="Q2315">
        <v>2</v>
      </c>
      <c r="R2315" t="str">
        <f t="shared" si="144"/>
        <v/>
      </c>
      <c r="S2315" t="str">
        <f t="shared" si="145"/>
        <v/>
      </c>
      <c r="T2315" t="str">
        <f t="shared" si="146"/>
        <v>Recent</v>
      </c>
      <c r="U2315" t="str">
        <f t="shared" si="147"/>
        <v>Medium</v>
      </c>
    </row>
    <row r="2316" spans="1:21" x14ac:dyDescent="0.25">
      <c r="A2316" t="s">
        <v>11030</v>
      </c>
      <c r="B2316" t="s">
        <v>18</v>
      </c>
      <c r="C2316" t="s">
        <v>11031</v>
      </c>
      <c r="D2316" t="s">
        <v>2201</v>
      </c>
      <c r="E2316" t="s">
        <v>10790</v>
      </c>
      <c r="F2316" t="s">
        <v>22</v>
      </c>
      <c r="G2316" s="2"/>
      <c r="H2316" t="s">
        <v>22</v>
      </c>
      <c r="I2316">
        <v>2014</v>
      </c>
      <c r="J2316" t="s">
        <v>77</v>
      </c>
      <c r="K2316" t="s">
        <v>5799</v>
      </c>
      <c r="L2316">
        <v>24</v>
      </c>
      <c r="M2316">
        <v>0</v>
      </c>
      <c r="N2316" t="s">
        <v>1394</v>
      </c>
      <c r="O2316" t="s">
        <v>11032</v>
      </c>
      <c r="P2316" t="s">
        <v>27</v>
      </c>
      <c r="Q2316">
        <v>2</v>
      </c>
      <c r="R2316" t="str">
        <f t="shared" si="144"/>
        <v/>
      </c>
      <c r="S2316" t="str">
        <f t="shared" si="145"/>
        <v/>
      </c>
      <c r="T2316" t="str">
        <f t="shared" si="146"/>
        <v>Modern</v>
      </c>
      <c r="U2316" t="str">
        <f t="shared" si="147"/>
        <v>Short</v>
      </c>
    </row>
    <row r="2317" spans="1:21" x14ac:dyDescent="0.25">
      <c r="A2317" t="s">
        <v>11033</v>
      </c>
      <c r="B2317" t="s">
        <v>29</v>
      </c>
      <c r="C2317" t="s">
        <v>11034</v>
      </c>
      <c r="D2317" t="s">
        <v>22</v>
      </c>
      <c r="E2317" t="s">
        <v>22</v>
      </c>
      <c r="F2317" t="s">
        <v>1092</v>
      </c>
      <c r="G2317" s="2">
        <v>44474</v>
      </c>
      <c r="H2317" t="s">
        <v>34</v>
      </c>
      <c r="I2317">
        <v>2019</v>
      </c>
      <c r="J2317" t="s">
        <v>903</v>
      </c>
      <c r="K2317" t="s">
        <v>1440</v>
      </c>
      <c r="L2317">
        <v>0</v>
      </c>
      <c r="M2317">
        <v>3</v>
      </c>
      <c r="N2317" t="s">
        <v>357</v>
      </c>
      <c r="O2317" t="s">
        <v>11035</v>
      </c>
      <c r="P2317" t="s">
        <v>27</v>
      </c>
      <c r="Q2317">
        <v>2</v>
      </c>
      <c r="R2317">
        <f t="shared" si="144"/>
        <v>2021</v>
      </c>
      <c r="S2317" t="str">
        <f t="shared" si="145"/>
        <v>October</v>
      </c>
      <c r="T2317" t="str">
        <f t="shared" si="146"/>
        <v>Modern</v>
      </c>
      <c r="U2317" t="str">
        <f t="shared" si="147"/>
        <v>Not Applicable</v>
      </c>
    </row>
    <row r="2318" spans="1:21" x14ac:dyDescent="0.25">
      <c r="A2318" t="s">
        <v>11036</v>
      </c>
      <c r="B2318" t="s">
        <v>29</v>
      </c>
      <c r="C2318" t="s">
        <v>11037</v>
      </c>
      <c r="D2318" t="s">
        <v>22</v>
      </c>
      <c r="E2318" t="s">
        <v>11038</v>
      </c>
      <c r="F2318" t="s">
        <v>22</v>
      </c>
      <c r="G2318" s="2"/>
      <c r="H2318" t="s">
        <v>22</v>
      </c>
      <c r="I2318">
        <v>2017</v>
      </c>
      <c r="J2318" t="s">
        <v>35</v>
      </c>
      <c r="K2318" t="s">
        <v>732</v>
      </c>
      <c r="L2318">
        <v>0</v>
      </c>
      <c r="M2318">
        <v>5</v>
      </c>
      <c r="N2318" t="s">
        <v>119</v>
      </c>
      <c r="O2318" t="s">
        <v>11039</v>
      </c>
      <c r="P2318" t="s">
        <v>27</v>
      </c>
      <c r="Q2318">
        <v>2</v>
      </c>
      <c r="R2318" t="str">
        <f t="shared" si="144"/>
        <v/>
      </c>
      <c r="S2318" t="str">
        <f t="shared" si="145"/>
        <v/>
      </c>
      <c r="T2318" t="str">
        <f t="shared" si="146"/>
        <v>Modern</v>
      </c>
      <c r="U2318" t="str">
        <f t="shared" si="147"/>
        <v>Not Applicable</v>
      </c>
    </row>
    <row r="2319" spans="1:21" x14ac:dyDescent="0.25">
      <c r="A2319" t="s">
        <v>11040</v>
      </c>
      <c r="B2319" t="s">
        <v>18</v>
      </c>
      <c r="C2319" t="s">
        <v>11041</v>
      </c>
      <c r="D2319" t="s">
        <v>10034</v>
      </c>
      <c r="E2319" t="s">
        <v>11042</v>
      </c>
      <c r="F2319" t="s">
        <v>175</v>
      </c>
      <c r="G2319" s="2">
        <v>42759</v>
      </c>
      <c r="H2319" t="s">
        <v>34</v>
      </c>
      <c r="I2319">
        <v>2017</v>
      </c>
      <c r="J2319" t="s">
        <v>35</v>
      </c>
      <c r="K2319" t="s">
        <v>1775</v>
      </c>
      <c r="L2319">
        <v>67</v>
      </c>
      <c r="M2319">
        <v>0</v>
      </c>
      <c r="N2319" t="s">
        <v>210</v>
      </c>
      <c r="O2319" t="s">
        <v>11043</v>
      </c>
      <c r="P2319" t="s">
        <v>39</v>
      </c>
      <c r="Q2319">
        <v>1</v>
      </c>
      <c r="R2319">
        <f t="shared" si="144"/>
        <v>2017</v>
      </c>
      <c r="S2319" t="str">
        <f t="shared" si="145"/>
        <v>January</v>
      </c>
      <c r="T2319" t="str">
        <f t="shared" si="146"/>
        <v>Modern</v>
      </c>
      <c r="U2319" t="str">
        <f t="shared" si="147"/>
        <v>Short</v>
      </c>
    </row>
    <row r="2320" spans="1:21" x14ac:dyDescent="0.25">
      <c r="A2320" t="s">
        <v>11044</v>
      </c>
      <c r="B2320" t="s">
        <v>18</v>
      </c>
      <c r="C2320" t="s">
        <v>11045</v>
      </c>
      <c r="D2320" t="s">
        <v>2769</v>
      </c>
      <c r="E2320" t="s">
        <v>22</v>
      </c>
      <c r="F2320" t="s">
        <v>22</v>
      </c>
      <c r="G2320" s="2"/>
      <c r="H2320" t="s">
        <v>22</v>
      </c>
      <c r="I2320">
        <v>2019</v>
      </c>
      <c r="J2320" t="s">
        <v>77</v>
      </c>
      <c r="K2320" t="s">
        <v>1416</v>
      </c>
      <c r="L2320">
        <v>42</v>
      </c>
      <c r="M2320">
        <v>0</v>
      </c>
      <c r="N2320" t="s">
        <v>357</v>
      </c>
      <c r="O2320" t="s">
        <v>11046</v>
      </c>
      <c r="P2320" t="s">
        <v>27</v>
      </c>
      <c r="Q2320">
        <v>2</v>
      </c>
      <c r="R2320" t="str">
        <f t="shared" si="144"/>
        <v/>
      </c>
      <c r="S2320" t="str">
        <f t="shared" si="145"/>
        <v/>
      </c>
      <c r="T2320" t="str">
        <f t="shared" si="146"/>
        <v>Modern</v>
      </c>
      <c r="U2320" t="str">
        <f t="shared" si="147"/>
        <v>Short</v>
      </c>
    </row>
    <row r="2321" spans="1:21" x14ac:dyDescent="0.25">
      <c r="A2321" t="s">
        <v>11047</v>
      </c>
      <c r="B2321" t="s">
        <v>18</v>
      </c>
      <c r="C2321" t="s">
        <v>11048</v>
      </c>
      <c r="D2321" t="s">
        <v>11049</v>
      </c>
      <c r="E2321" t="s">
        <v>11050</v>
      </c>
      <c r="F2321" t="s">
        <v>175</v>
      </c>
      <c r="G2321" s="2">
        <v>43935</v>
      </c>
      <c r="H2321" t="s">
        <v>34</v>
      </c>
      <c r="I2321">
        <v>2020</v>
      </c>
      <c r="J2321" t="s">
        <v>35</v>
      </c>
      <c r="K2321" t="s">
        <v>476</v>
      </c>
      <c r="L2321">
        <v>55</v>
      </c>
      <c r="M2321">
        <v>0</v>
      </c>
      <c r="N2321" t="s">
        <v>210</v>
      </c>
      <c r="O2321" t="s">
        <v>11051</v>
      </c>
      <c r="P2321" t="s">
        <v>39</v>
      </c>
      <c r="Q2321">
        <v>1</v>
      </c>
      <c r="R2321">
        <f t="shared" si="144"/>
        <v>2020</v>
      </c>
      <c r="S2321" t="str">
        <f t="shared" si="145"/>
        <v>April</v>
      </c>
      <c r="T2321" t="str">
        <f t="shared" si="146"/>
        <v>Recent</v>
      </c>
      <c r="U2321" t="str">
        <f t="shared" si="147"/>
        <v>Short</v>
      </c>
    </row>
    <row r="2322" spans="1:21" x14ac:dyDescent="0.25">
      <c r="A2322" t="s">
        <v>11052</v>
      </c>
      <c r="B2322" t="s">
        <v>18</v>
      </c>
      <c r="C2322" t="s">
        <v>11053</v>
      </c>
      <c r="D2322" t="s">
        <v>11054</v>
      </c>
      <c r="E2322" t="s">
        <v>11055</v>
      </c>
      <c r="F2322" t="s">
        <v>22</v>
      </c>
      <c r="G2322" s="2"/>
      <c r="H2322" t="s">
        <v>22</v>
      </c>
      <c r="I2322">
        <v>2004</v>
      </c>
      <c r="J2322" t="s">
        <v>92</v>
      </c>
      <c r="K2322" t="s">
        <v>182</v>
      </c>
      <c r="L2322">
        <v>84</v>
      </c>
      <c r="M2322">
        <v>0</v>
      </c>
      <c r="N2322" t="s">
        <v>25</v>
      </c>
      <c r="O2322" t="s">
        <v>11056</v>
      </c>
      <c r="P2322" t="s">
        <v>27</v>
      </c>
      <c r="Q2322">
        <v>2</v>
      </c>
      <c r="R2322" t="str">
        <f t="shared" si="144"/>
        <v/>
      </c>
      <c r="S2322" t="str">
        <f t="shared" si="145"/>
        <v/>
      </c>
      <c r="T2322" t="str">
        <f t="shared" si="146"/>
        <v>Older</v>
      </c>
      <c r="U2322" t="str">
        <f t="shared" si="147"/>
        <v>Short</v>
      </c>
    </row>
    <row r="2323" spans="1:21" x14ac:dyDescent="0.25">
      <c r="A2323" t="s">
        <v>11057</v>
      </c>
      <c r="B2323" t="s">
        <v>18</v>
      </c>
      <c r="C2323" t="s">
        <v>11058</v>
      </c>
      <c r="D2323" t="s">
        <v>11059</v>
      </c>
      <c r="E2323" t="s">
        <v>11060</v>
      </c>
      <c r="F2323" t="s">
        <v>22</v>
      </c>
      <c r="G2323" s="2"/>
      <c r="H2323" t="s">
        <v>22</v>
      </c>
      <c r="I2323">
        <v>2013</v>
      </c>
      <c r="J2323" t="s">
        <v>92</v>
      </c>
      <c r="K2323" t="s">
        <v>306</v>
      </c>
      <c r="L2323">
        <v>98</v>
      </c>
      <c r="M2323">
        <v>0</v>
      </c>
      <c r="N2323" t="s">
        <v>264</v>
      </c>
      <c r="O2323" t="s">
        <v>11061</v>
      </c>
      <c r="P2323" t="s">
        <v>27</v>
      </c>
      <c r="Q2323">
        <v>2</v>
      </c>
      <c r="R2323" t="str">
        <f t="shared" si="144"/>
        <v/>
      </c>
      <c r="S2323" t="str">
        <f t="shared" si="145"/>
        <v/>
      </c>
      <c r="T2323" t="str">
        <f t="shared" si="146"/>
        <v>Modern</v>
      </c>
      <c r="U2323" t="str">
        <f t="shared" si="147"/>
        <v>Medium</v>
      </c>
    </row>
    <row r="2324" spans="1:21" x14ac:dyDescent="0.25">
      <c r="A2324" t="s">
        <v>11062</v>
      </c>
      <c r="B2324" t="s">
        <v>18</v>
      </c>
      <c r="C2324" t="s">
        <v>11063</v>
      </c>
      <c r="D2324" t="s">
        <v>11064</v>
      </c>
      <c r="E2324" t="s">
        <v>11065</v>
      </c>
      <c r="F2324" t="s">
        <v>22</v>
      </c>
      <c r="G2324" s="2"/>
      <c r="H2324" t="s">
        <v>22</v>
      </c>
      <c r="I2324">
        <v>2021</v>
      </c>
      <c r="J2324" t="s">
        <v>244</v>
      </c>
      <c r="K2324" t="s">
        <v>1791</v>
      </c>
      <c r="L2324">
        <v>50</v>
      </c>
      <c r="M2324">
        <v>0</v>
      </c>
      <c r="N2324" t="s">
        <v>25</v>
      </c>
      <c r="O2324" t="s">
        <v>11066</v>
      </c>
      <c r="P2324" t="s">
        <v>27</v>
      </c>
      <c r="Q2324">
        <v>2</v>
      </c>
      <c r="R2324" t="str">
        <f t="shared" si="144"/>
        <v/>
      </c>
      <c r="S2324" t="str">
        <f t="shared" si="145"/>
        <v/>
      </c>
      <c r="T2324" t="str">
        <f t="shared" si="146"/>
        <v>Recent</v>
      </c>
      <c r="U2324" t="str">
        <f t="shared" si="147"/>
        <v>Short</v>
      </c>
    </row>
    <row r="2325" spans="1:21" x14ac:dyDescent="0.25">
      <c r="A2325" t="s">
        <v>11067</v>
      </c>
      <c r="B2325" t="s">
        <v>18</v>
      </c>
      <c r="C2325" t="s">
        <v>11068</v>
      </c>
      <c r="D2325" t="s">
        <v>11069</v>
      </c>
      <c r="E2325" t="s">
        <v>11070</v>
      </c>
      <c r="F2325" t="s">
        <v>22</v>
      </c>
      <c r="G2325" s="2"/>
      <c r="H2325" t="s">
        <v>22</v>
      </c>
      <c r="I2325">
        <v>2021</v>
      </c>
      <c r="J2325" t="s">
        <v>59</v>
      </c>
      <c r="K2325" t="s">
        <v>2743</v>
      </c>
      <c r="L2325">
        <v>130</v>
      </c>
      <c r="M2325">
        <v>0</v>
      </c>
      <c r="N2325" t="s">
        <v>61</v>
      </c>
      <c r="O2325" t="s">
        <v>11071</v>
      </c>
      <c r="P2325" t="s">
        <v>27</v>
      </c>
      <c r="Q2325">
        <v>2</v>
      </c>
      <c r="R2325" t="str">
        <f t="shared" si="144"/>
        <v/>
      </c>
      <c r="S2325" t="str">
        <f t="shared" si="145"/>
        <v/>
      </c>
      <c r="T2325" t="str">
        <f t="shared" si="146"/>
        <v>Recent</v>
      </c>
      <c r="U2325" t="str">
        <f t="shared" si="147"/>
        <v>Long</v>
      </c>
    </row>
    <row r="2326" spans="1:21" x14ac:dyDescent="0.25">
      <c r="A2326" t="s">
        <v>11072</v>
      </c>
      <c r="B2326" t="s">
        <v>29</v>
      </c>
      <c r="C2326" t="s">
        <v>11073</v>
      </c>
      <c r="D2326" t="s">
        <v>11074</v>
      </c>
      <c r="E2326" t="s">
        <v>11075</v>
      </c>
      <c r="F2326" t="s">
        <v>22</v>
      </c>
      <c r="G2326" s="2">
        <v>44398</v>
      </c>
      <c r="H2326" t="s">
        <v>34</v>
      </c>
      <c r="I2326">
        <v>2021</v>
      </c>
      <c r="J2326" t="s">
        <v>35</v>
      </c>
      <c r="K2326" t="s">
        <v>71</v>
      </c>
      <c r="L2326">
        <v>0</v>
      </c>
      <c r="M2326">
        <v>1</v>
      </c>
      <c r="N2326" t="s">
        <v>277</v>
      </c>
      <c r="O2326" t="s">
        <v>11076</v>
      </c>
      <c r="P2326" t="s">
        <v>39</v>
      </c>
      <c r="Q2326">
        <v>1</v>
      </c>
      <c r="R2326">
        <f t="shared" si="144"/>
        <v>2021</v>
      </c>
      <c r="S2326" t="str">
        <f t="shared" si="145"/>
        <v>July</v>
      </c>
      <c r="T2326" t="str">
        <f t="shared" si="146"/>
        <v>Recent</v>
      </c>
      <c r="U2326" t="str">
        <f t="shared" si="147"/>
        <v>Not Applicable</v>
      </c>
    </row>
    <row r="2327" spans="1:21" x14ac:dyDescent="0.25">
      <c r="A2327" t="s">
        <v>11077</v>
      </c>
      <c r="B2327" t="s">
        <v>18</v>
      </c>
      <c r="C2327" t="s">
        <v>11078</v>
      </c>
      <c r="D2327" t="s">
        <v>11079</v>
      </c>
      <c r="E2327" t="s">
        <v>22</v>
      </c>
      <c r="F2327" t="s">
        <v>534</v>
      </c>
      <c r="G2327" s="2">
        <v>43371</v>
      </c>
      <c r="H2327" t="s">
        <v>34</v>
      </c>
      <c r="I2327">
        <v>2018</v>
      </c>
      <c r="J2327" t="s">
        <v>35</v>
      </c>
      <c r="K2327" t="s">
        <v>868</v>
      </c>
      <c r="L2327">
        <v>117</v>
      </c>
      <c r="M2327">
        <v>0</v>
      </c>
      <c r="N2327" t="s">
        <v>45</v>
      </c>
      <c r="O2327" t="s">
        <v>11080</v>
      </c>
      <c r="P2327" t="s">
        <v>39</v>
      </c>
      <c r="Q2327">
        <v>1</v>
      </c>
      <c r="R2327">
        <f t="shared" si="144"/>
        <v>2018</v>
      </c>
      <c r="S2327" t="str">
        <f t="shared" si="145"/>
        <v>September</v>
      </c>
      <c r="T2327" t="str">
        <f t="shared" si="146"/>
        <v>Modern</v>
      </c>
      <c r="U2327" t="str">
        <f t="shared" si="147"/>
        <v>Medium</v>
      </c>
    </row>
    <row r="2328" spans="1:21" x14ac:dyDescent="0.25">
      <c r="A2328" t="s">
        <v>11081</v>
      </c>
      <c r="B2328" t="s">
        <v>18</v>
      </c>
      <c r="C2328" t="s">
        <v>11082</v>
      </c>
      <c r="D2328" t="s">
        <v>8828</v>
      </c>
      <c r="E2328" t="s">
        <v>11083</v>
      </c>
      <c r="F2328" t="s">
        <v>22</v>
      </c>
      <c r="G2328" s="2"/>
      <c r="H2328" t="s">
        <v>22</v>
      </c>
      <c r="I2328">
        <v>2005</v>
      </c>
      <c r="J2328" t="s">
        <v>244</v>
      </c>
      <c r="K2328" t="s">
        <v>2743</v>
      </c>
      <c r="L2328">
        <v>130</v>
      </c>
      <c r="M2328">
        <v>0</v>
      </c>
      <c r="N2328" t="s">
        <v>61</v>
      </c>
      <c r="O2328" t="s">
        <v>11084</v>
      </c>
      <c r="P2328" t="s">
        <v>27</v>
      </c>
      <c r="Q2328">
        <v>2</v>
      </c>
      <c r="R2328" t="str">
        <f t="shared" si="144"/>
        <v/>
      </c>
      <c r="S2328" t="str">
        <f t="shared" si="145"/>
        <v/>
      </c>
      <c r="T2328" t="str">
        <f t="shared" si="146"/>
        <v>Older</v>
      </c>
      <c r="U2328" t="str">
        <f t="shared" si="147"/>
        <v>Long</v>
      </c>
    </row>
    <row r="2329" spans="1:21" x14ac:dyDescent="0.25">
      <c r="A2329" t="s">
        <v>11085</v>
      </c>
      <c r="B2329" t="s">
        <v>18</v>
      </c>
      <c r="C2329" t="s">
        <v>11086</v>
      </c>
      <c r="D2329" t="s">
        <v>11087</v>
      </c>
      <c r="E2329" t="s">
        <v>11088</v>
      </c>
      <c r="F2329" t="s">
        <v>33</v>
      </c>
      <c r="G2329" s="2"/>
      <c r="H2329" t="s">
        <v>22</v>
      </c>
      <c r="I2329">
        <v>2021</v>
      </c>
      <c r="J2329" t="s">
        <v>198</v>
      </c>
      <c r="K2329" t="s">
        <v>967</v>
      </c>
      <c r="L2329">
        <v>90</v>
      </c>
      <c r="M2329">
        <v>0</v>
      </c>
      <c r="N2329" t="s">
        <v>25</v>
      </c>
      <c r="O2329" t="s">
        <v>11089</v>
      </c>
      <c r="P2329" t="s">
        <v>27</v>
      </c>
      <c r="Q2329">
        <v>2</v>
      </c>
      <c r="R2329" t="str">
        <f t="shared" si="144"/>
        <v/>
      </c>
      <c r="S2329" t="str">
        <f t="shared" si="145"/>
        <v/>
      </c>
      <c r="T2329" t="str">
        <f t="shared" si="146"/>
        <v>Recent</v>
      </c>
      <c r="U2329" t="str">
        <f t="shared" si="147"/>
        <v>Medium</v>
      </c>
    </row>
    <row r="2330" spans="1:21" x14ac:dyDescent="0.25">
      <c r="A2330" t="s">
        <v>11090</v>
      </c>
      <c r="B2330" t="s">
        <v>18</v>
      </c>
      <c r="C2330" t="s">
        <v>11091</v>
      </c>
      <c r="D2330" t="s">
        <v>11092</v>
      </c>
      <c r="E2330" t="s">
        <v>11093</v>
      </c>
      <c r="F2330" t="s">
        <v>22</v>
      </c>
      <c r="G2330" s="2"/>
      <c r="H2330" t="s">
        <v>22</v>
      </c>
      <c r="I2330">
        <v>2021</v>
      </c>
      <c r="J2330" t="s">
        <v>59</v>
      </c>
      <c r="K2330" t="s">
        <v>289</v>
      </c>
      <c r="L2330">
        <v>93</v>
      </c>
      <c r="M2330">
        <v>0</v>
      </c>
      <c r="N2330" t="s">
        <v>61</v>
      </c>
      <c r="O2330" t="s">
        <v>11094</v>
      </c>
      <c r="P2330" t="s">
        <v>27</v>
      </c>
      <c r="Q2330">
        <v>2</v>
      </c>
      <c r="R2330" t="str">
        <f t="shared" si="144"/>
        <v/>
      </c>
      <c r="S2330" t="str">
        <f t="shared" si="145"/>
        <v/>
      </c>
      <c r="T2330" t="str">
        <f t="shared" si="146"/>
        <v>Recent</v>
      </c>
      <c r="U2330" t="str">
        <f t="shared" si="147"/>
        <v>Medium</v>
      </c>
    </row>
    <row r="2331" spans="1:21" x14ac:dyDescent="0.25">
      <c r="A2331" t="s">
        <v>11095</v>
      </c>
      <c r="B2331" t="s">
        <v>18</v>
      </c>
      <c r="C2331" t="s">
        <v>11096</v>
      </c>
      <c r="D2331" t="s">
        <v>11097</v>
      </c>
      <c r="E2331" t="s">
        <v>11098</v>
      </c>
      <c r="F2331" t="s">
        <v>22</v>
      </c>
      <c r="G2331" s="2"/>
      <c r="H2331" t="s">
        <v>22</v>
      </c>
      <c r="I2331">
        <v>2010</v>
      </c>
      <c r="J2331" t="s">
        <v>244</v>
      </c>
      <c r="K2331" t="s">
        <v>318</v>
      </c>
      <c r="L2331">
        <v>80</v>
      </c>
      <c r="M2331">
        <v>0</v>
      </c>
      <c r="N2331" t="s">
        <v>61</v>
      </c>
      <c r="O2331" t="s">
        <v>11099</v>
      </c>
      <c r="P2331" t="s">
        <v>27</v>
      </c>
      <c r="Q2331">
        <v>2</v>
      </c>
      <c r="R2331" t="str">
        <f t="shared" si="144"/>
        <v/>
      </c>
      <c r="S2331" t="str">
        <f t="shared" si="145"/>
        <v/>
      </c>
      <c r="T2331" t="str">
        <f t="shared" si="146"/>
        <v>Modern</v>
      </c>
      <c r="U2331" t="str">
        <f t="shared" si="147"/>
        <v>Short</v>
      </c>
    </row>
    <row r="2332" spans="1:21" x14ac:dyDescent="0.25">
      <c r="A2332" t="s">
        <v>11100</v>
      </c>
      <c r="B2332" t="s">
        <v>18</v>
      </c>
      <c r="C2332" t="s">
        <v>11101</v>
      </c>
      <c r="D2332" t="s">
        <v>11102</v>
      </c>
      <c r="E2332" t="s">
        <v>11103</v>
      </c>
      <c r="F2332" t="s">
        <v>22</v>
      </c>
      <c r="G2332" s="2"/>
      <c r="H2332" t="s">
        <v>22</v>
      </c>
      <c r="I2332">
        <v>2016</v>
      </c>
      <c r="J2332" t="s">
        <v>198</v>
      </c>
      <c r="K2332" t="s">
        <v>1336</v>
      </c>
      <c r="L2332">
        <v>75</v>
      </c>
      <c r="M2332">
        <v>0</v>
      </c>
      <c r="N2332" t="s">
        <v>119</v>
      </c>
      <c r="O2332" t="s">
        <v>11104</v>
      </c>
      <c r="P2332" t="s">
        <v>27</v>
      </c>
      <c r="Q2332">
        <v>2</v>
      </c>
      <c r="R2332" t="str">
        <f t="shared" si="144"/>
        <v/>
      </c>
      <c r="S2332" t="str">
        <f t="shared" si="145"/>
        <v/>
      </c>
      <c r="T2332" t="str">
        <f t="shared" si="146"/>
        <v>Modern</v>
      </c>
      <c r="U2332" t="str">
        <f t="shared" si="147"/>
        <v>Short</v>
      </c>
    </row>
    <row r="2333" spans="1:21" x14ac:dyDescent="0.25">
      <c r="A2333" t="s">
        <v>11105</v>
      </c>
      <c r="B2333" t="s">
        <v>18</v>
      </c>
      <c r="C2333" t="s">
        <v>11106</v>
      </c>
      <c r="D2333" t="s">
        <v>11107</v>
      </c>
      <c r="E2333" t="s">
        <v>11108</v>
      </c>
      <c r="F2333" t="s">
        <v>175</v>
      </c>
      <c r="G2333" s="2">
        <v>43987</v>
      </c>
      <c r="H2333" t="s">
        <v>34</v>
      </c>
      <c r="I2333">
        <v>2014</v>
      </c>
      <c r="J2333" t="s">
        <v>244</v>
      </c>
      <c r="K2333" t="s">
        <v>169</v>
      </c>
      <c r="L2333">
        <v>103</v>
      </c>
      <c r="M2333">
        <v>0</v>
      </c>
      <c r="N2333" t="s">
        <v>61</v>
      </c>
      <c r="O2333" t="s">
        <v>11109</v>
      </c>
      <c r="P2333" t="s">
        <v>39</v>
      </c>
      <c r="Q2333">
        <v>1</v>
      </c>
      <c r="R2333">
        <f t="shared" si="144"/>
        <v>2020</v>
      </c>
      <c r="S2333" t="str">
        <f t="shared" si="145"/>
        <v>June</v>
      </c>
      <c r="T2333" t="str">
        <f t="shared" si="146"/>
        <v>Modern</v>
      </c>
      <c r="U2333" t="str">
        <f t="shared" si="147"/>
        <v>Medium</v>
      </c>
    </row>
    <row r="2334" spans="1:21" x14ac:dyDescent="0.25">
      <c r="A2334" t="s">
        <v>11110</v>
      </c>
      <c r="B2334" t="s">
        <v>18</v>
      </c>
      <c r="C2334" t="s">
        <v>11111</v>
      </c>
      <c r="D2334" t="s">
        <v>11112</v>
      </c>
      <c r="E2334" t="s">
        <v>11113</v>
      </c>
      <c r="F2334" t="s">
        <v>1916</v>
      </c>
      <c r="G2334" s="2">
        <v>43948</v>
      </c>
      <c r="H2334" t="s">
        <v>34</v>
      </c>
      <c r="I2334">
        <v>2019</v>
      </c>
      <c r="J2334" t="s">
        <v>136</v>
      </c>
      <c r="K2334" t="s">
        <v>773</v>
      </c>
      <c r="L2334">
        <v>96</v>
      </c>
      <c r="M2334">
        <v>0</v>
      </c>
      <c r="N2334" t="s">
        <v>61</v>
      </c>
      <c r="O2334" t="s">
        <v>11114</v>
      </c>
      <c r="P2334" t="s">
        <v>39</v>
      </c>
      <c r="Q2334">
        <v>1</v>
      </c>
      <c r="R2334">
        <f t="shared" si="144"/>
        <v>2020</v>
      </c>
      <c r="S2334" t="str">
        <f t="shared" si="145"/>
        <v>April</v>
      </c>
      <c r="T2334" t="str">
        <f t="shared" si="146"/>
        <v>Modern</v>
      </c>
      <c r="U2334" t="str">
        <f t="shared" si="147"/>
        <v>Medium</v>
      </c>
    </row>
    <row r="2335" spans="1:21" x14ac:dyDescent="0.25">
      <c r="A2335" t="s">
        <v>11115</v>
      </c>
      <c r="B2335" t="s">
        <v>18</v>
      </c>
      <c r="C2335" t="s">
        <v>11116</v>
      </c>
      <c r="D2335" t="s">
        <v>11117</v>
      </c>
      <c r="E2335" t="s">
        <v>11118</v>
      </c>
      <c r="F2335" t="s">
        <v>110</v>
      </c>
      <c r="G2335" s="2">
        <v>44075</v>
      </c>
      <c r="H2335" t="s">
        <v>34</v>
      </c>
      <c r="I2335">
        <v>2016</v>
      </c>
      <c r="J2335" t="s">
        <v>136</v>
      </c>
      <c r="K2335" t="s">
        <v>1652</v>
      </c>
      <c r="L2335">
        <v>72</v>
      </c>
      <c r="M2335">
        <v>0</v>
      </c>
      <c r="N2335" t="s">
        <v>112</v>
      </c>
      <c r="O2335" t="s">
        <v>11119</v>
      </c>
      <c r="P2335" t="s">
        <v>39</v>
      </c>
      <c r="Q2335">
        <v>1</v>
      </c>
      <c r="R2335">
        <f t="shared" si="144"/>
        <v>2020</v>
      </c>
      <c r="S2335" t="str">
        <f t="shared" si="145"/>
        <v>September</v>
      </c>
      <c r="T2335" t="str">
        <f t="shared" si="146"/>
        <v>Modern</v>
      </c>
      <c r="U2335" t="str">
        <f t="shared" si="147"/>
        <v>Short</v>
      </c>
    </row>
    <row r="2336" spans="1:21" x14ac:dyDescent="0.25">
      <c r="A2336" t="s">
        <v>11120</v>
      </c>
      <c r="B2336" t="s">
        <v>18</v>
      </c>
      <c r="C2336" t="s">
        <v>11121</v>
      </c>
      <c r="D2336" t="s">
        <v>9898</v>
      </c>
      <c r="E2336" t="s">
        <v>11122</v>
      </c>
      <c r="F2336" t="s">
        <v>270</v>
      </c>
      <c r="G2336" s="2">
        <v>44151</v>
      </c>
      <c r="H2336" t="s">
        <v>34</v>
      </c>
      <c r="I2336">
        <v>2016</v>
      </c>
      <c r="J2336" t="s">
        <v>244</v>
      </c>
      <c r="K2336" t="s">
        <v>1290</v>
      </c>
      <c r="L2336">
        <v>124</v>
      </c>
      <c r="M2336">
        <v>0</v>
      </c>
      <c r="N2336" t="s">
        <v>119</v>
      </c>
      <c r="O2336" t="s">
        <v>11123</v>
      </c>
      <c r="P2336" t="s">
        <v>39</v>
      </c>
      <c r="Q2336">
        <v>1</v>
      </c>
      <c r="R2336">
        <f t="shared" si="144"/>
        <v>2020</v>
      </c>
      <c r="S2336" t="str">
        <f t="shared" si="145"/>
        <v>November</v>
      </c>
      <c r="T2336" t="str">
        <f t="shared" si="146"/>
        <v>Modern</v>
      </c>
      <c r="U2336" t="str">
        <f t="shared" si="147"/>
        <v>Long</v>
      </c>
    </row>
    <row r="2337" spans="1:21" x14ac:dyDescent="0.25">
      <c r="A2337" t="s">
        <v>11124</v>
      </c>
      <c r="B2337" t="s">
        <v>29</v>
      </c>
      <c r="C2337" t="s">
        <v>11125</v>
      </c>
      <c r="D2337" t="s">
        <v>22</v>
      </c>
      <c r="E2337" t="s">
        <v>11126</v>
      </c>
      <c r="F2337" t="s">
        <v>22</v>
      </c>
      <c r="G2337" s="2"/>
      <c r="H2337" t="s">
        <v>22</v>
      </c>
      <c r="I2337">
        <v>2017</v>
      </c>
      <c r="J2337" t="s">
        <v>23</v>
      </c>
      <c r="K2337" t="s">
        <v>71</v>
      </c>
      <c r="L2337">
        <v>0</v>
      </c>
      <c r="M2337">
        <v>1</v>
      </c>
      <c r="N2337" t="s">
        <v>119</v>
      </c>
      <c r="O2337" t="s">
        <v>11127</v>
      </c>
      <c r="P2337" t="s">
        <v>27</v>
      </c>
      <c r="Q2337">
        <v>2</v>
      </c>
      <c r="R2337" t="str">
        <f t="shared" si="144"/>
        <v/>
      </c>
      <c r="S2337" t="str">
        <f t="shared" si="145"/>
        <v/>
      </c>
      <c r="T2337" t="str">
        <f t="shared" si="146"/>
        <v>Modern</v>
      </c>
      <c r="U2337" t="str">
        <f t="shared" si="147"/>
        <v>Not Applicable</v>
      </c>
    </row>
    <row r="2338" spans="1:21" x14ac:dyDescent="0.25">
      <c r="A2338" t="s">
        <v>11128</v>
      </c>
      <c r="B2338" t="s">
        <v>18</v>
      </c>
      <c r="C2338" t="s">
        <v>11129</v>
      </c>
      <c r="D2338" t="s">
        <v>11130</v>
      </c>
      <c r="E2338" t="s">
        <v>11131</v>
      </c>
      <c r="F2338" t="s">
        <v>22</v>
      </c>
      <c r="G2338" s="2"/>
      <c r="H2338" t="s">
        <v>22</v>
      </c>
      <c r="I2338">
        <v>2021</v>
      </c>
      <c r="J2338" t="s">
        <v>244</v>
      </c>
      <c r="K2338" t="s">
        <v>1191</v>
      </c>
      <c r="L2338">
        <v>109</v>
      </c>
      <c r="M2338">
        <v>0</v>
      </c>
      <c r="N2338" t="s">
        <v>61</v>
      </c>
      <c r="O2338" t="s">
        <v>11132</v>
      </c>
      <c r="P2338" t="s">
        <v>27</v>
      </c>
      <c r="Q2338">
        <v>2</v>
      </c>
      <c r="R2338" t="str">
        <f t="shared" si="144"/>
        <v/>
      </c>
      <c r="S2338" t="str">
        <f t="shared" si="145"/>
        <v/>
      </c>
      <c r="T2338" t="str">
        <f t="shared" si="146"/>
        <v>Recent</v>
      </c>
      <c r="U2338" t="str">
        <f t="shared" si="147"/>
        <v>Medium</v>
      </c>
    </row>
    <row r="2339" spans="1:21" x14ac:dyDescent="0.25">
      <c r="A2339" t="s">
        <v>11133</v>
      </c>
      <c r="B2339" t="s">
        <v>18</v>
      </c>
      <c r="C2339" t="s">
        <v>11134</v>
      </c>
      <c r="D2339" t="s">
        <v>11135</v>
      </c>
      <c r="E2339" t="s">
        <v>11136</v>
      </c>
      <c r="F2339" t="s">
        <v>22</v>
      </c>
      <c r="G2339" s="2"/>
      <c r="H2339" t="s">
        <v>22</v>
      </c>
      <c r="I2339">
        <v>1988</v>
      </c>
      <c r="J2339" t="s">
        <v>59</v>
      </c>
      <c r="K2339" t="s">
        <v>1336</v>
      </c>
      <c r="L2339">
        <v>75</v>
      </c>
      <c r="M2339">
        <v>0</v>
      </c>
      <c r="N2339" t="s">
        <v>25</v>
      </c>
      <c r="O2339" t="s">
        <v>11137</v>
      </c>
      <c r="P2339" t="s">
        <v>27</v>
      </c>
      <c r="Q2339">
        <v>2</v>
      </c>
      <c r="R2339" t="str">
        <f t="shared" si="144"/>
        <v/>
      </c>
      <c r="S2339" t="str">
        <f t="shared" si="145"/>
        <v/>
      </c>
      <c r="T2339" t="str">
        <f t="shared" si="146"/>
        <v>Older</v>
      </c>
      <c r="U2339" t="str">
        <f t="shared" si="147"/>
        <v>Short</v>
      </c>
    </row>
    <row r="2340" spans="1:21" x14ac:dyDescent="0.25">
      <c r="A2340" t="s">
        <v>11138</v>
      </c>
      <c r="B2340" t="s">
        <v>29</v>
      </c>
      <c r="C2340" t="s">
        <v>11139</v>
      </c>
      <c r="D2340" t="s">
        <v>22</v>
      </c>
      <c r="E2340" t="s">
        <v>11140</v>
      </c>
      <c r="F2340" t="s">
        <v>22</v>
      </c>
      <c r="G2340" s="2"/>
      <c r="H2340" t="s">
        <v>22</v>
      </c>
      <c r="I2340">
        <v>2018</v>
      </c>
      <c r="J2340" t="s">
        <v>198</v>
      </c>
      <c r="K2340" t="s">
        <v>71</v>
      </c>
      <c r="L2340">
        <v>0</v>
      </c>
      <c r="M2340">
        <v>1</v>
      </c>
      <c r="N2340" t="s">
        <v>368</v>
      </c>
      <c r="O2340" t="s">
        <v>11141</v>
      </c>
      <c r="P2340" t="s">
        <v>27</v>
      </c>
      <c r="Q2340">
        <v>2</v>
      </c>
      <c r="R2340" t="str">
        <f t="shared" si="144"/>
        <v/>
      </c>
      <c r="S2340" t="str">
        <f t="shared" si="145"/>
        <v/>
      </c>
      <c r="T2340" t="str">
        <f t="shared" si="146"/>
        <v>Modern</v>
      </c>
      <c r="U2340" t="str">
        <f t="shared" si="147"/>
        <v>Not Applicable</v>
      </c>
    </row>
    <row r="2341" spans="1:21" x14ac:dyDescent="0.25">
      <c r="A2341" t="s">
        <v>11142</v>
      </c>
      <c r="B2341" t="s">
        <v>18</v>
      </c>
      <c r="C2341" t="s">
        <v>11143</v>
      </c>
      <c r="D2341" t="s">
        <v>11144</v>
      </c>
      <c r="E2341" t="s">
        <v>11145</v>
      </c>
      <c r="F2341" t="s">
        <v>175</v>
      </c>
      <c r="G2341" s="2">
        <v>43313</v>
      </c>
      <c r="H2341" t="s">
        <v>34</v>
      </c>
      <c r="I2341">
        <v>2018</v>
      </c>
      <c r="J2341" t="s">
        <v>35</v>
      </c>
      <c r="K2341" t="s">
        <v>1456</v>
      </c>
      <c r="L2341">
        <v>83</v>
      </c>
      <c r="M2341">
        <v>0</v>
      </c>
      <c r="N2341" t="s">
        <v>119</v>
      </c>
      <c r="O2341" t="s">
        <v>11146</v>
      </c>
      <c r="P2341" t="s">
        <v>39</v>
      </c>
      <c r="Q2341">
        <v>1</v>
      </c>
      <c r="R2341">
        <f t="shared" si="144"/>
        <v>2018</v>
      </c>
      <c r="S2341" t="str">
        <f t="shared" si="145"/>
        <v>August</v>
      </c>
      <c r="T2341" t="str">
        <f t="shared" si="146"/>
        <v>Modern</v>
      </c>
      <c r="U2341" t="str">
        <f t="shared" si="147"/>
        <v>Short</v>
      </c>
    </row>
    <row r="2342" spans="1:21" x14ac:dyDescent="0.25">
      <c r="A2342" t="s">
        <v>11147</v>
      </c>
      <c r="B2342" t="s">
        <v>29</v>
      </c>
      <c r="C2342" t="s">
        <v>11148</v>
      </c>
      <c r="D2342" t="s">
        <v>11149</v>
      </c>
      <c r="E2342" t="s">
        <v>22</v>
      </c>
      <c r="F2342" t="s">
        <v>175</v>
      </c>
      <c r="G2342" s="2">
        <v>44393</v>
      </c>
      <c r="H2342" t="s">
        <v>34</v>
      </c>
      <c r="I2342">
        <v>2021</v>
      </c>
      <c r="J2342" t="s">
        <v>35</v>
      </c>
      <c r="K2342" t="s">
        <v>1440</v>
      </c>
      <c r="L2342">
        <v>0</v>
      </c>
      <c r="M2342">
        <v>3</v>
      </c>
      <c r="N2342" t="s">
        <v>72</v>
      </c>
      <c r="O2342" t="s">
        <v>11150</v>
      </c>
      <c r="P2342" t="s">
        <v>39</v>
      </c>
      <c r="Q2342">
        <v>1</v>
      </c>
      <c r="R2342">
        <f t="shared" si="144"/>
        <v>2021</v>
      </c>
      <c r="S2342" t="str">
        <f t="shared" si="145"/>
        <v>July</v>
      </c>
      <c r="T2342" t="str">
        <f t="shared" si="146"/>
        <v>Recent</v>
      </c>
      <c r="U2342" t="str">
        <f t="shared" si="147"/>
        <v>Not Applicable</v>
      </c>
    </row>
    <row r="2343" spans="1:21" x14ac:dyDescent="0.25">
      <c r="A2343" t="s">
        <v>11151</v>
      </c>
      <c r="B2343" t="s">
        <v>18</v>
      </c>
      <c r="C2343" t="s">
        <v>11152</v>
      </c>
      <c r="D2343" t="s">
        <v>793</v>
      </c>
      <c r="E2343" t="s">
        <v>11153</v>
      </c>
      <c r="F2343" t="s">
        <v>175</v>
      </c>
      <c r="G2343" s="2">
        <v>44183</v>
      </c>
      <c r="H2343" t="s">
        <v>34</v>
      </c>
      <c r="I2343">
        <v>2020</v>
      </c>
      <c r="J2343" t="s">
        <v>92</v>
      </c>
      <c r="K2343" t="s">
        <v>570</v>
      </c>
      <c r="L2343">
        <v>94</v>
      </c>
      <c r="M2343">
        <v>0</v>
      </c>
      <c r="N2343" t="s">
        <v>119</v>
      </c>
      <c r="O2343" t="s">
        <v>11154</v>
      </c>
      <c r="P2343" t="s">
        <v>39</v>
      </c>
      <c r="Q2343">
        <v>1</v>
      </c>
      <c r="R2343">
        <f t="shared" si="144"/>
        <v>2020</v>
      </c>
      <c r="S2343" t="str">
        <f t="shared" si="145"/>
        <v>December</v>
      </c>
      <c r="T2343" t="str">
        <f t="shared" si="146"/>
        <v>Recent</v>
      </c>
      <c r="U2343" t="str">
        <f t="shared" si="147"/>
        <v>Medium</v>
      </c>
    </row>
    <row r="2344" spans="1:21" x14ac:dyDescent="0.25">
      <c r="A2344" t="s">
        <v>11155</v>
      </c>
      <c r="B2344" t="s">
        <v>18</v>
      </c>
      <c r="C2344" t="s">
        <v>11156</v>
      </c>
      <c r="D2344" t="s">
        <v>11157</v>
      </c>
      <c r="E2344" t="s">
        <v>11158</v>
      </c>
      <c r="F2344" t="s">
        <v>175</v>
      </c>
      <c r="G2344" s="2">
        <v>44378</v>
      </c>
      <c r="H2344" t="s">
        <v>34</v>
      </c>
      <c r="I2344">
        <v>2000</v>
      </c>
      <c r="J2344" t="s">
        <v>153</v>
      </c>
      <c r="K2344" t="s">
        <v>60</v>
      </c>
      <c r="L2344">
        <v>89</v>
      </c>
      <c r="M2344">
        <v>0</v>
      </c>
      <c r="N2344" t="s">
        <v>162</v>
      </c>
      <c r="O2344" t="s">
        <v>11159</v>
      </c>
      <c r="P2344" t="s">
        <v>39</v>
      </c>
      <c r="Q2344">
        <v>1</v>
      </c>
      <c r="R2344">
        <f t="shared" si="144"/>
        <v>2021</v>
      </c>
      <c r="S2344" t="str">
        <f t="shared" si="145"/>
        <v>July</v>
      </c>
      <c r="T2344" t="str">
        <f t="shared" si="146"/>
        <v>Older</v>
      </c>
      <c r="U2344" t="str">
        <f t="shared" si="147"/>
        <v>Short</v>
      </c>
    </row>
    <row r="2345" spans="1:21" x14ac:dyDescent="0.25">
      <c r="A2345" t="s">
        <v>11160</v>
      </c>
      <c r="B2345" t="s">
        <v>29</v>
      </c>
      <c r="C2345" t="s">
        <v>11161</v>
      </c>
      <c r="D2345" t="s">
        <v>22</v>
      </c>
      <c r="E2345" t="s">
        <v>11162</v>
      </c>
      <c r="F2345" t="s">
        <v>22</v>
      </c>
      <c r="G2345" s="2"/>
      <c r="H2345" t="s">
        <v>22</v>
      </c>
      <c r="I2345">
        <v>2021</v>
      </c>
      <c r="J2345" t="s">
        <v>77</v>
      </c>
      <c r="K2345" t="s">
        <v>71</v>
      </c>
      <c r="L2345">
        <v>0</v>
      </c>
      <c r="M2345">
        <v>1</v>
      </c>
      <c r="N2345" t="s">
        <v>357</v>
      </c>
      <c r="O2345" t="s">
        <v>11163</v>
      </c>
      <c r="P2345" t="s">
        <v>27</v>
      </c>
      <c r="Q2345">
        <v>2</v>
      </c>
      <c r="R2345" t="str">
        <f t="shared" si="144"/>
        <v/>
      </c>
      <c r="S2345" t="str">
        <f t="shared" si="145"/>
        <v/>
      </c>
      <c r="T2345" t="str">
        <f t="shared" si="146"/>
        <v>Recent</v>
      </c>
      <c r="U2345" t="str">
        <f t="shared" si="147"/>
        <v>Not Applicable</v>
      </c>
    </row>
    <row r="2346" spans="1:21" x14ac:dyDescent="0.25">
      <c r="A2346" t="s">
        <v>11164</v>
      </c>
      <c r="B2346" t="s">
        <v>18</v>
      </c>
      <c r="C2346" t="s">
        <v>11165</v>
      </c>
      <c r="D2346" t="s">
        <v>11166</v>
      </c>
      <c r="E2346" t="s">
        <v>11167</v>
      </c>
      <c r="F2346" t="s">
        <v>22</v>
      </c>
      <c r="G2346" s="2"/>
      <c r="H2346" t="s">
        <v>22</v>
      </c>
      <c r="I2346">
        <v>2009</v>
      </c>
      <c r="J2346" t="s">
        <v>244</v>
      </c>
      <c r="K2346" t="s">
        <v>665</v>
      </c>
      <c r="L2346">
        <v>108</v>
      </c>
      <c r="M2346">
        <v>0</v>
      </c>
      <c r="N2346" t="s">
        <v>264</v>
      </c>
      <c r="O2346" t="s">
        <v>11168</v>
      </c>
      <c r="P2346" t="s">
        <v>27</v>
      </c>
      <c r="Q2346">
        <v>2</v>
      </c>
      <c r="R2346" t="str">
        <f t="shared" si="144"/>
        <v/>
      </c>
      <c r="S2346" t="str">
        <f t="shared" si="145"/>
        <v/>
      </c>
      <c r="T2346" t="str">
        <f t="shared" si="146"/>
        <v>Older</v>
      </c>
      <c r="U2346" t="str">
        <f t="shared" si="147"/>
        <v>Medium</v>
      </c>
    </row>
    <row r="2347" spans="1:21" x14ac:dyDescent="0.25">
      <c r="A2347" t="s">
        <v>11169</v>
      </c>
      <c r="B2347" t="s">
        <v>29</v>
      </c>
      <c r="C2347" t="s">
        <v>11170</v>
      </c>
      <c r="D2347" t="s">
        <v>22</v>
      </c>
      <c r="E2347" t="s">
        <v>11171</v>
      </c>
      <c r="F2347" t="s">
        <v>175</v>
      </c>
      <c r="G2347" s="2">
        <v>44090</v>
      </c>
      <c r="H2347" t="s">
        <v>34</v>
      </c>
      <c r="I2347">
        <v>2020</v>
      </c>
      <c r="J2347" t="s">
        <v>51</v>
      </c>
      <c r="K2347" t="s">
        <v>71</v>
      </c>
      <c r="L2347">
        <v>0</v>
      </c>
      <c r="M2347">
        <v>1</v>
      </c>
      <c r="N2347" t="s">
        <v>277</v>
      </c>
      <c r="O2347" t="s">
        <v>11172</v>
      </c>
      <c r="P2347" t="s">
        <v>39</v>
      </c>
      <c r="Q2347">
        <v>1</v>
      </c>
      <c r="R2347">
        <f t="shared" si="144"/>
        <v>2020</v>
      </c>
      <c r="S2347" t="str">
        <f t="shared" si="145"/>
        <v>September</v>
      </c>
      <c r="T2347" t="str">
        <f t="shared" si="146"/>
        <v>Recent</v>
      </c>
      <c r="U2347" t="str">
        <f t="shared" si="147"/>
        <v>Not Applicable</v>
      </c>
    </row>
    <row r="2348" spans="1:21" x14ac:dyDescent="0.25">
      <c r="A2348" t="s">
        <v>11173</v>
      </c>
      <c r="B2348" t="s">
        <v>18</v>
      </c>
      <c r="C2348" t="s">
        <v>11174</v>
      </c>
      <c r="D2348" t="s">
        <v>11175</v>
      </c>
      <c r="E2348" t="s">
        <v>11176</v>
      </c>
      <c r="F2348" t="s">
        <v>85</v>
      </c>
      <c r="G2348" s="2">
        <v>44303</v>
      </c>
      <c r="H2348" t="s">
        <v>34</v>
      </c>
      <c r="I2348">
        <v>2010</v>
      </c>
      <c r="J2348" t="s">
        <v>35</v>
      </c>
      <c r="K2348" t="s">
        <v>1191</v>
      </c>
      <c r="L2348">
        <v>109</v>
      </c>
      <c r="M2348">
        <v>0</v>
      </c>
      <c r="N2348" t="s">
        <v>61</v>
      </c>
      <c r="O2348" t="s">
        <v>11177</v>
      </c>
      <c r="P2348" t="s">
        <v>39</v>
      </c>
      <c r="Q2348">
        <v>1</v>
      </c>
      <c r="R2348">
        <f t="shared" si="144"/>
        <v>2021</v>
      </c>
      <c r="S2348" t="str">
        <f t="shared" si="145"/>
        <v>April</v>
      </c>
      <c r="T2348" t="str">
        <f t="shared" si="146"/>
        <v>Modern</v>
      </c>
      <c r="U2348" t="str">
        <f t="shared" si="147"/>
        <v>Medium</v>
      </c>
    </row>
    <row r="2349" spans="1:21" x14ac:dyDescent="0.25">
      <c r="A2349" t="s">
        <v>11178</v>
      </c>
      <c r="B2349" t="s">
        <v>18</v>
      </c>
      <c r="C2349" t="s">
        <v>11179</v>
      </c>
      <c r="D2349" t="s">
        <v>11180</v>
      </c>
      <c r="E2349" t="s">
        <v>11181</v>
      </c>
      <c r="F2349" t="s">
        <v>22</v>
      </c>
      <c r="G2349" s="2"/>
      <c r="H2349" t="s">
        <v>22</v>
      </c>
      <c r="I2349">
        <v>2021</v>
      </c>
      <c r="J2349" t="s">
        <v>23</v>
      </c>
      <c r="K2349" t="s">
        <v>773</v>
      </c>
      <c r="L2349">
        <v>96</v>
      </c>
      <c r="M2349">
        <v>0</v>
      </c>
      <c r="N2349" t="s">
        <v>119</v>
      </c>
      <c r="O2349" t="s">
        <v>11182</v>
      </c>
      <c r="P2349" t="s">
        <v>27</v>
      </c>
      <c r="Q2349">
        <v>2</v>
      </c>
      <c r="R2349" t="str">
        <f t="shared" si="144"/>
        <v/>
      </c>
      <c r="S2349" t="str">
        <f t="shared" si="145"/>
        <v/>
      </c>
      <c r="T2349" t="str">
        <f t="shared" si="146"/>
        <v>Recent</v>
      </c>
      <c r="U2349" t="str">
        <f t="shared" si="147"/>
        <v>Medium</v>
      </c>
    </row>
    <row r="2350" spans="1:21" x14ac:dyDescent="0.25">
      <c r="A2350" t="s">
        <v>11183</v>
      </c>
      <c r="B2350" t="s">
        <v>18</v>
      </c>
      <c r="C2350" t="s">
        <v>11184</v>
      </c>
      <c r="D2350" t="s">
        <v>11185</v>
      </c>
      <c r="E2350" t="s">
        <v>11186</v>
      </c>
      <c r="F2350" t="s">
        <v>534</v>
      </c>
      <c r="G2350" s="2">
        <v>43224</v>
      </c>
      <c r="H2350" t="s">
        <v>34</v>
      </c>
      <c r="I2350">
        <v>2017</v>
      </c>
      <c r="J2350" t="s">
        <v>35</v>
      </c>
      <c r="K2350" t="s">
        <v>93</v>
      </c>
      <c r="L2350">
        <v>99</v>
      </c>
      <c r="M2350">
        <v>0</v>
      </c>
      <c r="N2350" t="s">
        <v>61</v>
      </c>
      <c r="O2350" t="s">
        <v>11187</v>
      </c>
      <c r="P2350" t="s">
        <v>39</v>
      </c>
      <c r="Q2350">
        <v>1</v>
      </c>
      <c r="R2350">
        <f t="shared" si="144"/>
        <v>2018</v>
      </c>
      <c r="S2350" t="str">
        <f t="shared" si="145"/>
        <v>May</v>
      </c>
      <c r="T2350" t="str">
        <f t="shared" si="146"/>
        <v>Modern</v>
      </c>
      <c r="U2350" t="str">
        <f t="shared" si="147"/>
        <v>Medium</v>
      </c>
    </row>
    <row r="2351" spans="1:21" x14ac:dyDescent="0.25">
      <c r="A2351" t="s">
        <v>11188</v>
      </c>
      <c r="B2351" t="s">
        <v>18</v>
      </c>
      <c r="C2351" t="s">
        <v>11189</v>
      </c>
      <c r="D2351" t="s">
        <v>11190</v>
      </c>
      <c r="E2351" t="s">
        <v>22</v>
      </c>
      <c r="F2351" t="s">
        <v>22</v>
      </c>
      <c r="G2351" s="2"/>
      <c r="H2351" t="s">
        <v>22</v>
      </c>
      <c r="I2351">
        <v>2021</v>
      </c>
      <c r="J2351" t="s">
        <v>23</v>
      </c>
      <c r="K2351" t="s">
        <v>1775</v>
      </c>
      <c r="L2351">
        <v>67</v>
      </c>
      <c r="M2351">
        <v>0</v>
      </c>
      <c r="N2351" t="s">
        <v>264</v>
      </c>
      <c r="O2351" t="s">
        <v>11191</v>
      </c>
      <c r="P2351" t="s">
        <v>27</v>
      </c>
      <c r="Q2351">
        <v>2</v>
      </c>
      <c r="R2351" t="str">
        <f t="shared" si="144"/>
        <v/>
      </c>
      <c r="S2351" t="str">
        <f t="shared" si="145"/>
        <v/>
      </c>
      <c r="T2351" t="str">
        <f t="shared" si="146"/>
        <v>Recent</v>
      </c>
      <c r="U2351" t="str">
        <f t="shared" si="147"/>
        <v>Short</v>
      </c>
    </row>
    <row r="2352" spans="1:21" x14ac:dyDescent="0.25">
      <c r="A2352" t="s">
        <v>11192</v>
      </c>
      <c r="B2352" t="s">
        <v>18</v>
      </c>
      <c r="C2352" t="s">
        <v>11193</v>
      </c>
      <c r="D2352" t="s">
        <v>3649</v>
      </c>
      <c r="E2352" t="s">
        <v>11194</v>
      </c>
      <c r="F2352" t="s">
        <v>22</v>
      </c>
      <c r="G2352" s="2"/>
      <c r="H2352" t="s">
        <v>22</v>
      </c>
      <c r="I2352">
        <v>1949</v>
      </c>
      <c r="J2352" t="s">
        <v>300</v>
      </c>
      <c r="K2352" t="s">
        <v>836</v>
      </c>
      <c r="L2352">
        <v>70</v>
      </c>
      <c r="M2352">
        <v>0</v>
      </c>
      <c r="N2352" t="s">
        <v>25</v>
      </c>
      <c r="O2352" t="s">
        <v>11195</v>
      </c>
      <c r="P2352" t="s">
        <v>27</v>
      </c>
      <c r="Q2352">
        <v>2</v>
      </c>
      <c r="R2352" t="str">
        <f t="shared" si="144"/>
        <v/>
      </c>
      <c r="S2352" t="str">
        <f t="shared" si="145"/>
        <v/>
      </c>
      <c r="T2352" t="str">
        <f t="shared" si="146"/>
        <v>Older</v>
      </c>
      <c r="U2352" t="str">
        <f t="shared" si="147"/>
        <v>Short</v>
      </c>
    </row>
    <row r="2353" spans="1:21" x14ac:dyDescent="0.25">
      <c r="A2353" t="s">
        <v>11196</v>
      </c>
      <c r="B2353" t="s">
        <v>29</v>
      </c>
      <c r="C2353" t="s">
        <v>11197</v>
      </c>
      <c r="D2353" t="s">
        <v>22</v>
      </c>
      <c r="E2353" t="s">
        <v>22</v>
      </c>
      <c r="F2353" t="s">
        <v>22</v>
      </c>
      <c r="G2353" s="2"/>
      <c r="H2353" t="s">
        <v>22</v>
      </c>
      <c r="I2353">
        <v>2005</v>
      </c>
      <c r="J2353" t="s">
        <v>77</v>
      </c>
      <c r="K2353" t="s">
        <v>71</v>
      </c>
      <c r="L2353">
        <v>0</v>
      </c>
      <c r="M2353">
        <v>1</v>
      </c>
      <c r="N2353" t="s">
        <v>357</v>
      </c>
      <c r="O2353" t="s">
        <v>11198</v>
      </c>
      <c r="P2353" t="s">
        <v>27</v>
      </c>
      <c r="Q2353">
        <v>2</v>
      </c>
      <c r="R2353" t="str">
        <f t="shared" si="144"/>
        <v/>
      </c>
      <c r="S2353" t="str">
        <f t="shared" si="145"/>
        <v/>
      </c>
      <c r="T2353" t="str">
        <f t="shared" si="146"/>
        <v>Older</v>
      </c>
      <c r="U2353" t="str">
        <f t="shared" si="147"/>
        <v>Not Applicable</v>
      </c>
    </row>
    <row r="2354" spans="1:21" x14ac:dyDescent="0.25">
      <c r="A2354" t="s">
        <v>11199</v>
      </c>
      <c r="B2354" t="s">
        <v>18</v>
      </c>
      <c r="C2354" t="s">
        <v>11200</v>
      </c>
      <c r="D2354" t="s">
        <v>11201</v>
      </c>
      <c r="E2354" t="s">
        <v>11202</v>
      </c>
      <c r="F2354" t="s">
        <v>175</v>
      </c>
      <c r="G2354" s="2"/>
      <c r="H2354" t="s">
        <v>22</v>
      </c>
      <c r="I2354">
        <v>1961</v>
      </c>
      <c r="J2354" t="s">
        <v>59</v>
      </c>
      <c r="K2354" t="s">
        <v>773</v>
      </c>
      <c r="L2354">
        <v>96</v>
      </c>
      <c r="M2354">
        <v>0</v>
      </c>
      <c r="N2354" t="s">
        <v>61</v>
      </c>
      <c r="O2354" t="s">
        <v>11203</v>
      </c>
      <c r="P2354" t="s">
        <v>27</v>
      </c>
      <c r="Q2354">
        <v>2</v>
      </c>
      <c r="R2354" t="str">
        <f t="shared" si="144"/>
        <v/>
      </c>
      <c r="S2354" t="str">
        <f t="shared" si="145"/>
        <v/>
      </c>
      <c r="T2354" t="str">
        <f t="shared" si="146"/>
        <v>Older</v>
      </c>
      <c r="U2354" t="str">
        <f t="shared" si="147"/>
        <v>Medium</v>
      </c>
    </row>
    <row r="2355" spans="1:21" x14ac:dyDescent="0.25">
      <c r="A2355" t="s">
        <v>11204</v>
      </c>
      <c r="B2355" t="s">
        <v>18</v>
      </c>
      <c r="C2355" t="s">
        <v>11205</v>
      </c>
      <c r="D2355" t="s">
        <v>11206</v>
      </c>
      <c r="E2355" t="s">
        <v>11207</v>
      </c>
      <c r="F2355" t="s">
        <v>22</v>
      </c>
      <c r="G2355" s="2"/>
      <c r="H2355" t="s">
        <v>22</v>
      </c>
      <c r="I2355">
        <v>1944</v>
      </c>
      <c r="J2355" t="s">
        <v>59</v>
      </c>
      <c r="K2355" t="s">
        <v>810</v>
      </c>
      <c r="L2355">
        <v>74</v>
      </c>
      <c r="M2355">
        <v>0</v>
      </c>
      <c r="N2355" t="s">
        <v>155</v>
      </c>
      <c r="O2355" t="s">
        <v>11208</v>
      </c>
      <c r="P2355" t="s">
        <v>27</v>
      </c>
      <c r="Q2355">
        <v>2</v>
      </c>
      <c r="R2355" t="str">
        <f t="shared" si="144"/>
        <v/>
      </c>
      <c r="S2355" t="str">
        <f t="shared" si="145"/>
        <v/>
      </c>
      <c r="T2355" t="str">
        <f t="shared" si="146"/>
        <v>Older</v>
      </c>
      <c r="U2355" t="str">
        <f t="shared" si="147"/>
        <v>Short</v>
      </c>
    </row>
    <row r="2356" spans="1:21" x14ac:dyDescent="0.25">
      <c r="A2356" t="s">
        <v>11209</v>
      </c>
      <c r="B2356" t="s">
        <v>18</v>
      </c>
      <c r="C2356" t="s">
        <v>11210</v>
      </c>
      <c r="D2356" t="s">
        <v>11211</v>
      </c>
      <c r="E2356" t="s">
        <v>22</v>
      </c>
      <c r="F2356" t="s">
        <v>3061</v>
      </c>
      <c r="G2356" s="2">
        <v>44131</v>
      </c>
      <c r="H2356" t="s">
        <v>34</v>
      </c>
      <c r="I2356">
        <v>2020</v>
      </c>
      <c r="J2356" t="s">
        <v>136</v>
      </c>
      <c r="K2356" t="s">
        <v>111</v>
      </c>
      <c r="L2356">
        <v>95</v>
      </c>
      <c r="M2356">
        <v>0</v>
      </c>
      <c r="N2356" t="s">
        <v>45</v>
      </c>
      <c r="O2356" t="s">
        <v>11212</v>
      </c>
      <c r="P2356" t="s">
        <v>39</v>
      </c>
      <c r="Q2356">
        <v>1</v>
      </c>
      <c r="R2356">
        <f t="shared" si="144"/>
        <v>2020</v>
      </c>
      <c r="S2356" t="str">
        <f t="shared" si="145"/>
        <v>October</v>
      </c>
      <c r="T2356" t="str">
        <f t="shared" si="146"/>
        <v>Recent</v>
      </c>
      <c r="U2356" t="str">
        <f t="shared" si="147"/>
        <v>Medium</v>
      </c>
    </row>
    <row r="2357" spans="1:21" x14ac:dyDescent="0.25">
      <c r="A2357" t="s">
        <v>11213</v>
      </c>
      <c r="B2357" t="s">
        <v>18</v>
      </c>
      <c r="C2357" t="s">
        <v>11214</v>
      </c>
      <c r="D2357" t="s">
        <v>11215</v>
      </c>
      <c r="E2357" t="s">
        <v>11216</v>
      </c>
      <c r="F2357" t="s">
        <v>22</v>
      </c>
      <c r="G2357" s="2"/>
      <c r="H2357" t="s">
        <v>22</v>
      </c>
      <c r="I2357">
        <v>1986</v>
      </c>
      <c r="J2357" t="s">
        <v>244</v>
      </c>
      <c r="K2357" t="s">
        <v>1456</v>
      </c>
      <c r="L2357">
        <v>83</v>
      </c>
      <c r="M2357">
        <v>0</v>
      </c>
      <c r="N2357" t="s">
        <v>264</v>
      </c>
      <c r="O2357" t="s">
        <v>11217</v>
      </c>
      <c r="P2357" t="s">
        <v>27</v>
      </c>
      <c r="Q2357">
        <v>2</v>
      </c>
      <c r="R2357" t="str">
        <f t="shared" si="144"/>
        <v/>
      </c>
      <c r="S2357" t="str">
        <f t="shared" si="145"/>
        <v/>
      </c>
      <c r="T2357" t="str">
        <f t="shared" si="146"/>
        <v>Older</v>
      </c>
      <c r="U2357" t="str">
        <f t="shared" si="147"/>
        <v>Short</v>
      </c>
    </row>
    <row r="2358" spans="1:21" x14ac:dyDescent="0.25">
      <c r="A2358" t="s">
        <v>11218</v>
      </c>
      <c r="B2358" t="s">
        <v>18</v>
      </c>
      <c r="C2358" t="s">
        <v>11219</v>
      </c>
      <c r="D2358" t="s">
        <v>7607</v>
      </c>
      <c r="E2358" t="s">
        <v>11220</v>
      </c>
      <c r="F2358" t="s">
        <v>22</v>
      </c>
      <c r="G2358" s="2"/>
      <c r="H2358" t="s">
        <v>22</v>
      </c>
      <c r="I2358">
        <v>1980</v>
      </c>
      <c r="J2358" t="s">
        <v>153</v>
      </c>
      <c r="K2358" t="s">
        <v>1537</v>
      </c>
      <c r="L2358">
        <v>126</v>
      </c>
      <c r="M2358">
        <v>0</v>
      </c>
      <c r="N2358" t="s">
        <v>155</v>
      </c>
      <c r="O2358" t="s">
        <v>11221</v>
      </c>
      <c r="P2358" t="s">
        <v>27</v>
      </c>
      <c r="Q2358">
        <v>2</v>
      </c>
      <c r="R2358" t="str">
        <f t="shared" si="144"/>
        <v/>
      </c>
      <c r="S2358" t="str">
        <f t="shared" si="145"/>
        <v/>
      </c>
      <c r="T2358" t="str">
        <f t="shared" si="146"/>
        <v>Older</v>
      </c>
      <c r="U2358" t="str">
        <f t="shared" si="147"/>
        <v>Long</v>
      </c>
    </row>
    <row r="2359" spans="1:21" x14ac:dyDescent="0.25">
      <c r="A2359" t="s">
        <v>11222</v>
      </c>
      <c r="B2359" t="s">
        <v>18</v>
      </c>
      <c r="C2359" t="s">
        <v>11223</v>
      </c>
      <c r="D2359" t="s">
        <v>11224</v>
      </c>
      <c r="E2359" t="s">
        <v>11225</v>
      </c>
      <c r="F2359" t="s">
        <v>3061</v>
      </c>
      <c r="G2359" s="2">
        <v>43296</v>
      </c>
      <c r="H2359" t="s">
        <v>34</v>
      </c>
      <c r="I2359">
        <v>1985</v>
      </c>
      <c r="J2359" t="s">
        <v>300</v>
      </c>
      <c r="K2359" t="s">
        <v>111</v>
      </c>
      <c r="L2359">
        <v>95</v>
      </c>
      <c r="M2359">
        <v>0</v>
      </c>
      <c r="N2359" t="s">
        <v>61</v>
      </c>
      <c r="O2359" t="s">
        <v>11226</v>
      </c>
      <c r="P2359" t="s">
        <v>39</v>
      </c>
      <c r="Q2359">
        <v>1</v>
      </c>
      <c r="R2359">
        <f t="shared" si="144"/>
        <v>2018</v>
      </c>
      <c r="S2359" t="str">
        <f t="shared" si="145"/>
        <v>July</v>
      </c>
      <c r="T2359" t="str">
        <f t="shared" si="146"/>
        <v>Older</v>
      </c>
      <c r="U2359" t="str">
        <f t="shared" si="147"/>
        <v>Medium</v>
      </c>
    </row>
    <row r="2360" spans="1:21" x14ac:dyDescent="0.25">
      <c r="A2360" t="s">
        <v>11227</v>
      </c>
      <c r="B2360" t="s">
        <v>18</v>
      </c>
      <c r="C2360" t="s">
        <v>11228</v>
      </c>
      <c r="D2360" t="s">
        <v>11229</v>
      </c>
      <c r="E2360" t="s">
        <v>11230</v>
      </c>
      <c r="F2360" t="s">
        <v>11231</v>
      </c>
      <c r="G2360" s="2">
        <v>43544</v>
      </c>
      <c r="H2360" t="s">
        <v>34</v>
      </c>
      <c r="I2360">
        <v>2019</v>
      </c>
      <c r="J2360" t="s">
        <v>35</v>
      </c>
      <c r="K2360" t="s">
        <v>445</v>
      </c>
      <c r="L2360">
        <v>69</v>
      </c>
      <c r="M2360">
        <v>0</v>
      </c>
      <c r="N2360" t="s">
        <v>45</v>
      </c>
      <c r="O2360" t="s">
        <v>11232</v>
      </c>
      <c r="P2360" t="s">
        <v>39</v>
      </c>
      <c r="Q2360">
        <v>1</v>
      </c>
      <c r="R2360">
        <f t="shared" si="144"/>
        <v>2019</v>
      </c>
      <c r="S2360" t="str">
        <f t="shared" si="145"/>
        <v>March</v>
      </c>
      <c r="T2360" t="str">
        <f t="shared" si="146"/>
        <v>Modern</v>
      </c>
      <c r="U2360" t="str">
        <f t="shared" si="147"/>
        <v>Short</v>
      </c>
    </row>
    <row r="2361" spans="1:21" x14ac:dyDescent="0.25">
      <c r="A2361" t="s">
        <v>11233</v>
      </c>
      <c r="B2361" t="s">
        <v>18</v>
      </c>
      <c r="C2361" t="s">
        <v>11234</v>
      </c>
      <c r="D2361" t="s">
        <v>11235</v>
      </c>
      <c r="E2361" t="s">
        <v>11236</v>
      </c>
      <c r="F2361" t="s">
        <v>22</v>
      </c>
      <c r="G2361" s="2"/>
      <c r="H2361" t="s">
        <v>22</v>
      </c>
      <c r="I2361">
        <v>1996</v>
      </c>
      <c r="J2361" t="s">
        <v>59</v>
      </c>
      <c r="K2361" t="s">
        <v>263</v>
      </c>
      <c r="L2361">
        <v>88</v>
      </c>
      <c r="M2361">
        <v>0</v>
      </c>
      <c r="N2361" t="s">
        <v>119</v>
      </c>
      <c r="O2361" t="s">
        <v>11237</v>
      </c>
      <c r="P2361" t="s">
        <v>27</v>
      </c>
      <c r="Q2361">
        <v>2</v>
      </c>
      <c r="R2361" t="str">
        <f t="shared" si="144"/>
        <v/>
      </c>
      <c r="S2361" t="str">
        <f t="shared" si="145"/>
        <v/>
      </c>
      <c r="T2361" t="str">
        <f t="shared" si="146"/>
        <v>Older</v>
      </c>
      <c r="U2361" t="str">
        <f t="shared" si="147"/>
        <v>Short</v>
      </c>
    </row>
    <row r="2362" spans="1:21" x14ac:dyDescent="0.25">
      <c r="A2362" t="s">
        <v>11238</v>
      </c>
      <c r="B2362" t="s">
        <v>18</v>
      </c>
      <c r="C2362" t="s">
        <v>11239</v>
      </c>
      <c r="D2362" t="s">
        <v>11240</v>
      </c>
      <c r="E2362" t="s">
        <v>11241</v>
      </c>
      <c r="F2362" t="s">
        <v>175</v>
      </c>
      <c r="G2362" s="2">
        <v>43483</v>
      </c>
      <c r="H2362" t="s">
        <v>34</v>
      </c>
      <c r="I2362">
        <v>2019</v>
      </c>
      <c r="J2362" t="s">
        <v>136</v>
      </c>
      <c r="K2362" t="s">
        <v>773</v>
      </c>
      <c r="L2362">
        <v>96</v>
      </c>
      <c r="M2362">
        <v>0</v>
      </c>
      <c r="N2362" t="s">
        <v>119</v>
      </c>
      <c r="O2362" t="s">
        <v>11242</v>
      </c>
      <c r="P2362" t="s">
        <v>39</v>
      </c>
      <c r="Q2362">
        <v>1</v>
      </c>
      <c r="R2362">
        <f t="shared" si="144"/>
        <v>2019</v>
      </c>
      <c r="S2362" t="str">
        <f t="shared" si="145"/>
        <v>January</v>
      </c>
      <c r="T2362" t="str">
        <f t="shared" si="146"/>
        <v>Modern</v>
      </c>
      <c r="U2362" t="str">
        <f t="shared" si="147"/>
        <v>Medium</v>
      </c>
    </row>
    <row r="2363" spans="1:21" x14ac:dyDescent="0.25">
      <c r="A2363" t="s">
        <v>11243</v>
      </c>
      <c r="B2363" t="s">
        <v>18</v>
      </c>
      <c r="C2363" t="s">
        <v>11244</v>
      </c>
      <c r="D2363" t="s">
        <v>11245</v>
      </c>
      <c r="E2363" t="s">
        <v>11246</v>
      </c>
      <c r="F2363" t="s">
        <v>1741</v>
      </c>
      <c r="G2363" s="2"/>
      <c r="H2363" t="s">
        <v>22</v>
      </c>
      <c r="I2363">
        <v>2020</v>
      </c>
      <c r="J2363" t="s">
        <v>198</v>
      </c>
      <c r="K2363" t="s">
        <v>1191</v>
      </c>
      <c r="L2363">
        <v>109</v>
      </c>
      <c r="M2363">
        <v>0</v>
      </c>
      <c r="N2363" t="s">
        <v>119</v>
      </c>
      <c r="O2363" t="s">
        <v>11247</v>
      </c>
      <c r="P2363" t="s">
        <v>27</v>
      </c>
      <c r="Q2363">
        <v>2</v>
      </c>
      <c r="R2363" t="str">
        <f t="shared" si="144"/>
        <v/>
      </c>
      <c r="S2363" t="str">
        <f t="shared" si="145"/>
        <v/>
      </c>
      <c r="T2363" t="str">
        <f t="shared" si="146"/>
        <v>Recent</v>
      </c>
      <c r="U2363" t="str">
        <f t="shared" si="147"/>
        <v>Medium</v>
      </c>
    </row>
    <row r="2364" spans="1:21" x14ac:dyDescent="0.25">
      <c r="A2364" t="s">
        <v>11248</v>
      </c>
      <c r="B2364" t="s">
        <v>18</v>
      </c>
      <c r="C2364" t="s">
        <v>11249</v>
      </c>
      <c r="D2364" t="s">
        <v>4163</v>
      </c>
      <c r="E2364" t="s">
        <v>11250</v>
      </c>
      <c r="F2364" t="s">
        <v>11251</v>
      </c>
      <c r="G2364" s="2">
        <v>43739</v>
      </c>
      <c r="H2364" t="s">
        <v>34</v>
      </c>
      <c r="I2364">
        <v>2010</v>
      </c>
      <c r="J2364" t="s">
        <v>244</v>
      </c>
      <c r="K2364" t="s">
        <v>940</v>
      </c>
      <c r="L2364">
        <v>106</v>
      </c>
      <c r="M2364">
        <v>0</v>
      </c>
      <c r="N2364" t="s">
        <v>45</v>
      </c>
      <c r="O2364" t="s">
        <v>11252</v>
      </c>
      <c r="P2364" t="s">
        <v>39</v>
      </c>
      <c r="Q2364">
        <v>1</v>
      </c>
      <c r="R2364">
        <f t="shared" si="144"/>
        <v>2019</v>
      </c>
      <c r="S2364" t="str">
        <f t="shared" si="145"/>
        <v>October</v>
      </c>
      <c r="T2364" t="str">
        <f t="shared" si="146"/>
        <v>Modern</v>
      </c>
      <c r="U2364" t="str">
        <f t="shared" si="147"/>
        <v>Medium</v>
      </c>
    </row>
    <row r="2365" spans="1:21" x14ac:dyDescent="0.25">
      <c r="A2365" t="s">
        <v>11253</v>
      </c>
      <c r="B2365" t="s">
        <v>18</v>
      </c>
      <c r="C2365" t="s">
        <v>11254</v>
      </c>
      <c r="D2365" t="s">
        <v>11255</v>
      </c>
      <c r="E2365" t="s">
        <v>11256</v>
      </c>
      <c r="F2365" t="s">
        <v>22</v>
      </c>
      <c r="G2365" s="2"/>
      <c r="H2365" t="s">
        <v>22</v>
      </c>
      <c r="I2365">
        <v>2017</v>
      </c>
      <c r="J2365" t="s">
        <v>395</v>
      </c>
      <c r="K2365" t="s">
        <v>363</v>
      </c>
      <c r="L2365">
        <v>91</v>
      </c>
      <c r="M2365">
        <v>0</v>
      </c>
      <c r="N2365" t="s">
        <v>79</v>
      </c>
      <c r="O2365" t="s">
        <v>11257</v>
      </c>
      <c r="P2365" t="s">
        <v>27</v>
      </c>
      <c r="Q2365">
        <v>2</v>
      </c>
      <c r="R2365" t="str">
        <f t="shared" si="144"/>
        <v/>
      </c>
      <c r="S2365" t="str">
        <f t="shared" si="145"/>
        <v/>
      </c>
      <c r="T2365" t="str">
        <f t="shared" si="146"/>
        <v>Modern</v>
      </c>
      <c r="U2365" t="str">
        <f t="shared" si="147"/>
        <v>Medium</v>
      </c>
    </row>
    <row r="2366" spans="1:21" x14ac:dyDescent="0.25">
      <c r="A2366" t="s">
        <v>11258</v>
      </c>
      <c r="B2366" t="s">
        <v>18</v>
      </c>
      <c r="C2366" t="s">
        <v>11259</v>
      </c>
      <c r="D2366" t="s">
        <v>11260</v>
      </c>
      <c r="E2366" t="s">
        <v>11261</v>
      </c>
      <c r="F2366" t="s">
        <v>22</v>
      </c>
      <c r="G2366" s="2"/>
      <c r="H2366" t="s">
        <v>22</v>
      </c>
      <c r="I2366">
        <v>1948</v>
      </c>
      <c r="J2366" t="s">
        <v>59</v>
      </c>
      <c r="K2366" t="s">
        <v>161</v>
      </c>
      <c r="L2366">
        <v>101</v>
      </c>
      <c r="M2366">
        <v>0</v>
      </c>
      <c r="N2366" t="s">
        <v>119</v>
      </c>
      <c r="O2366" t="s">
        <v>11262</v>
      </c>
      <c r="P2366" t="s">
        <v>27</v>
      </c>
      <c r="Q2366">
        <v>2</v>
      </c>
      <c r="R2366" t="str">
        <f t="shared" si="144"/>
        <v/>
      </c>
      <c r="S2366" t="str">
        <f t="shared" si="145"/>
        <v/>
      </c>
      <c r="T2366" t="str">
        <f t="shared" si="146"/>
        <v>Older</v>
      </c>
      <c r="U2366" t="str">
        <f t="shared" si="147"/>
        <v>Medium</v>
      </c>
    </row>
    <row r="2367" spans="1:21" x14ac:dyDescent="0.25">
      <c r="A2367" t="s">
        <v>11263</v>
      </c>
      <c r="B2367" t="s">
        <v>29</v>
      </c>
      <c r="C2367" t="s">
        <v>11264</v>
      </c>
      <c r="D2367" t="s">
        <v>11265</v>
      </c>
      <c r="E2367" t="s">
        <v>11266</v>
      </c>
      <c r="F2367" t="s">
        <v>175</v>
      </c>
      <c r="G2367" s="2">
        <v>42934</v>
      </c>
      <c r="H2367" t="s">
        <v>34</v>
      </c>
      <c r="I2367">
        <v>2017</v>
      </c>
      <c r="J2367" t="s">
        <v>35</v>
      </c>
      <c r="K2367" t="s">
        <v>71</v>
      </c>
      <c r="L2367">
        <v>0</v>
      </c>
      <c r="M2367">
        <v>1</v>
      </c>
      <c r="N2367" t="s">
        <v>9627</v>
      </c>
      <c r="O2367" t="s">
        <v>11267</v>
      </c>
      <c r="P2367" t="s">
        <v>39</v>
      </c>
      <c r="Q2367">
        <v>1</v>
      </c>
      <c r="R2367">
        <f t="shared" si="144"/>
        <v>2017</v>
      </c>
      <c r="S2367" t="str">
        <f t="shared" si="145"/>
        <v>July</v>
      </c>
      <c r="T2367" t="str">
        <f t="shared" si="146"/>
        <v>Modern</v>
      </c>
      <c r="U2367" t="str">
        <f t="shared" si="147"/>
        <v>Not Applicable</v>
      </c>
    </row>
    <row r="2368" spans="1:21" x14ac:dyDescent="0.25">
      <c r="A2368" t="s">
        <v>11268</v>
      </c>
      <c r="B2368" t="s">
        <v>18</v>
      </c>
      <c r="C2368" t="s">
        <v>11269</v>
      </c>
      <c r="D2368" t="s">
        <v>11270</v>
      </c>
      <c r="E2368" t="s">
        <v>11271</v>
      </c>
      <c r="F2368" t="s">
        <v>85</v>
      </c>
      <c r="G2368" s="2"/>
      <c r="H2368" t="s">
        <v>22</v>
      </c>
      <c r="I2368">
        <v>2019</v>
      </c>
      <c r="J2368" t="s">
        <v>23</v>
      </c>
      <c r="K2368" t="s">
        <v>118</v>
      </c>
      <c r="L2368">
        <v>153</v>
      </c>
      <c r="M2368">
        <v>0</v>
      </c>
      <c r="N2368" t="s">
        <v>25</v>
      </c>
      <c r="O2368" t="s">
        <v>11272</v>
      </c>
      <c r="P2368" t="s">
        <v>27</v>
      </c>
      <c r="Q2368">
        <v>2</v>
      </c>
      <c r="R2368" t="str">
        <f t="shared" si="144"/>
        <v/>
      </c>
      <c r="S2368" t="str">
        <f t="shared" si="145"/>
        <v/>
      </c>
      <c r="T2368" t="str">
        <f t="shared" si="146"/>
        <v>Modern</v>
      </c>
      <c r="U2368" t="str">
        <f t="shared" si="147"/>
        <v>Long</v>
      </c>
    </row>
    <row r="2369" spans="1:21" x14ac:dyDescent="0.25">
      <c r="A2369" t="s">
        <v>11273</v>
      </c>
      <c r="B2369" t="s">
        <v>18</v>
      </c>
      <c r="C2369" t="s">
        <v>11274</v>
      </c>
      <c r="D2369" t="s">
        <v>11275</v>
      </c>
      <c r="E2369" t="s">
        <v>11276</v>
      </c>
      <c r="F2369" t="s">
        <v>1249</v>
      </c>
      <c r="G2369" s="2">
        <v>43709</v>
      </c>
      <c r="H2369" t="s">
        <v>34</v>
      </c>
      <c r="I2369">
        <v>2010</v>
      </c>
      <c r="J2369" t="s">
        <v>244</v>
      </c>
      <c r="K2369" t="s">
        <v>263</v>
      </c>
      <c r="L2369">
        <v>88</v>
      </c>
      <c r="M2369">
        <v>0</v>
      </c>
      <c r="N2369" t="s">
        <v>264</v>
      </c>
      <c r="O2369" t="s">
        <v>11277</v>
      </c>
      <c r="P2369" t="s">
        <v>39</v>
      </c>
      <c r="Q2369">
        <v>1</v>
      </c>
      <c r="R2369">
        <f t="shared" si="144"/>
        <v>2019</v>
      </c>
      <c r="S2369" t="str">
        <f t="shared" si="145"/>
        <v>September</v>
      </c>
      <c r="T2369" t="str">
        <f t="shared" si="146"/>
        <v>Modern</v>
      </c>
      <c r="U2369" t="str">
        <f t="shared" si="147"/>
        <v>Short</v>
      </c>
    </row>
    <row r="2370" spans="1:21" x14ac:dyDescent="0.25">
      <c r="A2370" t="s">
        <v>11278</v>
      </c>
      <c r="B2370" t="s">
        <v>18</v>
      </c>
      <c r="C2370" t="s">
        <v>11279</v>
      </c>
      <c r="D2370" t="s">
        <v>76</v>
      </c>
      <c r="E2370" t="s">
        <v>11280</v>
      </c>
      <c r="F2370" t="s">
        <v>22</v>
      </c>
      <c r="G2370" s="2">
        <v>42644</v>
      </c>
      <c r="H2370" t="s">
        <v>34</v>
      </c>
      <c r="I2370">
        <v>2016</v>
      </c>
      <c r="J2370" t="s">
        <v>631</v>
      </c>
      <c r="K2370" t="s">
        <v>6200</v>
      </c>
      <c r="L2370">
        <v>44</v>
      </c>
      <c r="M2370">
        <v>0</v>
      </c>
      <c r="N2370" t="s">
        <v>6297</v>
      </c>
      <c r="O2370" t="s">
        <v>11281</v>
      </c>
      <c r="P2370" t="s">
        <v>39</v>
      </c>
      <c r="Q2370">
        <v>1</v>
      </c>
      <c r="R2370">
        <f t="shared" si="144"/>
        <v>2016</v>
      </c>
      <c r="S2370" t="str">
        <f t="shared" si="145"/>
        <v>October</v>
      </c>
      <c r="T2370" t="str">
        <f t="shared" si="146"/>
        <v>Modern</v>
      </c>
      <c r="U2370" t="str">
        <f t="shared" si="147"/>
        <v>Short</v>
      </c>
    </row>
    <row r="2371" spans="1:21" x14ac:dyDescent="0.25">
      <c r="A2371" t="s">
        <v>11282</v>
      </c>
      <c r="B2371" t="s">
        <v>18</v>
      </c>
      <c r="C2371" t="s">
        <v>11283</v>
      </c>
      <c r="D2371" t="s">
        <v>11284</v>
      </c>
      <c r="E2371" t="s">
        <v>11285</v>
      </c>
      <c r="F2371" t="s">
        <v>85</v>
      </c>
      <c r="G2371" s="2">
        <v>43405</v>
      </c>
      <c r="H2371" t="s">
        <v>34</v>
      </c>
      <c r="I2371">
        <v>2015</v>
      </c>
      <c r="J2371" t="s">
        <v>136</v>
      </c>
      <c r="K2371" t="s">
        <v>1537</v>
      </c>
      <c r="L2371">
        <v>126</v>
      </c>
      <c r="M2371">
        <v>0</v>
      </c>
      <c r="N2371" t="s">
        <v>119</v>
      </c>
      <c r="O2371" t="s">
        <v>11286</v>
      </c>
      <c r="P2371" t="s">
        <v>39</v>
      </c>
      <c r="Q2371">
        <v>1</v>
      </c>
      <c r="R2371">
        <f t="shared" ref="R2371:R2434" si="148">IF(G2371="","",YEAR(G2371))</f>
        <v>2018</v>
      </c>
      <c r="S2371" t="str">
        <f t="shared" ref="S2371:S2434" si="149">IF(G2371="","",TEXT(G2371,"mmmm"))</f>
        <v>November</v>
      </c>
      <c r="T2371" t="str">
        <f t="shared" ref="T2371:T2434" si="150">IF(I2371&gt;=2020,"Recent",IF(I2371&gt;=2010,"Modern","Older"))</f>
        <v>Modern</v>
      </c>
      <c r="U2371" t="str">
        <f t="shared" ref="U2371:U2434" si="151">IF(L2371=0,"Not Applicable",IF(L2371&lt; 90,"Short",IF(L2371&lt;=120,"Medium","Long")))</f>
        <v>Long</v>
      </c>
    </row>
    <row r="2372" spans="1:21" x14ac:dyDescent="0.25">
      <c r="A2372" t="s">
        <v>11287</v>
      </c>
      <c r="B2372" t="s">
        <v>18</v>
      </c>
      <c r="C2372" t="s">
        <v>11288</v>
      </c>
      <c r="D2372" t="s">
        <v>11289</v>
      </c>
      <c r="E2372" t="s">
        <v>11290</v>
      </c>
      <c r="F2372" t="s">
        <v>85</v>
      </c>
      <c r="G2372" s="2">
        <v>43405</v>
      </c>
      <c r="H2372" t="s">
        <v>34</v>
      </c>
      <c r="I2372">
        <v>2014</v>
      </c>
      <c r="J2372" t="s">
        <v>136</v>
      </c>
      <c r="K2372" t="s">
        <v>52</v>
      </c>
      <c r="L2372">
        <v>139</v>
      </c>
      <c r="M2372">
        <v>0</v>
      </c>
      <c r="N2372" t="s">
        <v>61</v>
      </c>
      <c r="O2372" t="s">
        <v>11291</v>
      </c>
      <c r="P2372" t="s">
        <v>39</v>
      </c>
      <c r="Q2372">
        <v>1</v>
      </c>
      <c r="R2372">
        <f t="shared" si="148"/>
        <v>2018</v>
      </c>
      <c r="S2372" t="str">
        <f t="shared" si="149"/>
        <v>November</v>
      </c>
      <c r="T2372" t="str">
        <f t="shared" si="150"/>
        <v>Modern</v>
      </c>
      <c r="U2372" t="str">
        <f t="shared" si="151"/>
        <v>Long</v>
      </c>
    </row>
    <row r="2373" spans="1:21" x14ac:dyDescent="0.25">
      <c r="A2373" t="s">
        <v>11292</v>
      </c>
      <c r="B2373" t="s">
        <v>18</v>
      </c>
      <c r="C2373" t="s">
        <v>11293</v>
      </c>
      <c r="D2373" t="s">
        <v>11294</v>
      </c>
      <c r="E2373" t="s">
        <v>11295</v>
      </c>
      <c r="F2373" t="s">
        <v>22</v>
      </c>
      <c r="G2373" s="2"/>
      <c r="H2373" t="s">
        <v>22</v>
      </c>
      <c r="I2373">
        <v>2019</v>
      </c>
      <c r="J2373" t="s">
        <v>198</v>
      </c>
      <c r="K2373" t="s">
        <v>384</v>
      </c>
      <c r="L2373">
        <v>81</v>
      </c>
      <c r="M2373">
        <v>0</v>
      </c>
      <c r="N2373" t="s">
        <v>264</v>
      </c>
      <c r="O2373" t="s">
        <v>11296</v>
      </c>
      <c r="P2373" t="s">
        <v>27</v>
      </c>
      <c r="Q2373">
        <v>2</v>
      </c>
      <c r="R2373" t="str">
        <f t="shared" si="148"/>
        <v/>
      </c>
      <c r="S2373" t="str">
        <f t="shared" si="149"/>
        <v/>
      </c>
      <c r="T2373" t="str">
        <f t="shared" si="150"/>
        <v>Modern</v>
      </c>
      <c r="U2373" t="str">
        <f t="shared" si="151"/>
        <v>Short</v>
      </c>
    </row>
    <row r="2374" spans="1:21" x14ac:dyDescent="0.25">
      <c r="A2374" t="s">
        <v>11297</v>
      </c>
      <c r="B2374" t="s">
        <v>29</v>
      </c>
      <c r="C2374" t="s">
        <v>11298</v>
      </c>
      <c r="D2374" t="s">
        <v>22</v>
      </c>
      <c r="E2374" t="s">
        <v>11299</v>
      </c>
      <c r="F2374" t="s">
        <v>22</v>
      </c>
      <c r="G2374" s="2">
        <v>44260</v>
      </c>
      <c r="H2374" t="s">
        <v>34</v>
      </c>
      <c r="I2374">
        <v>2021</v>
      </c>
      <c r="J2374" t="s">
        <v>631</v>
      </c>
      <c r="K2374" t="s">
        <v>1885</v>
      </c>
      <c r="L2374">
        <v>0</v>
      </c>
      <c r="M2374">
        <v>4</v>
      </c>
      <c r="N2374" t="s">
        <v>389</v>
      </c>
      <c r="O2374" t="s">
        <v>11300</v>
      </c>
      <c r="P2374" t="s">
        <v>39</v>
      </c>
      <c r="Q2374">
        <v>1</v>
      </c>
      <c r="R2374">
        <f t="shared" si="148"/>
        <v>2021</v>
      </c>
      <c r="S2374" t="str">
        <f t="shared" si="149"/>
        <v>March</v>
      </c>
      <c r="T2374" t="str">
        <f t="shared" si="150"/>
        <v>Recent</v>
      </c>
      <c r="U2374" t="str">
        <f t="shared" si="151"/>
        <v>Not Applicable</v>
      </c>
    </row>
    <row r="2375" spans="1:21" x14ac:dyDescent="0.25">
      <c r="A2375" t="s">
        <v>11301</v>
      </c>
      <c r="B2375" t="s">
        <v>29</v>
      </c>
      <c r="C2375" t="s">
        <v>11302</v>
      </c>
      <c r="D2375" t="s">
        <v>22</v>
      </c>
      <c r="E2375" t="s">
        <v>11303</v>
      </c>
      <c r="F2375" t="s">
        <v>1934</v>
      </c>
      <c r="G2375" s="2">
        <v>42675</v>
      </c>
      <c r="H2375" t="s">
        <v>34</v>
      </c>
      <c r="I2375">
        <v>2013</v>
      </c>
      <c r="J2375" t="s">
        <v>136</v>
      </c>
      <c r="K2375" t="s">
        <v>71</v>
      </c>
      <c r="L2375">
        <v>0</v>
      </c>
      <c r="M2375">
        <v>1</v>
      </c>
      <c r="N2375" t="s">
        <v>137</v>
      </c>
      <c r="O2375" t="s">
        <v>11304</v>
      </c>
      <c r="P2375" t="s">
        <v>39</v>
      </c>
      <c r="Q2375">
        <v>1</v>
      </c>
      <c r="R2375">
        <f t="shared" si="148"/>
        <v>2016</v>
      </c>
      <c r="S2375" t="str">
        <f t="shared" si="149"/>
        <v>November</v>
      </c>
      <c r="T2375" t="str">
        <f t="shared" si="150"/>
        <v>Modern</v>
      </c>
      <c r="U2375" t="str">
        <f t="shared" si="151"/>
        <v>Not Applicable</v>
      </c>
    </row>
    <row r="2376" spans="1:21" x14ac:dyDescent="0.25">
      <c r="A2376" t="s">
        <v>11305</v>
      </c>
      <c r="B2376" t="s">
        <v>29</v>
      </c>
      <c r="C2376" t="s">
        <v>11306</v>
      </c>
      <c r="D2376" t="s">
        <v>22</v>
      </c>
      <c r="E2376" t="s">
        <v>11307</v>
      </c>
      <c r="F2376" t="s">
        <v>110</v>
      </c>
      <c r="G2376" s="2">
        <v>43631</v>
      </c>
      <c r="H2376" t="s">
        <v>34</v>
      </c>
      <c r="I2376">
        <v>2011</v>
      </c>
      <c r="J2376" t="s">
        <v>136</v>
      </c>
      <c r="K2376" t="s">
        <v>71</v>
      </c>
      <c r="L2376">
        <v>0</v>
      </c>
      <c r="M2376">
        <v>1</v>
      </c>
      <c r="N2376" t="s">
        <v>389</v>
      </c>
      <c r="O2376" t="s">
        <v>11308</v>
      </c>
      <c r="P2376" t="s">
        <v>39</v>
      </c>
      <c r="Q2376">
        <v>1</v>
      </c>
      <c r="R2376">
        <f t="shared" si="148"/>
        <v>2019</v>
      </c>
      <c r="S2376" t="str">
        <f t="shared" si="149"/>
        <v>June</v>
      </c>
      <c r="T2376" t="str">
        <f t="shared" si="150"/>
        <v>Modern</v>
      </c>
      <c r="U2376" t="str">
        <f t="shared" si="151"/>
        <v>Not Applicable</v>
      </c>
    </row>
    <row r="2377" spans="1:21" x14ac:dyDescent="0.25">
      <c r="A2377" t="s">
        <v>11309</v>
      </c>
      <c r="B2377" t="s">
        <v>18</v>
      </c>
      <c r="C2377" t="s">
        <v>11310</v>
      </c>
      <c r="D2377" t="s">
        <v>11311</v>
      </c>
      <c r="E2377" t="s">
        <v>11312</v>
      </c>
      <c r="F2377" t="s">
        <v>11313</v>
      </c>
      <c r="G2377" s="2">
        <v>43525</v>
      </c>
      <c r="H2377" t="s">
        <v>34</v>
      </c>
      <c r="I2377">
        <v>2000</v>
      </c>
      <c r="J2377" t="s">
        <v>244</v>
      </c>
      <c r="K2377" t="s">
        <v>1525</v>
      </c>
      <c r="L2377">
        <v>120</v>
      </c>
      <c r="M2377">
        <v>0</v>
      </c>
      <c r="N2377" t="s">
        <v>112</v>
      </c>
      <c r="O2377" t="s">
        <v>11314</v>
      </c>
      <c r="P2377" t="s">
        <v>39</v>
      </c>
      <c r="Q2377">
        <v>1</v>
      </c>
      <c r="R2377">
        <f t="shared" si="148"/>
        <v>2019</v>
      </c>
      <c r="S2377" t="str">
        <f t="shared" si="149"/>
        <v>March</v>
      </c>
      <c r="T2377" t="str">
        <f t="shared" si="150"/>
        <v>Older</v>
      </c>
      <c r="U2377" t="str">
        <f t="shared" si="151"/>
        <v>Medium</v>
      </c>
    </row>
    <row r="2378" spans="1:21" x14ac:dyDescent="0.25">
      <c r="A2378" t="s">
        <v>11315</v>
      </c>
      <c r="B2378" t="s">
        <v>18</v>
      </c>
      <c r="C2378" t="s">
        <v>11316</v>
      </c>
      <c r="D2378" t="s">
        <v>11317</v>
      </c>
      <c r="E2378" t="s">
        <v>11318</v>
      </c>
      <c r="F2378" t="s">
        <v>22</v>
      </c>
      <c r="G2378" s="2">
        <v>43905</v>
      </c>
      <c r="H2378" t="s">
        <v>34</v>
      </c>
      <c r="I2378">
        <v>2019</v>
      </c>
      <c r="J2378" t="s">
        <v>349</v>
      </c>
      <c r="K2378" t="s">
        <v>4610</v>
      </c>
      <c r="L2378">
        <v>23</v>
      </c>
      <c r="M2378">
        <v>0</v>
      </c>
      <c r="N2378" t="s">
        <v>162</v>
      </c>
      <c r="O2378" t="s">
        <v>11319</v>
      </c>
      <c r="P2378" t="s">
        <v>39</v>
      </c>
      <c r="Q2378">
        <v>1</v>
      </c>
      <c r="R2378">
        <f t="shared" si="148"/>
        <v>2020</v>
      </c>
      <c r="S2378" t="str">
        <f t="shared" si="149"/>
        <v>March</v>
      </c>
      <c r="T2378" t="str">
        <f t="shared" si="150"/>
        <v>Modern</v>
      </c>
      <c r="U2378" t="str">
        <f t="shared" si="151"/>
        <v>Short</v>
      </c>
    </row>
    <row r="2379" spans="1:21" x14ac:dyDescent="0.25">
      <c r="A2379" t="s">
        <v>11320</v>
      </c>
      <c r="B2379" t="s">
        <v>18</v>
      </c>
      <c r="C2379" t="s">
        <v>11321</v>
      </c>
      <c r="D2379" t="s">
        <v>11322</v>
      </c>
      <c r="E2379" t="s">
        <v>11323</v>
      </c>
      <c r="F2379" t="s">
        <v>250</v>
      </c>
      <c r="G2379" s="2">
        <v>42856</v>
      </c>
      <c r="H2379" t="s">
        <v>34</v>
      </c>
      <c r="I2379">
        <v>2016</v>
      </c>
      <c r="J2379" t="s">
        <v>35</v>
      </c>
      <c r="K2379" t="s">
        <v>111</v>
      </c>
      <c r="L2379">
        <v>95</v>
      </c>
      <c r="M2379">
        <v>0</v>
      </c>
      <c r="N2379" t="s">
        <v>61</v>
      </c>
      <c r="O2379" t="s">
        <v>11324</v>
      </c>
      <c r="P2379" t="s">
        <v>39</v>
      </c>
      <c r="Q2379">
        <v>1</v>
      </c>
      <c r="R2379">
        <f t="shared" si="148"/>
        <v>2017</v>
      </c>
      <c r="S2379" t="str">
        <f t="shared" si="149"/>
        <v>May</v>
      </c>
      <c r="T2379" t="str">
        <f t="shared" si="150"/>
        <v>Modern</v>
      </c>
      <c r="U2379" t="str">
        <f t="shared" si="151"/>
        <v>Medium</v>
      </c>
    </row>
    <row r="2380" spans="1:21" x14ac:dyDescent="0.25">
      <c r="A2380" t="s">
        <v>11325</v>
      </c>
      <c r="B2380" t="s">
        <v>18</v>
      </c>
      <c r="C2380" t="s">
        <v>11326</v>
      </c>
      <c r="D2380" t="s">
        <v>7430</v>
      </c>
      <c r="E2380" t="s">
        <v>11327</v>
      </c>
      <c r="F2380" t="s">
        <v>110</v>
      </c>
      <c r="G2380" s="2">
        <v>44454</v>
      </c>
      <c r="H2380" t="s">
        <v>34</v>
      </c>
      <c r="I2380">
        <v>2001</v>
      </c>
      <c r="J2380" t="s">
        <v>51</v>
      </c>
      <c r="K2380" t="s">
        <v>470</v>
      </c>
      <c r="L2380">
        <v>100</v>
      </c>
      <c r="M2380">
        <v>0</v>
      </c>
      <c r="N2380" t="s">
        <v>112</v>
      </c>
      <c r="O2380" t="s">
        <v>11328</v>
      </c>
      <c r="P2380" t="s">
        <v>39</v>
      </c>
      <c r="Q2380">
        <v>1</v>
      </c>
      <c r="R2380">
        <f t="shared" si="148"/>
        <v>2021</v>
      </c>
      <c r="S2380" t="str">
        <f t="shared" si="149"/>
        <v>September</v>
      </c>
      <c r="T2380" t="str">
        <f t="shared" si="150"/>
        <v>Older</v>
      </c>
      <c r="U2380" t="str">
        <f t="shared" si="151"/>
        <v>Medium</v>
      </c>
    </row>
    <row r="2381" spans="1:21" x14ac:dyDescent="0.25">
      <c r="A2381" t="s">
        <v>11329</v>
      </c>
      <c r="B2381" t="s">
        <v>29</v>
      </c>
      <c r="C2381" t="s">
        <v>11330</v>
      </c>
      <c r="D2381" t="s">
        <v>22</v>
      </c>
      <c r="E2381" t="s">
        <v>11331</v>
      </c>
      <c r="F2381" t="s">
        <v>22</v>
      </c>
      <c r="G2381" s="2">
        <v>43352</v>
      </c>
      <c r="H2381" t="s">
        <v>34</v>
      </c>
      <c r="I2381">
        <v>2004</v>
      </c>
      <c r="J2381" t="s">
        <v>136</v>
      </c>
      <c r="K2381" t="s">
        <v>36</v>
      </c>
      <c r="L2381">
        <v>0</v>
      </c>
      <c r="M2381">
        <v>2</v>
      </c>
      <c r="N2381" t="s">
        <v>137</v>
      </c>
      <c r="O2381" t="s">
        <v>11332</v>
      </c>
      <c r="P2381" t="s">
        <v>39</v>
      </c>
      <c r="Q2381">
        <v>1</v>
      </c>
      <c r="R2381">
        <f t="shared" si="148"/>
        <v>2018</v>
      </c>
      <c r="S2381" t="str">
        <f t="shared" si="149"/>
        <v>September</v>
      </c>
      <c r="T2381" t="str">
        <f t="shared" si="150"/>
        <v>Older</v>
      </c>
      <c r="U2381" t="str">
        <f t="shared" si="151"/>
        <v>Not Applicable</v>
      </c>
    </row>
    <row r="2382" spans="1:21" x14ac:dyDescent="0.25">
      <c r="A2382" t="s">
        <v>11333</v>
      </c>
      <c r="B2382" t="s">
        <v>29</v>
      </c>
      <c r="C2382" t="s">
        <v>11334</v>
      </c>
      <c r="D2382" t="s">
        <v>22</v>
      </c>
      <c r="E2382" t="s">
        <v>22</v>
      </c>
      <c r="F2382" t="s">
        <v>175</v>
      </c>
      <c r="G2382" s="2">
        <v>42808</v>
      </c>
      <c r="H2382" t="s">
        <v>34</v>
      </c>
      <c r="I2382">
        <v>2016</v>
      </c>
      <c r="J2382" t="s">
        <v>51</v>
      </c>
      <c r="K2382" t="s">
        <v>71</v>
      </c>
      <c r="L2382">
        <v>0</v>
      </c>
      <c r="M2382">
        <v>1</v>
      </c>
      <c r="N2382" t="s">
        <v>1300</v>
      </c>
      <c r="O2382" t="s">
        <v>11335</v>
      </c>
      <c r="P2382" t="s">
        <v>39</v>
      </c>
      <c r="Q2382">
        <v>1</v>
      </c>
      <c r="R2382">
        <f t="shared" si="148"/>
        <v>2017</v>
      </c>
      <c r="S2382" t="str">
        <f t="shared" si="149"/>
        <v>March</v>
      </c>
      <c r="T2382" t="str">
        <f t="shared" si="150"/>
        <v>Modern</v>
      </c>
      <c r="U2382" t="str">
        <f t="shared" si="151"/>
        <v>Not Applicable</v>
      </c>
    </row>
    <row r="2383" spans="1:21" x14ac:dyDescent="0.25">
      <c r="A2383" t="s">
        <v>11336</v>
      </c>
      <c r="B2383" t="s">
        <v>18</v>
      </c>
      <c r="C2383" t="s">
        <v>11337</v>
      </c>
      <c r="D2383" t="s">
        <v>11338</v>
      </c>
      <c r="E2383" t="s">
        <v>11339</v>
      </c>
      <c r="F2383" t="s">
        <v>680</v>
      </c>
      <c r="G2383" s="2">
        <v>43636</v>
      </c>
      <c r="H2383" t="s">
        <v>34</v>
      </c>
      <c r="I2383">
        <v>2012</v>
      </c>
      <c r="J2383" t="s">
        <v>35</v>
      </c>
      <c r="K2383" t="s">
        <v>233</v>
      </c>
      <c r="L2383">
        <v>110</v>
      </c>
      <c r="M2383">
        <v>0</v>
      </c>
      <c r="N2383" t="s">
        <v>61</v>
      </c>
      <c r="O2383" t="s">
        <v>11340</v>
      </c>
      <c r="P2383" t="s">
        <v>39</v>
      </c>
      <c r="Q2383">
        <v>1</v>
      </c>
      <c r="R2383">
        <f t="shared" si="148"/>
        <v>2019</v>
      </c>
      <c r="S2383" t="str">
        <f t="shared" si="149"/>
        <v>June</v>
      </c>
      <c r="T2383" t="str">
        <f t="shared" si="150"/>
        <v>Modern</v>
      </c>
      <c r="U2383" t="str">
        <f t="shared" si="151"/>
        <v>Medium</v>
      </c>
    </row>
    <row r="2384" spans="1:21" x14ac:dyDescent="0.25">
      <c r="A2384" t="s">
        <v>11341</v>
      </c>
      <c r="B2384" t="s">
        <v>29</v>
      </c>
      <c r="C2384" t="s">
        <v>11342</v>
      </c>
      <c r="D2384" t="s">
        <v>22</v>
      </c>
      <c r="E2384" t="s">
        <v>11343</v>
      </c>
      <c r="F2384" t="s">
        <v>175</v>
      </c>
      <c r="G2384" s="2">
        <v>43398</v>
      </c>
      <c r="H2384" t="s">
        <v>34</v>
      </c>
      <c r="I2384">
        <v>2017</v>
      </c>
      <c r="J2384" t="s">
        <v>136</v>
      </c>
      <c r="K2384" t="s">
        <v>36</v>
      </c>
      <c r="L2384">
        <v>0</v>
      </c>
      <c r="M2384">
        <v>2</v>
      </c>
      <c r="N2384" t="s">
        <v>61</v>
      </c>
      <c r="O2384" t="s">
        <v>11344</v>
      </c>
      <c r="P2384" t="s">
        <v>39</v>
      </c>
      <c r="Q2384">
        <v>1</v>
      </c>
      <c r="R2384">
        <f t="shared" si="148"/>
        <v>2018</v>
      </c>
      <c r="S2384" t="str">
        <f t="shared" si="149"/>
        <v>October</v>
      </c>
      <c r="T2384" t="str">
        <f t="shared" si="150"/>
        <v>Modern</v>
      </c>
      <c r="U2384" t="str">
        <f t="shared" si="151"/>
        <v>Not Applicable</v>
      </c>
    </row>
    <row r="2385" spans="1:21" x14ac:dyDescent="0.25">
      <c r="A2385" t="s">
        <v>11345</v>
      </c>
      <c r="B2385" t="s">
        <v>18</v>
      </c>
      <c r="C2385" t="s">
        <v>11346</v>
      </c>
      <c r="D2385" t="s">
        <v>11347</v>
      </c>
      <c r="E2385" t="s">
        <v>11348</v>
      </c>
      <c r="F2385" t="s">
        <v>22</v>
      </c>
      <c r="G2385" s="2"/>
      <c r="H2385" t="s">
        <v>22</v>
      </c>
      <c r="I2385">
        <v>1974</v>
      </c>
      <c r="J2385" t="s">
        <v>59</v>
      </c>
      <c r="K2385" t="s">
        <v>486</v>
      </c>
      <c r="L2385">
        <v>105</v>
      </c>
      <c r="M2385">
        <v>0</v>
      </c>
      <c r="N2385" t="s">
        <v>25</v>
      </c>
      <c r="O2385" t="s">
        <v>11349</v>
      </c>
      <c r="P2385" t="s">
        <v>27</v>
      </c>
      <c r="Q2385">
        <v>2</v>
      </c>
      <c r="R2385" t="str">
        <f t="shared" si="148"/>
        <v/>
      </c>
      <c r="S2385" t="str">
        <f t="shared" si="149"/>
        <v/>
      </c>
      <c r="T2385" t="str">
        <f t="shared" si="150"/>
        <v>Older</v>
      </c>
      <c r="U2385" t="str">
        <f t="shared" si="151"/>
        <v>Medium</v>
      </c>
    </row>
    <row r="2386" spans="1:21" x14ac:dyDescent="0.25">
      <c r="A2386" t="s">
        <v>11350</v>
      </c>
      <c r="B2386" t="s">
        <v>18</v>
      </c>
      <c r="C2386" t="s">
        <v>11351</v>
      </c>
      <c r="D2386" t="s">
        <v>11352</v>
      </c>
      <c r="E2386" t="s">
        <v>11353</v>
      </c>
      <c r="F2386" t="s">
        <v>22</v>
      </c>
      <c r="G2386" s="2"/>
      <c r="H2386" t="s">
        <v>22</v>
      </c>
      <c r="I2386">
        <v>2008</v>
      </c>
      <c r="J2386" t="s">
        <v>238</v>
      </c>
      <c r="K2386" t="s">
        <v>610</v>
      </c>
      <c r="L2386">
        <v>111</v>
      </c>
      <c r="M2386">
        <v>0</v>
      </c>
      <c r="N2386" t="s">
        <v>61</v>
      </c>
      <c r="O2386" t="s">
        <v>11354</v>
      </c>
      <c r="P2386" t="s">
        <v>27</v>
      </c>
      <c r="Q2386">
        <v>2</v>
      </c>
      <c r="R2386" t="str">
        <f t="shared" si="148"/>
        <v/>
      </c>
      <c r="S2386" t="str">
        <f t="shared" si="149"/>
        <v/>
      </c>
      <c r="T2386" t="str">
        <f t="shared" si="150"/>
        <v>Older</v>
      </c>
      <c r="U2386" t="str">
        <f t="shared" si="151"/>
        <v>Medium</v>
      </c>
    </row>
    <row r="2387" spans="1:21" x14ac:dyDescent="0.25">
      <c r="A2387" t="s">
        <v>11355</v>
      </c>
      <c r="B2387" t="s">
        <v>29</v>
      </c>
      <c r="C2387" t="s">
        <v>11356</v>
      </c>
      <c r="D2387" t="s">
        <v>11357</v>
      </c>
      <c r="E2387" t="s">
        <v>11358</v>
      </c>
      <c r="F2387" t="s">
        <v>33</v>
      </c>
      <c r="G2387" s="2">
        <v>43186</v>
      </c>
      <c r="H2387" t="s">
        <v>34</v>
      </c>
      <c r="I2387">
        <v>2018</v>
      </c>
      <c r="J2387" t="s">
        <v>136</v>
      </c>
      <c r="K2387" t="s">
        <v>71</v>
      </c>
      <c r="L2387">
        <v>0</v>
      </c>
      <c r="M2387">
        <v>1</v>
      </c>
      <c r="N2387" t="s">
        <v>37</v>
      </c>
      <c r="O2387" t="s">
        <v>11359</v>
      </c>
      <c r="P2387" t="s">
        <v>39</v>
      </c>
      <c r="Q2387">
        <v>1</v>
      </c>
      <c r="R2387">
        <f t="shared" si="148"/>
        <v>2018</v>
      </c>
      <c r="S2387" t="str">
        <f t="shared" si="149"/>
        <v>March</v>
      </c>
      <c r="T2387" t="str">
        <f t="shared" si="150"/>
        <v>Modern</v>
      </c>
      <c r="U2387" t="str">
        <f t="shared" si="151"/>
        <v>Not Applicable</v>
      </c>
    </row>
    <row r="2388" spans="1:21" x14ac:dyDescent="0.25">
      <c r="A2388" t="s">
        <v>11360</v>
      </c>
      <c r="B2388" t="s">
        <v>18</v>
      </c>
      <c r="C2388" t="s">
        <v>11361</v>
      </c>
      <c r="D2388" t="s">
        <v>11362</v>
      </c>
      <c r="E2388" t="s">
        <v>11363</v>
      </c>
      <c r="F2388" t="s">
        <v>22</v>
      </c>
      <c r="G2388" s="2"/>
      <c r="H2388" t="s">
        <v>22</v>
      </c>
      <c r="I2388">
        <v>2014</v>
      </c>
      <c r="J2388" t="s">
        <v>59</v>
      </c>
      <c r="K2388" t="s">
        <v>773</v>
      </c>
      <c r="L2388">
        <v>96</v>
      </c>
      <c r="M2388">
        <v>0</v>
      </c>
      <c r="N2388" t="s">
        <v>45</v>
      </c>
      <c r="O2388" t="s">
        <v>11364</v>
      </c>
      <c r="P2388" t="s">
        <v>27</v>
      </c>
      <c r="Q2388">
        <v>2</v>
      </c>
      <c r="R2388" t="str">
        <f t="shared" si="148"/>
        <v/>
      </c>
      <c r="S2388" t="str">
        <f t="shared" si="149"/>
        <v/>
      </c>
      <c r="T2388" t="str">
        <f t="shared" si="150"/>
        <v>Modern</v>
      </c>
      <c r="U2388" t="str">
        <f t="shared" si="151"/>
        <v>Medium</v>
      </c>
    </row>
    <row r="2389" spans="1:21" x14ac:dyDescent="0.25">
      <c r="A2389" t="s">
        <v>11365</v>
      </c>
      <c r="B2389" t="s">
        <v>18</v>
      </c>
      <c r="C2389" t="s">
        <v>11366</v>
      </c>
      <c r="D2389" t="s">
        <v>2994</v>
      </c>
      <c r="E2389" t="s">
        <v>11367</v>
      </c>
      <c r="F2389" t="s">
        <v>22</v>
      </c>
      <c r="G2389" s="2"/>
      <c r="H2389" t="s">
        <v>22</v>
      </c>
      <c r="I2389">
        <v>1983</v>
      </c>
      <c r="J2389" t="s">
        <v>59</v>
      </c>
      <c r="K2389" t="s">
        <v>1024</v>
      </c>
      <c r="L2389">
        <v>136</v>
      </c>
      <c r="M2389">
        <v>0</v>
      </c>
      <c r="N2389" t="s">
        <v>25</v>
      </c>
      <c r="O2389" t="s">
        <v>11368</v>
      </c>
      <c r="P2389" t="s">
        <v>27</v>
      </c>
      <c r="Q2389">
        <v>2</v>
      </c>
      <c r="R2389" t="str">
        <f t="shared" si="148"/>
        <v/>
      </c>
      <c r="S2389" t="str">
        <f t="shared" si="149"/>
        <v/>
      </c>
      <c r="T2389" t="str">
        <f t="shared" si="150"/>
        <v>Older</v>
      </c>
      <c r="U2389" t="str">
        <f t="shared" si="151"/>
        <v>Long</v>
      </c>
    </row>
    <row r="2390" spans="1:21" x14ac:dyDescent="0.25">
      <c r="A2390" t="s">
        <v>11369</v>
      </c>
      <c r="B2390" t="s">
        <v>18</v>
      </c>
      <c r="C2390" t="s">
        <v>11370</v>
      </c>
      <c r="D2390" t="s">
        <v>736</v>
      </c>
      <c r="E2390" t="s">
        <v>6903</v>
      </c>
      <c r="F2390" t="s">
        <v>22</v>
      </c>
      <c r="G2390" s="2"/>
      <c r="H2390" t="s">
        <v>22</v>
      </c>
      <c r="I2390">
        <v>2019</v>
      </c>
      <c r="J2390" t="s">
        <v>77</v>
      </c>
      <c r="K2390" t="s">
        <v>6184</v>
      </c>
      <c r="L2390">
        <v>38</v>
      </c>
      <c r="M2390">
        <v>0</v>
      </c>
      <c r="N2390" t="s">
        <v>79</v>
      </c>
      <c r="O2390" t="s">
        <v>11371</v>
      </c>
      <c r="P2390" t="s">
        <v>27</v>
      </c>
      <c r="Q2390">
        <v>2</v>
      </c>
      <c r="R2390" t="str">
        <f t="shared" si="148"/>
        <v/>
      </c>
      <c r="S2390" t="str">
        <f t="shared" si="149"/>
        <v/>
      </c>
      <c r="T2390" t="str">
        <f t="shared" si="150"/>
        <v>Modern</v>
      </c>
      <c r="U2390" t="str">
        <f t="shared" si="151"/>
        <v>Short</v>
      </c>
    </row>
    <row r="2391" spans="1:21" x14ac:dyDescent="0.25">
      <c r="A2391" t="s">
        <v>11372</v>
      </c>
      <c r="B2391" t="s">
        <v>29</v>
      </c>
      <c r="C2391" t="s">
        <v>11373</v>
      </c>
      <c r="D2391" t="s">
        <v>22</v>
      </c>
      <c r="E2391" t="s">
        <v>22</v>
      </c>
      <c r="F2391" t="s">
        <v>22</v>
      </c>
      <c r="G2391" s="2">
        <v>44107</v>
      </c>
      <c r="H2391" t="s">
        <v>34</v>
      </c>
      <c r="I2391">
        <v>2016</v>
      </c>
      <c r="J2391" t="s">
        <v>349</v>
      </c>
      <c r="K2391" t="s">
        <v>71</v>
      </c>
      <c r="L2391">
        <v>0</v>
      </c>
      <c r="M2391">
        <v>1</v>
      </c>
      <c r="N2391" t="s">
        <v>79</v>
      </c>
      <c r="O2391" t="s">
        <v>11374</v>
      </c>
      <c r="P2391" t="s">
        <v>39</v>
      </c>
      <c r="Q2391">
        <v>1</v>
      </c>
      <c r="R2391">
        <f t="shared" si="148"/>
        <v>2020</v>
      </c>
      <c r="S2391" t="str">
        <f t="shared" si="149"/>
        <v>October</v>
      </c>
      <c r="T2391" t="str">
        <f t="shared" si="150"/>
        <v>Modern</v>
      </c>
      <c r="U2391" t="str">
        <f t="shared" si="151"/>
        <v>Not Applicable</v>
      </c>
    </row>
    <row r="2392" spans="1:21" x14ac:dyDescent="0.25">
      <c r="A2392" t="s">
        <v>11375</v>
      </c>
      <c r="B2392" t="s">
        <v>18</v>
      </c>
      <c r="C2392" t="s">
        <v>11376</v>
      </c>
      <c r="D2392" t="s">
        <v>3573</v>
      </c>
      <c r="E2392" t="s">
        <v>11377</v>
      </c>
      <c r="F2392" t="s">
        <v>33</v>
      </c>
      <c r="G2392" s="2"/>
      <c r="H2392" t="s">
        <v>22</v>
      </c>
      <c r="I2392">
        <v>2019</v>
      </c>
      <c r="J2392" t="s">
        <v>59</v>
      </c>
      <c r="K2392" t="s">
        <v>363</v>
      </c>
      <c r="L2392">
        <v>91</v>
      </c>
      <c r="M2392">
        <v>0</v>
      </c>
      <c r="N2392" t="s">
        <v>61</v>
      </c>
      <c r="O2392" t="s">
        <v>11378</v>
      </c>
      <c r="P2392" t="s">
        <v>27</v>
      </c>
      <c r="Q2392">
        <v>2</v>
      </c>
      <c r="R2392" t="str">
        <f t="shared" si="148"/>
        <v/>
      </c>
      <c r="S2392" t="str">
        <f t="shared" si="149"/>
        <v/>
      </c>
      <c r="T2392" t="str">
        <f t="shared" si="150"/>
        <v>Modern</v>
      </c>
      <c r="U2392" t="str">
        <f t="shared" si="151"/>
        <v>Medium</v>
      </c>
    </row>
    <row r="2393" spans="1:21" x14ac:dyDescent="0.25">
      <c r="A2393" t="s">
        <v>11379</v>
      </c>
      <c r="B2393" t="s">
        <v>29</v>
      </c>
      <c r="C2393" t="s">
        <v>11380</v>
      </c>
      <c r="D2393" t="s">
        <v>22</v>
      </c>
      <c r="E2393" t="s">
        <v>22</v>
      </c>
      <c r="F2393" t="s">
        <v>175</v>
      </c>
      <c r="G2393" s="2">
        <v>44211</v>
      </c>
      <c r="H2393" t="s">
        <v>34</v>
      </c>
      <c r="I2393">
        <v>2021</v>
      </c>
      <c r="J2393" t="s">
        <v>35</v>
      </c>
      <c r="K2393" t="s">
        <v>71</v>
      </c>
      <c r="L2393">
        <v>0</v>
      </c>
      <c r="M2393">
        <v>1</v>
      </c>
      <c r="N2393" t="s">
        <v>277</v>
      </c>
      <c r="O2393" t="s">
        <v>11381</v>
      </c>
      <c r="P2393" t="s">
        <v>39</v>
      </c>
      <c r="Q2393">
        <v>1</v>
      </c>
      <c r="R2393">
        <f t="shared" si="148"/>
        <v>2021</v>
      </c>
      <c r="S2393" t="str">
        <f t="shared" si="149"/>
        <v>January</v>
      </c>
      <c r="T2393" t="str">
        <f t="shared" si="150"/>
        <v>Recent</v>
      </c>
      <c r="U2393" t="str">
        <f t="shared" si="151"/>
        <v>Not Applicable</v>
      </c>
    </row>
    <row r="2394" spans="1:21" x14ac:dyDescent="0.25">
      <c r="A2394" t="s">
        <v>11382</v>
      </c>
      <c r="B2394" t="s">
        <v>29</v>
      </c>
      <c r="C2394" t="s">
        <v>11383</v>
      </c>
      <c r="D2394" t="s">
        <v>22</v>
      </c>
      <c r="E2394" t="s">
        <v>11384</v>
      </c>
      <c r="F2394" t="s">
        <v>22</v>
      </c>
      <c r="G2394" s="2"/>
      <c r="H2394" t="s">
        <v>22</v>
      </c>
      <c r="I2394">
        <v>2019</v>
      </c>
      <c r="J2394" t="s">
        <v>77</v>
      </c>
      <c r="K2394" t="s">
        <v>732</v>
      </c>
      <c r="L2394">
        <v>0</v>
      </c>
      <c r="M2394">
        <v>5</v>
      </c>
      <c r="N2394" t="s">
        <v>79</v>
      </c>
      <c r="O2394" t="s">
        <v>11385</v>
      </c>
      <c r="P2394" t="s">
        <v>27</v>
      </c>
      <c r="Q2394">
        <v>2</v>
      </c>
      <c r="R2394" t="str">
        <f t="shared" si="148"/>
        <v/>
      </c>
      <c r="S2394" t="str">
        <f t="shared" si="149"/>
        <v/>
      </c>
      <c r="T2394" t="str">
        <f t="shared" si="150"/>
        <v>Modern</v>
      </c>
      <c r="U2394" t="str">
        <f t="shared" si="151"/>
        <v>Not Applicable</v>
      </c>
    </row>
    <row r="2395" spans="1:21" x14ac:dyDescent="0.25">
      <c r="A2395" t="s">
        <v>11386</v>
      </c>
      <c r="B2395" t="s">
        <v>18</v>
      </c>
      <c r="C2395" t="s">
        <v>11387</v>
      </c>
      <c r="D2395" t="s">
        <v>11388</v>
      </c>
      <c r="E2395" t="s">
        <v>11389</v>
      </c>
      <c r="F2395" t="s">
        <v>11390</v>
      </c>
      <c r="G2395" s="2">
        <v>43084</v>
      </c>
      <c r="H2395" t="s">
        <v>34</v>
      </c>
      <c r="I2395">
        <v>2015</v>
      </c>
      <c r="J2395" t="s">
        <v>92</v>
      </c>
      <c r="K2395" t="s">
        <v>169</v>
      </c>
      <c r="L2395">
        <v>103</v>
      </c>
      <c r="M2395">
        <v>0</v>
      </c>
      <c r="N2395" t="s">
        <v>45</v>
      </c>
      <c r="O2395" t="s">
        <v>11391</v>
      </c>
      <c r="P2395" t="s">
        <v>39</v>
      </c>
      <c r="Q2395">
        <v>1</v>
      </c>
      <c r="R2395">
        <f t="shared" si="148"/>
        <v>2017</v>
      </c>
      <c r="S2395" t="str">
        <f t="shared" si="149"/>
        <v>December</v>
      </c>
      <c r="T2395" t="str">
        <f t="shared" si="150"/>
        <v>Modern</v>
      </c>
      <c r="U2395" t="str">
        <f t="shared" si="151"/>
        <v>Medium</v>
      </c>
    </row>
    <row r="2396" spans="1:21" x14ac:dyDescent="0.25">
      <c r="A2396" t="s">
        <v>11392</v>
      </c>
      <c r="B2396" t="s">
        <v>29</v>
      </c>
      <c r="C2396" t="s">
        <v>11393</v>
      </c>
      <c r="D2396" t="s">
        <v>22</v>
      </c>
      <c r="E2396" t="s">
        <v>22</v>
      </c>
      <c r="F2396" t="s">
        <v>175</v>
      </c>
      <c r="G2396" s="2">
        <v>43962</v>
      </c>
      <c r="H2396" t="s">
        <v>34</v>
      </c>
      <c r="I2396">
        <v>2020</v>
      </c>
      <c r="J2396" t="s">
        <v>35</v>
      </c>
      <c r="K2396" t="s">
        <v>71</v>
      </c>
      <c r="L2396">
        <v>0</v>
      </c>
      <c r="M2396">
        <v>1</v>
      </c>
      <c r="N2396" t="s">
        <v>805</v>
      </c>
      <c r="O2396" t="s">
        <v>11394</v>
      </c>
      <c r="P2396" t="s">
        <v>39</v>
      </c>
      <c r="Q2396">
        <v>1</v>
      </c>
      <c r="R2396">
        <f t="shared" si="148"/>
        <v>2020</v>
      </c>
      <c r="S2396" t="str">
        <f t="shared" si="149"/>
        <v>May</v>
      </c>
      <c r="T2396" t="str">
        <f t="shared" si="150"/>
        <v>Recent</v>
      </c>
      <c r="U2396" t="str">
        <f t="shared" si="151"/>
        <v>Not Applicable</v>
      </c>
    </row>
    <row r="2397" spans="1:21" x14ac:dyDescent="0.25">
      <c r="A2397" t="s">
        <v>11395</v>
      </c>
      <c r="B2397" t="s">
        <v>18</v>
      </c>
      <c r="C2397" t="s">
        <v>11396</v>
      </c>
      <c r="D2397" t="s">
        <v>11397</v>
      </c>
      <c r="E2397" t="s">
        <v>11398</v>
      </c>
      <c r="F2397" t="s">
        <v>85</v>
      </c>
      <c r="G2397" s="2">
        <v>43995</v>
      </c>
      <c r="H2397" t="s">
        <v>34</v>
      </c>
      <c r="I2397">
        <v>2020</v>
      </c>
      <c r="J2397" t="s">
        <v>136</v>
      </c>
      <c r="K2397" t="s">
        <v>868</v>
      </c>
      <c r="L2397">
        <v>117</v>
      </c>
      <c r="M2397">
        <v>0</v>
      </c>
      <c r="N2397" t="s">
        <v>119</v>
      </c>
      <c r="O2397" t="s">
        <v>11399</v>
      </c>
      <c r="P2397" t="s">
        <v>39</v>
      </c>
      <c r="Q2397">
        <v>1</v>
      </c>
      <c r="R2397">
        <f t="shared" si="148"/>
        <v>2020</v>
      </c>
      <c r="S2397" t="str">
        <f t="shared" si="149"/>
        <v>June</v>
      </c>
      <c r="T2397" t="str">
        <f t="shared" si="150"/>
        <v>Recent</v>
      </c>
      <c r="U2397" t="str">
        <f t="shared" si="151"/>
        <v>Medium</v>
      </c>
    </row>
    <row r="2398" spans="1:21" x14ac:dyDescent="0.25">
      <c r="A2398" t="s">
        <v>11400</v>
      </c>
      <c r="B2398" t="s">
        <v>18</v>
      </c>
      <c r="C2398" t="s">
        <v>11401</v>
      </c>
      <c r="D2398" t="s">
        <v>11402</v>
      </c>
      <c r="E2398" t="s">
        <v>11403</v>
      </c>
      <c r="F2398" t="s">
        <v>22</v>
      </c>
      <c r="G2398" s="2"/>
      <c r="H2398" t="s">
        <v>22</v>
      </c>
      <c r="I2398">
        <v>2014</v>
      </c>
      <c r="J2398" t="s">
        <v>198</v>
      </c>
      <c r="K2398" t="s">
        <v>1128</v>
      </c>
      <c r="L2398">
        <v>64</v>
      </c>
      <c r="M2398">
        <v>0</v>
      </c>
      <c r="N2398" t="s">
        <v>155</v>
      </c>
      <c r="O2398" t="s">
        <v>11404</v>
      </c>
      <c r="P2398" t="s">
        <v>27</v>
      </c>
      <c r="Q2398">
        <v>2</v>
      </c>
      <c r="R2398" t="str">
        <f t="shared" si="148"/>
        <v/>
      </c>
      <c r="S2398" t="str">
        <f t="shared" si="149"/>
        <v/>
      </c>
      <c r="T2398" t="str">
        <f t="shared" si="150"/>
        <v>Modern</v>
      </c>
      <c r="U2398" t="str">
        <f t="shared" si="151"/>
        <v>Short</v>
      </c>
    </row>
    <row r="2399" spans="1:21" x14ac:dyDescent="0.25">
      <c r="A2399" t="s">
        <v>11405</v>
      </c>
      <c r="B2399" t="s">
        <v>18</v>
      </c>
      <c r="C2399" t="s">
        <v>11406</v>
      </c>
      <c r="D2399" t="s">
        <v>11407</v>
      </c>
      <c r="E2399" t="s">
        <v>11408</v>
      </c>
      <c r="F2399" t="s">
        <v>22</v>
      </c>
      <c r="G2399" s="2"/>
      <c r="H2399" t="s">
        <v>22</v>
      </c>
      <c r="I2399">
        <v>2018</v>
      </c>
      <c r="J2399" t="s">
        <v>59</v>
      </c>
      <c r="K2399" t="s">
        <v>226</v>
      </c>
      <c r="L2399">
        <v>86</v>
      </c>
      <c r="M2399">
        <v>0</v>
      </c>
      <c r="N2399" t="s">
        <v>61</v>
      </c>
      <c r="O2399" t="s">
        <v>11409</v>
      </c>
      <c r="P2399" t="s">
        <v>27</v>
      </c>
      <c r="Q2399">
        <v>2</v>
      </c>
      <c r="R2399" t="str">
        <f t="shared" si="148"/>
        <v/>
      </c>
      <c r="S2399" t="str">
        <f t="shared" si="149"/>
        <v/>
      </c>
      <c r="T2399" t="str">
        <f t="shared" si="150"/>
        <v>Modern</v>
      </c>
      <c r="U2399" t="str">
        <f t="shared" si="151"/>
        <v>Short</v>
      </c>
    </row>
    <row r="2400" spans="1:21" x14ac:dyDescent="0.25">
      <c r="A2400" t="s">
        <v>11410</v>
      </c>
      <c r="B2400" t="s">
        <v>18</v>
      </c>
      <c r="C2400" t="s">
        <v>11411</v>
      </c>
      <c r="D2400" t="s">
        <v>11412</v>
      </c>
      <c r="E2400" t="s">
        <v>11413</v>
      </c>
      <c r="F2400" t="s">
        <v>22</v>
      </c>
      <c r="G2400" s="2"/>
      <c r="H2400" t="s">
        <v>22</v>
      </c>
      <c r="I2400">
        <v>1996</v>
      </c>
      <c r="J2400" t="s">
        <v>23</v>
      </c>
      <c r="K2400" t="s">
        <v>967</v>
      </c>
      <c r="L2400">
        <v>90</v>
      </c>
      <c r="M2400">
        <v>0</v>
      </c>
      <c r="N2400" t="s">
        <v>540</v>
      </c>
      <c r="O2400" t="s">
        <v>11414</v>
      </c>
      <c r="P2400" t="s">
        <v>27</v>
      </c>
      <c r="Q2400">
        <v>2</v>
      </c>
      <c r="R2400" t="str">
        <f t="shared" si="148"/>
        <v/>
      </c>
      <c r="S2400" t="str">
        <f t="shared" si="149"/>
        <v/>
      </c>
      <c r="T2400" t="str">
        <f t="shared" si="150"/>
        <v>Older</v>
      </c>
      <c r="U2400" t="str">
        <f t="shared" si="151"/>
        <v>Medium</v>
      </c>
    </row>
    <row r="2401" spans="1:21" x14ac:dyDescent="0.25">
      <c r="A2401" t="s">
        <v>11415</v>
      </c>
      <c r="B2401" t="s">
        <v>18</v>
      </c>
      <c r="C2401" t="s">
        <v>11416</v>
      </c>
      <c r="D2401" t="s">
        <v>11417</v>
      </c>
      <c r="E2401" t="s">
        <v>11418</v>
      </c>
      <c r="F2401" t="s">
        <v>22</v>
      </c>
      <c r="G2401" s="2"/>
      <c r="H2401" t="s">
        <v>22</v>
      </c>
      <c r="I2401">
        <v>1970</v>
      </c>
      <c r="J2401" t="s">
        <v>59</v>
      </c>
      <c r="K2401" t="s">
        <v>52</v>
      </c>
      <c r="L2401">
        <v>139</v>
      </c>
      <c r="M2401">
        <v>0</v>
      </c>
      <c r="N2401" t="s">
        <v>1342</v>
      </c>
      <c r="O2401" t="s">
        <v>11419</v>
      </c>
      <c r="P2401" t="s">
        <v>27</v>
      </c>
      <c r="Q2401">
        <v>2</v>
      </c>
      <c r="R2401" t="str">
        <f t="shared" si="148"/>
        <v/>
      </c>
      <c r="S2401" t="str">
        <f t="shared" si="149"/>
        <v/>
      </c>
      <c r="T2401" t="str">
        <f t="shared" si="150"/>
        <v>Older</v>
      </c>
      <c r="U2401" t="str">
        <f t="shared" si="151"/>
        <v>Long</v>
      </c>
    </row>
    <row r="2402" spans="1:21" x14ac:dyDescent="0.25">
      <c r="A2402" t="s">
        <v>11420</v>
      </c>
      <c r="B2402" t="s">
        <v>18</v>
      </c>
      <c r="C2402" t="s">
        <v>11421</v>
      </c>
      <c r="D2402" t="s">
        <v>11422</v>
      </c>
      <c r="E2402" t="s">
        <v>11423</v>
      </c>
      <c r="F2402" t="s">
        <v>22</v>
      </c>
      <c r="G2402" s="2">
        <v>44426</v>
      </c>
      <c r="H2402" t="s">
        <v>34</v>
      </c>
      <c r="I2402">
        <v>2020</v>
      </c>
      <c r="J2402" t="s">
        <v>35</v>
      </c>
      <c r="K2402" t="s">
        <v>256</v>
      </c>
      <c r="L2402">
        <v>92</v>
      </c>
      <c r="M2402">
        <v>0</v>
      </c>
      <c r="N2402" t="s">
        <v>61</v>
      </c>
      <c r="O2402" t="s">
        <v>11424</v>
      </c>
      <c r="P2402" t="s">
        <v>39</v>
      </c>
      <c r="Q2402">
        <v>1</v>
      </c>
      <c r="R2402">
        <f t="shared" si="148"/>
        <v>2021</v>
      </c>
      <c r="S2402" t="str">
        <f t="shared" si="149"/>
        <v>August</v>
      </c>
      <c r="T2402" t="str">
        <f t="shared" si="150"/>
        <v>Recent</v>
      </c>
      <c r="U2402" t="str">
        <f t="shared" si="151"/>
        <v>Medium</v>
      </c>
    </row>
    <row r="2403" spans="1:21" x14ac:dyDescent="0.25">
      <c r="A2403" t="s">
        <v>11425</v>
      </c>
      <c r="B2403" t="s">
        <v>29</v>
      </c>
      <c r="C2403" t="s">
        <v>11426</v>
      </c>
      <c r="D2403" t="s">
        <v>22</v>
      </c>
      <c r="E2403" t="s">
        <v>11427</v>
      </c>
      <c r="F2403" t="s">
        <v>175</v>
      </c>
      <c r="G2403" s="2">
        <v>43987</v>
      </c>
      <c r="H2403" t="s">
        <v>34</v>
      </c>
      <c r="I2403">
        <v>2020</v>
      </c>
      <c r="J2403" t="s">
        <v>136</v>
      </c>
      <c r="K2403" t="s">
        <v>732</v>
      </c>
      <c r="L2403">
        <v>0</v>
      </c>
      <c r="M2403">
        <v>5</v>
      </c>
      <c r="N2403" t="s">
        <v>277</v>
      </c>
      <c r="O2403" t="s">
        <v>11428</v>
      </c>
      <c r="P2403" t="s">
        <v>39</v>
      </c>
      <c r="Q2403">
        <v>1</v>
      </c>
      <c r="R2403">
        <f t="shared" si="148"/>
        <v>2020</v>
      </c>
      <c r="S2403" t="str">
        <f t="shared" si="149"/>
        <v>June</v>
      </c>
      <c r="T2403" t="str">
        <f t="shared" si="150"/>
        <v>Recent</v>
      </c>
      <c r="U2403" t="str">
        <f t="shared" si="151"/>
        <v>Not Applicable</v>
      </c>
    </row>
    <row r="2404" spans="1:21" x14ac:dyDescent="0.25">
      <c r="A2404" t="s">
        <v>11429</v>
      </c>
      <c r="B2404" t="s">
        <v>18</v>
      </c>
      <c r="C2404" t="s">
        <v>11430</v>
      </c>
      <c r="D2404" t="s">
        <v>11431</v>
      </c>
      <c r="E2404" t="s">
        <v>11432</v>
      </c>
      <c r="F2404" t="s">
        <v>175</v>
      </c>
      <c r="G2404" s="2">
        <v>43647</v>
      </c>
      <c r="H2404" t="s">
        <v>34</v>
      </c>
      <c r="I2404">
        <v>2018</v>
      </c>
      <c r="J2404" t="s">
        <v>51</v>
      </c>
      <c r="K2404" t="s">
        <v>154</v>
      </c>
      <c r="L2404">
        <v>53</v>
      </c>
      <c r="M2404">
        <v>0</v>
      </c>
      <c r="N2404" t="s">
        <v>45</v>
      </c>
      <c r="O2404" t="s">
        <v>11433</v>
      </c>
      <c r="P2404" t="s">
        <v>39</v>
      </c>
      <c r="Q2404">
        <v>1</v>
      </c>
      <c r="R2404">
        <f t="shared" si="148"/>
        <v>2019</v>
      </c>
      <c r="S2404" t="str">
        <f t="shared" si="149"/>
        <v>July</v>
      </c>
      <c r="T2404" t="str">
        <f t="shared" si="150"/>
        <v>Modern</v>
      </c>
      <c r="U2404" t="str">
        <f t="shared" si="151"/>
        <v>Short</v>
      </c>
    </row>
    <row r="2405" spans="1:21" x14ac:dyDescent="0.25">
      <c r="A2405" t="s">
        <v>11434</v>
      </c>
      <c r="B2405" t="s">
        <v>18</v>
      </c>
      <c r="C2405" t="s">
        <v>11435</v>
      </c>
      <c r="D2405" t="s">
        <v>4738</v>
      </c>
      <c r="E2405" t="s">
        <v>11436</v>
      </c>
      <c r="F2405" t="s">
        <v>1916</v>
      </c>
      <c r="G2405" s="2">
        <v>44368</v>
      </c>
      <c r="H2405" t="s">
        <v>34</v>
      </c>
      <c r="I2405">
        <v>2014</v>
      </c>
      <c r="J2405" t="s">
        <v>35</v>
      </c>
      <c r="K2405" t="s">
        <v>1087</v>
      </c>
      <c r="L2405">
        <v>125</v>
      </c>
      <c r="M2405">
        <v>0</v>
      </c>
      <c r="N2405" t="s">
        <v>61</v>
      </c>
      <c r="O2405" t="s">
        <v>11437</v>
      </c>
      <c r="P2405" t="s">
        <v>39</v>
      </c>
      <c r="Q2405">
        <v>1</v>
      </c>
      <c r="R2405">
        <f t="shared" si="148"/>
        <v>2021</v>
      </c>
      <c r="S2405" t="str">
        <f t="shared" si="149"/>
        <v>June</v>
      </c>
      <c r="T2405" t="str">
        <f t="shared" si="150"/>
        <v>Modern</v>
      </c>
      <c r="U2405" t="str">
        <f t="shared" si="151"/>
        <v>Long</v>
      </c>
    </row>
    <row r="2406" spans="1:21" x14ac:dyDescent="0.25">
      <c r="A2406" t="s">
        <v>11438</v>
      </c>
      <c r="B2406" t="s">
        <v>18</v>
      </c>
      <c r="C2406" t="s">
        <v>11439</v>
      </c>
      <c r="D2406" t="s">
        <v>11440</v>
      </c>
      <c r="E2406" t="s">
        <v>11441</v>
      </c>
      <c r="F2406" t="s">
        <v>85</v>
      </c>
      <c r="G2406" s="2">
        <v>44435</v>
      </c>
      <c r="H2406" t="s">
        <v>34</v>
      </c>
      <c r="I2406">
        <v>2010</v>
      </c>
      <c r="J2406" t="s">
        <v>136</v>
      </c>
      <c r="K2406" t="s">
        <v>143</v>
      </c>
      <c r="L2406">
        <v>133</v>
      </c>
      <c r="M2406">
        <v>0</v>
      </c>
      <c r="N2406" t="s">
        <v>119</v>
      </c>
      <c r="O2406" t="s">
        <v>11442</v>
      </c>
      <c r="P2406" t="s">
        <v>39</v>
      </c>
      <c r="Q2406">
        <v>1</v>
      </c>
      <c r="R2406">
        <f t="shared" si="148"/>
        <v>2021</v>
      </c>
      <c r="S2406" t="str">
        <f t="shared" si="149"/>
        <v>August</v>
      </c>
      <c r="T2406" t="str">
        <f t="shared" si="150"/>
        <v>Modern</v>
      </c>
      <c r="U2406" t="str">
        <f t="shared" si="151"/>
        <v>Long</v>
      </c>
    </row>
    <row r="2407" spans="1:21" x14ac:dyDescent="0.25">
      <c r="A2407" t="s">
        <v>11443</v>
      </c>
      <c r="B2407" t="s">
        <v>18</v>
      </c>
      <c r="C2407" t="s">
        <v>11444</v>
      </c>
      <c r="D2407" t="s">
        <v>11445</v>
      </c>
      <c r="E2407" t="s">
        <v>11446</v>
      </c>
      <c r="F2407" t="s">
        <v>175</v>
      </c>
      <c r="G2407" s="2"/>
      <c r="H2407" t="s">
        <v>22</v>
      </c>
      <c r="I2407">
        <v>1986</v>
      </c>
      <c r="J2407" t="s">
        <v>92</v>
      </c>
      <c r="K2407" t="s">
        <v>1191</v>
      </c>
      <c r="L2407">
        <v>109</v>
      </c>
      <c r="M2407">
        <v>0</v>
      </c>
      <c r="N2407" t="s">
        <v>61</v>
      </c>
      <c r="O2407" t="s">
        <v>11447</v>
      </c>
      <c r="P2407" t="s">
        <v>27</v>
      </c>
      <c r="Q2407">
        <v>2</v>
      </c>
      <c r="R2407" t="str">
        <f t="shared" si="148"/>
        <v/>
      </c>
      <c r="S2407" t="str">
        <f t="shared" si="149"/>
        <v/>
      </c>
      <c r="T2407" t="str">
        <f t="shared" si="150"/>
        <v>Older</v>
      </c>
      <c r="U2407" t="str">
        <f t="shared" si="151"/>
        <v>Medium</v>
      </c>
    </row>
    <row r="2408" spans="1:21" x14ac:dyDescent="0.25">
      <c r="A2408" t="s">
        <v>11448</v>
      </c>
      <c r="B2408" t="s">
        <v>29</v>
      </c>
      <c r="C2408" t="s">
        <v>11449</v>
      </c>
      <c r="D2408" t="s">
        <v>22</v>
      </c>
      <c r="E2408" t="s">
        <v>11450</v>
      </c>
      <c r="F2408" t="s">
        <v>33</v>
      </c>
      <c r="G2408" s="2">
        <v>44267</v>
      </c>
      <c r="H2408" t="s">
        <v>34</v>
      </c>
      <c r="I2408">
        <v>2021</v>
      </c>
      <c r="J2408" t="s">
        <v>35</v>
      </c>
      <c r="K2408" t="s">
        <v>71</v>
      </c>
      <c r="L2408">
        <v>0</v>
      </c>
      <c r="M2408">
        <v>1</v>
      </c>
      <c r="N2408" t="s">
        <v>37</v>
      </c>
      <c r="O2408" t="s">
        <v>11451</v>
      </c>
      <c r="P2408" t="s">
        <v>39</v>
      </c>
      <c r="Q2408">
        <v>1</v>
      </c>
      <c r="R2408">
        <f t="shared" si="148"/>
        <v>2021</v>
      </c>
      <c r="S2408" t="str">
        <f t="shared" si="149"/>
        <v>March</v>
      </c>
      <c r="T2408" t="str">
        <f t="shared" si="150"/>
        <v>Recent</v>
      </c>
      <c r="U2408" t="str">
        <f t="shared" si="151"/>
        <v>Not Applicable</v>
      </c>
    </row>
    <row r="2409" spans="1:21" x14ac:dyDescent="0.25">
      <c r="A2409" t="s">
        <v>11452</v>
      </c>
      <c r="B2409" t="s">
        <v>18</v>
      </c>
      <c r="C2409" t="s">
        <v>11453</v>
      </c>
      <c r="D2409" t="s">
        <v>11454</v>
      </c>
      <c r="E2409" t="s">
        <v>11455</v>
      </c>
      <c r="F2409" t="s">
        <v>85</v>
      </c>
      <c r="G2409" s="2">
        <v>43945</v>
      </c>
      <c r="H2409" t="s">
        <v>34</v>
      </c>
      <c r="I2409">
        <v>2019</v>
      </c>
      <c r="J2409" t="s">
        <v>136</v>
      </c>
      <c r="K2409" t="s">
        <v>1231</v>
      </c>
      <c r="L2409">
        <v>107</v>
      </c>
      <c r="M2409">
        <v>0</v>
      </c>
      <c r="N2409" t="s">
        <v>53</v>
      </c>
      <c r="O2409" t="s">
        <v>11456</v>
      </c>
      <c r="P2409" t="s">
        <v>39</v>
      </c>
      <c r="Q2409">
        <v>1</v>
      </c>
      <c r="R2409">
        <f t="shared" si="148"/>
        <v>2020</v>
      </c>
      <c r="S2409" t="str">
        <f t="shared" si="149"/>
        <v>April</v>
      </c>
      <c r="T2409" t="str">
        <f t="shared" si="150"/>
        <v>Modern</v>
      </c>
      <c r="U2409" t="str">
        <f t="shared" si="151"/>
        <v>Medium</v>
      </c>
    </row>
    <row r="2410" spans="1:21" x14ac:dyDescent="0.25">
      <c r="A2410" t="s">
        <v>11457</v>
      </c>
      <c r="B2410" t="s">
        <v>29</v>
      </c>
      <c r="C2410" t="s">
        <v>11458</v>
      </c>
      <c r="D2410" t="s">
        <v>22</v>
      </c>
      <c r="E2410" t="s">
        <v>22</v>
      </c>
      <c r="F2410" t="s">
        <v>22</v>
      </c>
      <c r="G2410" s="2"/>
      <c r="H2410" t="s">
        <v>22</v>
      </c>
      <c r="I2410">
        <v>2019</v>
      </c>
      <c r="J2410" t="s">
        <v>23</v>
      </c>
      <c r="K2410" t="s">
        <v>71</v>
      </c>
      <c r="L2410">
        <v>0</v>
      </c>
      <c r="M2410">
        <v>1</v>
      </c>
      <c r="N2410" t="s">
        <v>368</v>
      </c>
      <c r="O2410" t="s">
        <v>11459</v>
      </c>
      <c r="P2410" t="s">
        <v>27</v>
      </c>
      <c r="Q2410">
        <v>2</v>
      </c>
      <c r="R2410" t="str">
        <f t="shared" si="148"/>
        <v/>
      </c>
      <c r="S2410" t="str">
        <f t="shared" si="149"/>
        <v/>
      </c>
      <c r="T2410" t="str">
        <f t="shared" si="150"/>
        <v>Modern</v>
      </c>
      <c r="U2410" t="str">
        <f t="shared" si="151"/>
        <v>Not Applicable</v>
      </c>
    </row>
    <row r="2411" spans="1:21" x14ac:dyDescent="0.25">
      <c r="A2411" t="s">
        <v>11460</v>
      </c>
      <c r="B2411" t="s">
        <v>18</v>
      </c>
      <c r="C2411" t="s">
        <v>11461</v>
      </c>
      <c r="D2411" t="s">
        <v>197</v>
      </c>
      <c r="E2411" t="s">
        <v>197</v>
      </c>
      <c r="F2411" t="s">
        <v>22</v>
      </c>
      <c r="G2411" s="2"/>
      <c r="H2411" t="s">
        <v>22</v>
      </c>
      <c r="I2411">
        <v>2002</v>
      </c>
      <c r="J2411" t="s">
        <v>198</v>
      </c>
      <c r="K2411" t="s">
        <v>3023</v>
      </c>
      <c r="L2411">
        <v>56</v>
      </c>
      <c r="M2411">
        <v>0</v>
      </c>
      <c r="N2411" t="s">
        <v>155</v>
      </c>
      <c r="O2411" t="s">
        <v>11462</v>
      </c>
      <c r="P2411" t="s">
        <v>27</v>
      </c>
      <c r="Q2411">
        <v>2</v>
      </c>
      <c r="R2411" t="str">
        <f t="shared" si="148"/>
        <v/>
      </c>
      <c r="S2411" t="str">
        <f t="shared" si="149"/>
        <v/>
      </c>
      <c r="T2411" t="str">
        <f t="shared" si="150"/>
        <v>Older</v>
      </c>
      <c r="U2411" t="str">
        <f t="shared" si="151"/>
        <v>Short</v>
      </c>
    </row>
    <row r="2412" spans="1:21" x14ac:dyDescent="0.25">
      <c r="A2412" t="s">
        <v>11463</v>
      </c>
      <c r="B2412" t="s">
        <v>18</v>
      </c>
      <c r="C2412" t="s">
        <v>11464</v>
      </c>
      <c r="D2412" t="s">
        <v>11465</v>
      </c>
      <c r="E2412" t="s">
        <v>22</v>
      </c>
      <c r="F2412" t="s">
        <v>715</v>
      </c>
      <c r="G2412" s="2"/>
      <c r="H2412" t="s">
        <v>22</v>
      </c>
      <c r="I2412">
        <v>2017</v>
      </c>
      <c r="J2412" t="s">
        <v>59</v>
      </c>
      <c r="K2412" t="s">
        <v>182</v>
      </c>
      <c r="L2412">
        <v>84</v>
      </c>
      <c r="M2412">
        <v>0</v>
      </c>
      <c r="N2412" t="s">
        <v>45</v>
      </c>
      <c r="O2412" t="s">
        <v>11466</v>
      </c>
      <c r="P2412" t="s">
        <v>27</v>
      </c>
      <c r="Q2412">
        <v>2</v>
      </c>
      <c r="R2412" t="str">
        <f t="shared" si="148"/>
        <v/>
      </c>
      <c r="S2412" t="str">
        <f t="shared" si="149"/>
        <v/>
      </c>
      <c r="T2412" t="str">
        <f t="shared" si="150"/>
        <v>Modern</v>
      </c>
      <c r="U2412" t="str">
        <f t="shared" si="151"/>
        <v>Short</v>
      </c>
    </row>
    <row r="2413" spans="1:21" x14ac:dyDescent="0.25">
      <c r="A2413" t="s">
        <v>11467</v>
      </c>
      <c r="B2413" t="s">
        <v>18</v>
      </c>
      <c r="C2413" t="s">
        <v>11468</v>
      </c>
      <c r="D2413" t="s">
        <v>736</v>
      </c>
      <c r="E2413" t="s">
        <v>22</v>
      </c>
      <c r="F2413" t="s">
        <v>22</v>
      </c>
      <c r="G2413" s="2"/>
      <c r="H2413" t="s">
        <v>22</v>
      </c>
      <c r="I2413">
        <v>2019</v>
      </c>
      <c r="J2413" t="s">
        <v>77</v>
      </c>
      <c r="K2413" t="s">
        <v>2429</v>
      </c>
      <c r="L2413">
        <v>34</v>
      </c>
      <c r="M2413">
        <v>0</v>
      </c>
      <c r="N2413" t="s">
        <v>79</v>
      </c>
      <c r="O2413" t="s">
        <v>11469</v>
      </c>
      <c r="P2413" t="s">
        <v>27</v>
      </c>
      <c r="Q2413">
        <v>2</v>
      </c>
      <c r="R2413" t="str">
        <f t="shared" si="148"/>
        <v/>
      </c>
      <c r="S2413" t="str">
        <f t="shared" si="149"/>
        <v/>
      </c>
      <c r="T2413" t="str">
        <f t="shared" si="150"/>
        <v>Modern</v>
      </c>
      <c r="U2413" t="str">
        <f t="shared" si="151"/>
        <v>Short</v>
      </c>
    </row>
    <row r="2414" spans="1:21" x14ac:dyDescent="0.25">
      <c r="A2414" t="s">
        <v>11470</v>
      </c>
      <c r="B2414" t="s">
        <v>29</v>
      </c>
      <c r="C2414" t="s">
        <v>11471</v>
      </c>
      <c r="D2414" t="s">
        <v>22</v>
      </c>
      <c r="E2414" t="s">
        <v>11472</v>
      </c>
      <c r="F2414" t="s">
        <v>1934</v>
      </c>
      <c r="G2414" s="2">
        <v>42736</v>
      </c>
      <c r="H2414" t="s">
        <v>34</v>
      </c>
      <c r="I2414">
        <v>2011</v>
      </c>
      <c r="J2414" t="s">
        <v>136</v>
      </c>
      <c r="K2414" t="s">
        <v>71</v>
      </c>
      <c r="L2414">
        <v>0</v>
      </c>
      <c r="M2414">
        <v>1</v>
      </c>
      <c r="N2414" t="s">
        <v>137</v>
      </c>
      <c r="O2414" t="s">
        <v>11473</v>
      </c>
      <c r="P2414" t="s">
        <v>39</v>
      </c>
      <c r="Q2414">
        <v>1</v>
      </c>
      <c r="R2414">
        <f t="shared" si="148"/>
        <v>2017</v>
      </c>
      <c r="S2414" t="str">
        <f t="shared" si="149"/>
        <v>January</v>
      </c>
      <c r="T2414" t="str">
        <f t="shared" si="150"/>
        <v>Modern</v>
      </c>
      <c r="U2414" t="str">
        <f t="shared" si="151"/>
        <v>Not Applicable</v>
      </c>
    </row>
    <row r="2415" spans="1:21" x14ac:dyDescent="0.25">
      <c r="A2415" t="s">
        <v>11474</v>
      </c>
      <c r="B2415" t="s">
        <v>18</v>
      </c>
      <c r="C2415" t="s">
        <v>11475</v>
      </c>
      <c r="D2415" t="s">
        <v>11476</v>
      </c>
      <c r="E2415" t="s">
        <v>11477</v>
      </c>
      <c r="F2415" t="s">
        <v>135</v>
      </c>
      <c r="G2415" s="2">
        <v>44372</v>
      </c>
      <c r="H2415" t="s">
        <v>34</v>
      </c>
      <c r="I2415">
        <v>2010</v>
      </c>
      <c r="J2415" t="s">
        <v>35</v>
      </c>
      <c r="K2415" t="s">
        <v>161</v>
      </c>
      <c r="L2415">
        <v>101</v>
      </c>
      <c r="M2415">
        <v>0</v>
      </c>
      <c r="N2415" t="s">
        <v>119</v>
      </c>
      <c r="O2415" t="s">
        <v>11478</v>
      </c>
      <c r="P2415" t="s">
        <v>39</v>
      </c>
      <c r="Q2415">
        <v>1</v>
      </c>
      <c r="R2415">
        <f t="shared" si="148"/>
        <v>2021</v>
      </c>
      <c r="S2415" t="str">
        <f t="shared" si="149"/>
        <v>June</v>
      </c>
      <c r="T2415" t="str">
        <f t="shared" si="150"/>
        <v>Modern</v>
      </c>
      <c r="U2415" t="str">
        <f t="shared" si="151"/>
        <v>Medium</v>
      </c>
    </row>
    <row r="2416" spans="1:21" x14ac:dyDescent="0.25">
      <c r="A2416" t="s">
        <v>11479</v>
      </c>
      <c r="B2416" t="s">
        <v>18</v>
      </c>
      <c r="C2416" t="s">
        <v>11480</v>
      </c>
      <c r="D2416" t="s">
        <v>517</v>
      </c>
      <c r="E2416" t="s">
        <v>11481</v>
      </c>
      <c r="F2416" t="s">
        <v>85</v>
      </c>
      <c r="G2416" s="2">
        <v>43714</v>
      </c>
      <c r="H2416" t="s">
        <v>34</v>
      </c>
      <c r="I2416">
        <v>2019</v>
      </c>
      <c r="J2416" t="s">
        <v>35</v>
      </c>
      <c r="K2416" t="s">
        <v>1087</v>
      </c>
      <c r="L2416">
        <v>125</v>
      </c>
      <c r="M2416">
        <v>0</v>
      </c>
      <c r="N2416" t="s">
        <v>119</v>
      </c>
      <c r="O2416" t="s">
        <v>11482</v>
      </c>
      <c r="P2416" t="s">
        <v>39</v>
      </c>
      <c r="Q2416">
        <v>1</v>
      </c>
      <c r="R2416">
        <f t="shared" si="148"/>
        <v>2019</v>
      </c>
      <c r="S2416" t="str">
        <f t="shared" si="149"/>
        <v>September</v>
      </c>
      <c r="T2416" t="str">
        <f t="shared" si="150"/>
        <v>Modern</v>
      </c>
      <c r="U2416" t="str">
        <f t="shared" si="151"/>
        <v>Long</v>
      </c>
    </row>
    <row r="2417" spans="1:21" x14ac:dyDescent="0.25">
      <c r="A2417" t="s">
        <v>11483</v>
      </c>
      <c r="B2417" t="s">
        <v>29</v>
      </c>
      <c r="C2417" t="s">
        <v>11484</v>
      </c>
      <c r="D2417" t="s">
        <v>22</v>
      </c>
      <c r="E2417" t="s">
        <v>22</v>
      </c>
      <c r="F2417" t="s">
        <v>22</v>
      </c>
      <c r="G2417" s="2"/>
      <c r="H2417" t="s">
        <v>22</v>
      </c>
      <c r="I2417">
        <v>2020</v>
      </c>
      <c r="J2417" t="s">
        <v>77</v>
      </c>
      <c r="K2417" t="s">
        <v>36</v>
      </c>
      <c r="L2417">
        <v>0</v>
      </c>
      <c r="M2417">
        <v>2</v>
      </c>
      <c r="N2417" t="s">
        <v>357</v>
      </c>
      <c r="O2417" t="s">
        <v>11485</v>
      </c>
      <c r="P2417" t="s">
        <v>27</v>
      </c>
      <c r="Q2417">
        <v>2</v>
      </c>
      <c r="R2417" t="str">
        <f t="shared" si="148"/>
        <v/>
      </c>
      <c r="S2417" t="str">
        <f t="shared" si="149"/>
        <v/>
      </c>
      <c r="T2417" t="str">
        <f t="shared" si="150"/>
        <v>Recent</v>
      </c>
      <c r="U2417" t="str">
        <f t="shared" si="151"/>
        <v>Not Applicable</v>
      </c>
    </row>
    <row r="2418" spans="1:21" x14ac:dyDescent="0.25">
      <c r="A2418" t="s">
        <v>11486</v>
      </c>
      <c r="B2418" t="s">
        <v>18</v>
      </c>
      <c r="C2418" t="s">
        <v>11487</v>
      </c>
      <c r="D2418" t="s">
        <v>11488</v>
      </c>
      <c r="E2418" t="s">
        <v>11489</v>
      </c>
      <c r="F2418" t="s">
        <v>175</v>
      </c>
      <c r="G2418" s="2"/>
      <c r="H2418" t="s">
        <v>22</v>
      </c>
      <c r="I2418">
        <v>2019</v>
      </c>
      <c r="J2418" t="s">
        <v>198</v>
      </c>
      <c r="K2418" t="s">
        <v>706</v>
      </c>
      <c r="L2418">
        <v>57</v>
      </c>
      <c r="M2418">
        <v>0</v>
      </c>
      <c r="N2418" t="s">
        <v>155</v>
      </c>
      <c r="O2418" t="s">
        <v>11490</v>
      </c>
      <c r="P2418" t="s">
        <v>27</v>
      </c>
      <c r="Q2418">
        <v>2</v>
      </c>
      <c r="R2418" t="str">
        <f t="shared" si="148"/>
        <v/>
      </c>
      <c r="S2418" t="str">
        <f t="shared" si="149"/>
        <v/>
      </c>
      <c r="T2418" t="str">
        <f t="shared" si="150"/>
        <v>Modern</v>
      </c>
      <c r="U2418" t="str">
        <f t="shared" si="151"/>
        <v>Short</v>
      </c>
    </row>
    <row r="2419" spans="1:21" x14ac:dyDescent="0.25">
      <c r="A2419" t="s">
        <v>11491</v>
      </c>
      <c r="B2419" t="s">
        <v>18</v>
      </c>
      <c r="C2419" t="s">
        <v>11492</v>
      </c>
      <c r="D2419" t="s">
        <v>11493</v>
      </c>
      <c r="E2419" t="s">
        <v>11494</v>
      </c>
      <c r="F2419" t="s">
        <v>22</v>
      </c>
      <c r="G2419" s="2"/>
      <c r="H2419" t="s">
        <v>22</v>
      </c>
      <c r="I2419">
        <v>2015</v>
      </c>
      <c r="J2419" t="s">
        <v>77</v>
      </c>
      <c r="K2419" t="s">
        <v>576</v>
      </c>
      <c r="L2419">
        <v>161</v>
      </c>
      <c r="M2419">
        <v>0</v>
      </c>
      <c r="N2419" t="s">
        <v>119</v>
      </c>
      <c r="O2419" t="s">
        <v>11495</v>
      </c>
      <c r="P2419" t="s">
        <v>27</v>
      </c>
      <c r="Q2419">
        <v>2</v>
      </c>
      <c r="R2419" t="str">
        <f t="shared" si="148"/>
        <v/>
      </c>
      <c r="S2419" t="str">
        <f t="shared" si="149"/>
        <v/>
      </c>
      <c r="T2419" t="str">
        <f t="shared" si="150"/>
        <v>Modern</v>
      </c>
      <c r="U2419" t="str">
        <f t="shared" si="151"/>
        <v>Long</v>
      </c>
    </row>
    <row r="2420" spans="1:21" x14ac:dyDescent="0.25">
      <c r="A2420" t="s">
        <v>11496</v>
      </c>
      <c r="B2420" t="s">
        <v>29</v>
      </c>
      <c r="C2420" t="s">
        <v>11497</v>
      </c>
      <c r="D2420" t="s">
        <v>22</v>
      </c>
      <c r="E2420" t="s">
        <v>11498</v>
      </c>
      <c r="F2420" t="s">
        <v>22</v>
      </c>
      <c r="G2420" s="2"/>
      <c r="H2420" t="s">
        <v>22</v>
      </c>
      <c r="I2420">
        <v>2007</v>
      </c>
      <c r="J2420" t="s">
        <v>238</v>
      </c>
      <c r="K2420" t="s">
        <v>71</v>
      </c>
      <c r="L2420">
        <v>0</v>
      </c>
      <c r="M2420">
        <v>1</v>
      </c>
      <c r="N2420" t="s">
        <v>25</v>
      </c>
      <c r="O2420" t="s">
        <v>11499</v>
      </c>
      <c r="P2420" t="s">
        <v>27</v>
      </c>
      <c r="Q2420">
        <v>2</v>
      </c>
      <c r="R2420" t="str">
        <f t="shared" si="148"/>
        <v/>
      </c>
      <c r="S2420" t="str">
        <f t="shared" si="149"/>
        <v/>
      </c>
      <c r="T2420" t="str">
        <f t="shared" si="150"/>
        <v>Older</v>
      </c>
      <c r="U2420" t="str">
        <f t="shared" si="151"/>
        <v>Not Applicable</v>
      </c>
    </row>
    <row r="2421" spans="1:21" x14ac:dyDescent="0.25">
      <c r="A2421" t="s">
        <v>11500</v>
      </c>
      <c r="B2421" t="s">
        <v>18</v>
      </c>
      <c r="C2421" t="s">
        <v>11501</v>
      </c>
      <c r="D2421" t="s">
        <v>11502</v>
      </c>
      <c r="E2421" t="s">
        <v>11503</v>
      </c>
      <c r="F2421" t="s">
        <v>22</v>
      </c>
      <c r="G2421" s="2"/>
      <c r="H2421" t="s">
        <v>22</v>
      </c>
      <c r="I2421">
        <v>2021</v>
      </c>
      <c r="J2421" t="s">
        <v>23</v>
      </c>
      <c r="K2421" t="s">
        <v>104</v>
      </c>
      <c r="L2421">
        <v>73</v>
      </c>
      <c r="M2421">
        <v>0</v>
      </c>
      <c r="N2421" t="s">
        <v>119</v>
      </c>
      <c r="O2421" t="s">
        <v>11504</v>
      </c>
      <c r="P2421" t="s">
        <v>27</v>
      </c>
      <c r="Q2421">
        <v>2</v>
      </c>
      <c r="R2421" t="str">
        <f t="shared" si="148"/>
        <v/>
      </c>
      <c r="S2421" t="str">
        <f t="shared" si="149"/>
        <v/>
      </c>
      <c r="T2421" t="str">
        <f t="shared" si="150"/>
        <v>Recent</v>
      </c>
      <c r="U2421" t="str">
        <f t="shared" si="151"/>
        <v>Short</v>
      </c>
    </row>
    <row r="2422" spans="1:21" x14ac:dyDescent="0.25">
      <c r="A2422" t="s">
        <v>11505</v>
      </c>
      <c r="B2422" t="s">
        <v>18</v>
      </c>
      <c r="C2422" t="s">
        <v>11506</v>
      </c>
      <c r="D2422" t="s">
        <v>11507</v>
      </c>
      <c r="E2422" t="s">
        <v>11508</v>
      </c>
      <c r="F2422" t="s">
        <v>643</v>
      </c>
      <c r="G2422" s="2">
        <v>43328</v>
      </c>
      <c r="H2422" t="s">
        <v>34</v>
      </c>
      <c r="I2422">
        <v>1993</v>
      </c>
      <c r="J2422" t="s">
        <v>136</v>
      </c>
      <c r="K2422" t="s">
        <v>99</v>
      </c>
      <c r="L2422">
        <v>85</v>
      </c>
      <c r="M2422">
        <v>0</v>
      </c>
      <c r="N2422" t="s">
        <v>61</v>
      </c>
      <c r="O2422" t="s">
        <v>11509</v>
      </c>
      <c r="P2422" t="s">
        <v>39</v>
      </c>
      <c r="Q2422">
        <v>1</v>
      </c>
      <c r="R2422">
        <f t="shared" si="148"/>
        <v>2018</v>
      </c>
      <c r="S2422" t="str">
        <f t="shared" si="149"/>
        <v>August</v>
      </c>
      <c r="T2422" t="str">
        <f t="shared" si="150"/>
        <v>Older</v>
      </c>
      <c r="U2422" t="str">
        <f t="shared" si="151"/>
        <v>Short</v>
      </c>
    </row>
    <row r="2423" spans="1:21" x14ac:dyDescent="0.25">
      <c r="A2423" t="s">
        <v>11510</v>
      </c>
      <c r="B2423" t="s">
        <v>18</v>
      </c>
      <c r="C2423" t="s">
        <v>11511</v>
      </c>
      <c r="D2423" t="s">
        <v>11512</v>
      </c>
      <c r="E2423" t="s">
        <v>11513</v>
      </c>
      <c r="F2423" t="s">
        <v>11514</v>
      </c>
      <c r="G2423" s="2">
        <v>44343</v>
      </c>
      <c r="H2423" t="s">
        <v>34</v>
      </c>
      <c r="I2423">
        <v>2018</v>
      </c>
      <c r="J2423" t="s">
        <v>35</v>
      </c>
      <c r="K2423" t="s">
        <v>363</v>
      </c>
      <c r="L2423">
        <v>91</v>
      </c>
      <c r="M2423">
        <v>0</v>
      </c>
      <c r="N2423" t="s">
        <v>119</v>
      </c>
      <c r="O2423" t="s">
        <v>11515</v>
      </c>
      <c r="P2423" t="s">
        <v>39</v>
      </c>
      <c r="Q2423">
        <v>1</v>
      </c>
      <c r="R2423">
        <f t="shared" si="148"/>
        <v>2021</v>
      </c>
      <c r="S2423" t="str">
        <f t="shared" si="149"/>
        <v>May</v>
      </c>
      <c r="T2423" t="str">
        <f t="shared" si="150"/>
        <v>Modern</v>
      </c>
      <c r="U2423" t="str">
        <f t="shared" si="151"/>
        <v>Medium</v>
      </c>
    </row>
    <row r="2424" spans="1:21" x14ac:dyDescent="0.25">
      <c r="A2424" t="s">
        <v>11516</v>
      </c>
      <c r="B2424" t="s">
        <v>18</v>
      </c>
      <c r="C2424" t="s">
        <v>11517</v>
      </c>
      <c r="D2424" t="s">
        <v>11518</v>
      </c>
      <c r="E2424" t="s">
        <v>11519</v>
      </c>
      <c r="F2424" t="s">
        <v>175</v>
      </c>
      <c r="G2424" s="2">
        <v>43921</v>
      </c>
      <c r="H2424" t="s">
        <v>34</v>
      </c>
      <c r="I2424">
        <v>2016</v>
      </c>
      <c r="J2424" t="s">
        <v>153</v>
      </c>
      <c r="K2424" t="s">
        <v>1071</v>
      </c>
      <c r="L2424">
        <v>131</v>
      </c>
      <c r="M2424">
        <v>0</v>
      </c>
      <c r="N2424" t="s">
        <v>162</v>
      </c>
      <c r="O2424" t="s">
        <v>11520</v>
      </c>
      <c r="P2424" t="s">
        <v>39</v>
      </c>
      <c r="Q2424">
        <v>1</v>
      </c>
      <c r="R2424">
        <f t="shared" si="148"/>
        <v>2020</v>
      </c>
      <c r="S2424" t="str">
        <f t="shared" si="149"/>
        <v>March</v>
      </c>
      <c r="T2424" t="str">
        <f t="shared" si="150"/>
        <v>Modern</v>
      </c>
      <c r="U2424" t="str">
        <f t="shared" si="151"/>
        <v>Long</v>
      </c>
    </row>
    <row r="2425" spans="1:21" x14ac:dyDescent="0.25">
      <c r="A2425" t="s">
        <v>11521</v>
      </c>
      <c r="B2425" t="s">
        <v>29</v>
      </c>
      <c r="C2425" t="s">
        <v>11522</v>
      </c>
      <c r="D2425" t="s">
        <v>22</v>
      </c>
      <c r="E2425" t="s">
        <v>11523</v>
      </c>
      <c r="F2425" t="s">
        <v>85</v>
      </c>
      <c r="G2425" s="2"/>
      <c r="H2425" t="s">
        <v>22</v>
      </c>
      <c r="I2425">
        <v>2019</v>
      </c>
      <c r="J2425" t="s">
        <v>23</v>
      </c>
      <c r="K2425" t="s">
        <v>36</v>
      </c>
      <c r="L2425">
        <v>0</v>
      </c>
      <c r="M2425">
        <v>2</v>
      </c>
      <c r="N2425" t="s">
        <v>155</v>
      </c>
      <c r="O2425" t="s">
        <v>11524</v>
      </c>
      <c r="P2425" t="s">
        <v>27</v>
      </c>
      <c r="Q2425">
        <v>2</v>
      </c>
      <c r="R2425" t="str">
        <f t="shared" si="148"/>
        <v/>
      </c>
      <c r="S2425" t="str">
        <f t="shared" si="149"/>
        <v/>
      </c>
      <c r="T2425" t="str">
        <f t="shared" si="150"/>
        <v>Modern</v>
      </c>
      <c r="U2425" t="str">
        <f t="shared" si="151"/>
        <v>Not Applicable</v>
      </c>
    </row>
    <row r="2426" spans="1:21" x14ac:dyDescent="0.25">
      <c r="A2426" t="s">
        <v>11525</v>
      </c>
      <c r="B2426" t="s">
        <v>18</v>
      </c>
      <c r="C2426" t="s">
        <v>11526</v>
      </c>
      <c r="D2426" t="s">
        <v>11527</v>
      </c>
      <c r="E2426" t="s">
        <v>11528</v>
      </c>
      <c r="F2426" t="s">
        <v>85</v>
      </c>
      <c r="G2426" s="2">
        <v>43830</v>
      </c>
      <c r="H2426" t="s">
        <v>34</v>
      </c>
      <c r="I2426">
        <v>1974</v>
      </c>
      <c r="J2426" t="s">
        <v>51</v>
      </c>
      <c r="K2426" t="s">
        <v>908</v>
      </c>
      <c r="L2426">
        <v>104</v>
      </c>
      <c r="M2426">
        <v>0</v>
      </c>
      <c r="N2426" t="s">
        <v>61</v>
      </c>
      <c r="O2426" t="s">
        <v>11529</v>
      </c>
      <c r="P2426" t="s">
        <v>39</v>
      </c>
      <c r="Q2426">
        <v>1</v>
      </c>
      <c r="R2426">
        <f t="shared" si="148"/>
        <v>2019</v>
      </c>
      <c r="S2426" t="str">
        <f t="shared" si="149"/>
        <v>December</v>
      </c>
      <c r="T2426" t="str">
        <f t="shared" si="150"/>
        <v>Older</v>
      </c>
      <c r="U2426" t="str">
        <f t="shared" si="151"/>
        <v>Medium</v>
      </c>
    </row>
    <row r="2427" spans="1:21" x14ac:dyDescent="0.25">
      <c r="A2427" t="s">
        <v>11530</v>
      </c>
      <c r="B2427" t="s">
        <v>18</v>
      </c>
      <c r="C2427" t="s">
        <v>11531</v>
      </c>
      <c r="D2427" t="s">
        <v>11532</v>
      </c>
      <c r="E2427" t="s">
        <v>11533</v>
      </c>
      <c r="F2427" t="s">
        <v>22</v>
      </c>
      <c r="G2427" s="2">
        <v>44379</v>
      </c>
      <c r="H2427" t="s">
        <v>34</v>
      </c>
      <c r="I2427">
        <v>2020</v>
      </c>
      <c r="J2427" t="s">
        <v>35</v>
      </c>
      <c r="K2427" t="s">
        <v>570</v>
      </c>
      <c r="L2427">
        <v>94</v>
      </c>
      <c r="M2427">
        <v>0</v>
      </c>
      <c r="N2427" t="s">
        <v>61</v>
      </c>
      <c r="O2427" t="s">
        <v>11534</v>
      </c>
      <c r="P2427" t="s">
        <v>39</v>
      </c>
      <c r="Q2427">
        <v>1</v>
      </c>
      <c r="R2427">
        <f t="shared" si="148"/>
        <v>2021</v>
      </c>
      <c r="S2427" t="str">
        <f t="shared" si="149"/>
        <v>July</v>
      </c>
      <c r="T2427" t="str">
        <f t="shared" si="150"/>
        <v>Recent</v>
      </c>
      <c r="U2427" t="str">
        <f t="shared" si="151"/>
        <v>Medium</v>
      </c>
    </row>
    <row r="2428" spans="1:21" x14ac:dyDescent="0.25">
      <c r="A2428" t="s">
        <v>11535</v>
      </c>
      <c r="B2428" t="s">
        <v>29</v>
      </c>
      <c r="C2428" t="s">
        <v>11536</v>
      </c>
      <c r="D2428" t="s">
        <v>22</v>
      </c>
      <c r="E2428" t="s">
        <v>11537</v>
      </c>
      <c r="F2428" t="s">
        <v>22</v>
      </c>
      <c r="G2428" s="2"/>
      <c r="H2428" t="s">
        <v>22</v>
      </c>
      <c r="I2428">
        <v>2021</v>
      </c>
      <c r="J2428" t="s">
        <v>59</v>
      </c>
      <c r="K2428" t="s">
        <v>71</v>
      </c>
      <c r="L2428">
        <v>0</v>
      </c>
      <c r="M2428">
        <v>1</v>
      </c>
      <c r="N2428" t="s">
        <v>998</v>
      </c>
      <c r="O2428" t="s">
        <v>11538</v>
      </c>
      <c r="P2428" t="s">
        <v>27</v>
      </c>
      <c r="Q2428">
        <v>2</v>
      </c>
      <c r="R2428" t="str">
        <f t="shared" si="148"/>
        <v/>
      </c>
      <c r="S2428" t="str">
        <f t="shared" si="149"/>
        <v/>
      </c>
      <c r="T2428" t="str">
        <f t="shared" si="150"/>
        <v>Recent</v>
      </c>
      <c r="U2428" t="str">
        <f t="shared" si="151"/>
        <v>Not Applicable</v>
      </c>
    </row>
    <row r="2429" spans="1:21" x14ac:dyDescent="0.25">
      <c r="A2429" t="s">
        <v>11539</v>
      </c>
      <c r="B2429" t="s">
        <v>29</v>
      </c>
      <c r="C2429" t="s">
        <v>11540</v>
      </c>
      <c r="D2429" t="s">
        <v>22</v>
      </c>
      <c r="E2429" t="s">
        <v>22</v>
      </c>
      <c r="F2429" t="s">
        <v>22</v>
      </c>
      <c r="G2429" s="2">
        <v>43364</v>
      </c>
      <c r="H2429" t="s">
        <v>34</v>
      </c>
      <c r="I2429">
        <v>2018</v>
      </c>
      <c r="J2429" t="s">
        <v>35</v>
      </c>
      <c r="K2429" t="s">
        <v>71</v>
      </c>
      <c r="L2429">
        <v>0</v>
      </c>
      <c r="M2429">
        <v>1</v>
      </c>
      <c r="N2429" t="s">
        <v>1300</v>
      </c>
      <c r="O2429" t="s">
        <v>11541</v>
      </c>
      <c r="P2429" t="s">
        <v>39</v>
      </c>
      <c r="Q2429">
        <v>1</v>
      </c>
      <c r="R2429">
        <f t="shared" si="148"/>
        <v>2018</v>
      </c>
      <c r="S2429" t="str">
        <f t="shared" si="149"/>
        <v>September</v>
      </c>
      <c r="T2429" t="str">
        <f t="shared" si="150"/>
        <v>Modern</v>
      </c>
      <c r="U2429" t="str">
        <f t="shared" si="151"/>
        <v>Not Applicable</v>
      </c>
    </row>
    <row r="2430" spans="1:21" x14ac:dyDescent="0.25">
      <c r="A2430" t="s">
        <v>11542</v>
      </c>
      <c r="B2430" t="s">
        <v>18</v>
      </c>
      <c r="C2430" t="s">
        <v>11543</v>
      </c>
      <c r="D2430" t="s">
        <v>11544</v>
      </c>
      <c r="E2430" t="s">
        <v>11545</v>
      </c>
      <c r="F2430" t="s">
        <v>22</v>
      </c>
      <c r="G2430" s="2"/>
      <c r="H2430" t="s">
        <v>22</v>
      </c>
      <c r="I2430">
        <v>2021</v>
      </c>
      <c r="J2430" t="s">
        <v>198</v>
      </c>
      <c r="K2430" t="s">
        <v>779</v>
      </c>
      <c r="L2430">
        <v>58</v>
      </c>
      <c r="M2430">
        <v>0</v>
      </c>
      <c r="N2430" t="s">
        <v>25</v>
      </c>
      <c r="O2430" t="s">
        <v>11546</v>
      </c>
      <c r="P2430" t="s">
        <v>27</v>
      </c>
      <c r="Q2430">
        <v>2</v>
      </c>
      <c r="R2430" t="str">
        <f t="shared" si="148"/>
        <v/>
      </c>
      <c r="S2430" t="str">
        <f t="shared" si="149"/>
        <v/>
      </c>
      <c r="T2430" t="str">
        <f t="shared" si="150"/>
        <v>Recent</v>
      </c>
      <c r="U2430" t="str">
        <f t="shared" si="151"/>
        <v>Short</v>
      </c>
    </row>
    <row r="2431" spans="1:21" x14ac:dyDescent="0.25">
      <c r="A2431" t="s">
        <v>11547</v>
      </c>
      <c r="B2431" t="s">
        <v>18</v>
      </c>
      <c r="C2431" t="s">
        <v>11548</v>
      </c>
      <c r="D2431" t="s">
        <v>2072</v>
      </c>
      <c r="E2431" t="s">
        <v>11549</v>
      </c>
      <c r="F2431" t="s">
        <v>22</v>
      </c>
      <c r="G2431" s="2"/>
      <c r="H2431" t="s">
        <v>22</v>
      </c>
      <c r="I2431">
        <v>2021</v>
      </c>
      <c r="J2431" t="s">
        <v>23</v>
      </c>
      <c r="K2431" t="s">
        <v>289</v>
      </c>
      <c r="L2431">
        <v>93</v>
      </c>
      <c r="M2431">
        <v>0</v>
      </c>
      <c r="N2431" t="s">
        <v>264</v>
      </c>
      <c r="O2431" t="s">
        <v>11550</v>
      </c>
      <c r="P2431" t="s">
        <v>27</v>
      </c>
      <c r="Q2431">
        <v>2</v>
      </c>
      <c r="R2431" t="str">
        <f t="shared" si="148"/>
        <v/>
      </c>
      <c r="S2431" t="str">
        <f t="shared" si="149"/>
        <v/>
      </c>
      <c r="T2431" t="str">
        <f t="shared" si="150"/>
        <v>Recent</v>
      </c>
      <c r="U2431" t="str">
        <f t="shared" si="151"/>
        <v>Medium</v>
      </c>
    </row>
    <row r="2432" spans="1:21" x14ac:dyDescent="0.25">
      <c r="A2432" t="s">
        <v>11551</v>
      </c>
      <c r="B2432" t="s">
        <v>29</v>
      </c>
      <c r="C2432" t="s">
        <v>11552</v>
      </c>
      <c r="D2432" t="s">
        <v>11553</v>
      </c>
      <c r="E2432" t="s">
        <v>11554</v>
      </c>
      <c r="F2432" t="s">
        <v>1249</v>
      </c>
      <c r="G2432" s="2">
        <v>44446</v>
      </c>
      <c r="H2432" t="s">
        <v>34</v>
      </c>
      <c r="I2432">
        <v>2021</v>
      </c>
      <c r="J2432" t="s">
        <v>35</v>
      </c>
      <c r="K2432" t="s">
        <v>71</v>
      </c>
      <c r="L2432">
        <v>0</v>
      </c>
      <c r="M2432">
        <v>1</v>
      </c>
      <c r="N2432" t="s">
        <v>61</v>
      </c>
      <c r="O2432" t="s">
        <v>11555</v>
      </c>
      <c r="P2432" t="s">
        <v>39</v>
      </c>
      <c r="Q2432">
        <v>1</v>
      </c>
      <c r="R2432">
        <f t="shared" si="148"/>
        <v>2021</v>
      </c>
      <c r="S2432" t="str">
        <f t="shared" si="149"/>
        <v>September</v>
      </c>
      <c r="T2432" t="str">
        <f t="shared" si="150"/>
        <v>Recent</v>
      </c>
      <c r="U2432" t="str">
        <f t="shared" si="151"/>
        <v>Not Applicable</v>
      </c>
    </row>
    <row r="2433" spans="1:21" x14ac:dyDescent="0.25">
      <c r="A2433" t="s">
        <v>11556</v>
      </c>
      <c r="B2433" t="s">
        <v>29</v>
      </c>
      <c r="C2433" t="s">
        <v>11557</v>
      </c>
      <c r="D2433" t="s">
        <v>11558</v>
      </c>
      <c r="E2433" t="s">
        <v>11559</v>
      </c>
      <c r="F2433" t="s">
        <v>1380</v>
      </c>
      <c r="G2433" s="2">
        <v>44017</v>
      </c>
      <c r="H2433" t="s">
        <v>34</v>
      </c>
      <c r="I2433">
        <v>2020</v>
      </c>
      <c r="J2433" t="s">
        <v>35</v>
      </c>
      <c r="K2433" t="s">
        <v>71</v>
      </c>
      <c r="L2433">
        <v>0</v>
      </c>
      <c r="M2433">
        <v>1</v>
      </c>
      <c r="N2433" t="s">
        <v>61</v>
      </c>
      <c r="O2433" t="s">
        <v>11560</v>
      </c>
      <c r="P2433" t="s">
        <v>39</v>
      </c>
      <c r="Q2433">
        <v>1</v>
      </c>
      <c r="R2433">
        <f t="shared" si="148"/>
        <v>2020</v>
      </c>
      <c r="S2433" t="str">
        <f t="shared" si="149"/>
        <v>July</v>
      </c>
      <c r="T2433" t="str">
        <f t="shared" si="150"/>
        <v>Recent</v>
      </c>
      <c r="U2433" t="str">
        <f t="shared" si="151"/>
        <v>Not Applicable</v>
      </c>
    </row>
    <row r="2434" spans="1:21" x14ac:dyDescent="0.25">
      <c r="A2434" t="s">
        <v>11561</v>
      </c>
      <c r="B2434" t="s">
        <v>18</v>
      </c>
      <c r="C2434" t="s">
        <v>11562</v>
      </c>
      <c r="D2434" t="s">
        <v>11563</v>
      </c>
      <c r="E2434" t="s">
        <v>11564</v>
      </c>
      <c r="F2434" t="s">
        <v>175</v>
      </c>
      <c r="G2434" s="2">
        <v>43522</v>
      </c>
      <c r="H2434" t="s">
        <v>34</v>
      </c>
      <c r="I2434">
        <v>2006</v>
      </c>
      <c r="J2434" t="s">
        <v>35</v>
      </c>
      <c r="K2434" t="s">
        <v>2440</v>
      </c>
      <c r="L2434">
        <v>61</v>
      </c>
      <c r="M2434">
        <v>0</v>
      </c>
      <c r="N2434" t="s">
        <v>210</v>
      </c>
      <c r="O2434" t="s">
        <v>11565</v>
      </c>
      <c r="P2434" t="s">
        <v>39</v>
      </c>
      <c r="Q2434">
        <v>1</v>
      </c>
      <c r="R2434">
        <f t="shared" si="148"/>
        <v>2019</v>
      </c>
      <c r="S2434" t="str">
        <f t="shared" si="149"/>
        <v>February</v>
      </c>
      <c r="T2434" t="str">
        <f t="shared" si="150"/>
        <v>Older</v>
      </c>
      <c r="U2434" t="str">
        <f t="shared" si="151"/>
        <v>Short</v>
      </c>
    </row>
    <row r="2435" spans="1:21" x14ac:dyDescent="0.25">
      <c r="A2435" t="s">
        <v>11566</v>
      </c>
      <c r="B2435" t="s">
        <v>18</v>
      </c>
      <c r="C2435" t="s">
        <v>11567</v>
      </c>
      <c r="D2435" t="s">
        <v>11568</v>
      </c>
      <c r="E2435" t="s">
        <v>11569</v>
      </c>
      <c r="F2435" t="s">
        <v>11570</v>
      </c>
      <c r="G2435" s="2">
        <v>44173</v>
      </c>
      <c r="H2435" t="s">
        <v>34</v>
      </c>
      <c r="I2435">
        <v>2020</v>
      </c>
      <c r="J2435" t="s">
        <v>51</v>
      </c>
      <c r="K2435" t="s">
        <v>908</v>
      </c>
      <c r="L2435">
        <v>104</v>
      </c>
      <c r="M2435">
        <v>0</v>
      </c>
      <c r="N2435" t="s">
        <v>45</v>
      </c>
      <c r="O2435" t="s">
        <v>11571</v>
      </c>
      <c r="P2435" t="s">
        <v>39</v>
      </c>
      <c r="Q2435">
        <v>1</v>
      </c>
      <c r="R2435">
        <f t="shared" ref="R2435:R2498" si="152">IF(G2435="","",YEAR(G2435))</f>
        <v>2020</v>
      </c>
      <c r="S2435" t="str">
        <f t="shared" ref="S2435:S2498" si="153">IF(G2435="","",TEXT(G2435,"mmmm"))</f>
        <v>December</v>
      </c>
      <c r="T2435" t="str">
        <f t="shared" ref="T2435:T2498" si="154">IF(I2435&gt;=2020,"Recent",IF(I2435&gt;=2010,"Modern","Older"))</f>
        <v>Recent</v>
      </c>
      <c r="U2435" t="str">
        <f t="shared" ref="U2435:U2498" si="155">IF(L2435=0,"Not Applicable",IF(L2435&lt; 90,"Short",IF(L2435&lt;=120,"Medium","Long")))</f>
        <v>Medium</v>
      </c>
    </row>
    <row r="2436" spans="1:21" x14ac:dyDescent="0.25">
      <c r="A2436" t="s">
        <v>11572</v>
      </c>
      <c r="B2436" t="s">
        <v>18</v>
      </c>
      <c r="C2436" t="s">
        <v>11573</v>
      </c>
      <c r="D2436" t="s">
        <v>11574</v>
      </c>
      <c r="E2436" t="s">
        <v>11575</v>
      </c>
      <c r="F2436" t="s">
        <v>22</v>
      </c>
      <c r="G2436" s="2"/>
      <c r="H2436" t="s">
        <v>22</v>
      </c>
      <c r="I2436">
        <v>2008</v>
      </c>
      <c r="J2436" t="s">
        <v>300</v>
      </c>
      <c r="K2436" t="s">
        <v>773</v>
      </c>
      <c r="L2436">
        <v>96</v>
      </c>
      <c r="M2436">
        <v>0</v>
      </c>
      <c r="N2436" t="s">
        <v>119</v>
      </c>
      <c r="O2436" t="s">
        <v>11576</v>
      </c>
      <c r="P2436" t="s">
        <v>27</v>
      </c>
      <c r="Q2436">
        <v>2</v>
      </c>
      <c r="R2436" t="str">
        <f t="shared" si="152"/>
        <v/>
      </c>
      <c r="S2436" t="str">
        <f t="shared" si="153"/>
        <v/>
      </c>
      <c r="T2436" t="str">
        <f t="shared" si="154"/>
        <v>Older</v>
      </c>
      <c r="U2436" t="str">
        <f t="shared" si="155"/>
        <v>Medium</v>
      </c>
    </row>
    <row r="2437" spans="1:21" x14ac:dyDescent="0.25">
      <c r="A2437" t="s">
        <v>11577</v>
      </c>
      <c r="B2437" t="s">
        <v>18</v>
      </c>
      <c r="C2437" t="s">
        <v>11578</v>
      </c>
      <c r="D2437" t="s">
        <v>11579</v>
      </c>
      <c r="E2437" t="s">
        <v>11580</v>
      </c>
      <c r="F2437" t="s">
        <v>175</v>
      </c>
      <c r="G2437" s="2">
        <v>43662</v>
      </c>
      <c r="H2437" t="s">
        <v>34</v>
      </c>
      <c r="I2437">
        <v>2006</v>
      </c>
      <c r="J2437" t="s">
        <v>244</v>
      </c>
      <c r="K2437" t="s">
        <v>1231</v>
      </c>
      <c r="L2437">
        <v>107</v>
      </c>
      <c r="M2437">
        <v>0</v>
      </c>
      <c r="N2437" t="s">
        <v>61</v>
      </c>
      <c r="O2437" t="s">
        <v>11581</v>
      </c>
      <c r="P2437" t="s">
        <v>39</v>
      </c>
      <c r="Q2437">
        <v>1</v>
      </c>
      <c r="R2437">
        <f t="shared" si="152"/>
        <v>2019</v>
      </c>
      <c r="S2437" t="str">
        <f t="shared" si="153"/>
        <v>July</v>
      </c>
      <c r="T2437" t="str">
        <f t="shared" si="154"/>
        <v>Older</v>
      </c>
      <c r="U2437" t="str">
        <f t="shared" si="155"/>
        <v>Medium</v>
      </c>
    </row>
    <row r="2438" spans="1:21" x14ac:dyDescent="0.25">
      <c r="A2438" t="s">
        <v>11582</v>
      </c>
      <c r="B2438" t="s">
        <v>18</v>
      </c>
      <c r="C2438" t="s">
        <v>11583</v>
      </c>
      <c r="D2438" t="s">
        <v>11584</v>
      </c>
      <c r="E2438" t="s">
        <v>11585</v>
      </c>
      <c r="F2438" t="s">
        <v>22</v>
      </c>
      <c r="G2438" s="2"/>
      <c r="H2438" t="s">
        <v>22</v>
      </c>
      <c r="I2438">
        <v>2020</v>
      </c>
      <c r="J2438" t="s">
        <v>23</v>
      </c>
      <c r="K2438" t="s">
        <v>486</v>
      </c>
      <c r="L2438">
        <v>105</v>
      </c>
      <c r="M2438">
        <v>0</v>
      </c>
      <c r="N2438" t="s">
        <v>2158</v>
      </c>
      <c r="O2438" t="s">
        <v>11586</v>
      </c>
      <c r="P2438" t="s">
        <v>27</v>
      </c>
      <c r="Q2438">
        <v>2</v>
      </c>
      <c r="R2438" t="str">
        <f t="shared" si="152"/>
        <v/>
      </c>
      <c r="S2438" t="str">
        <f t="shared" si="153"/>
        <v/>
      </c>
      <c r="T2438" t="str">
        <f t="shared" si="154"/>
        <v>Recent</v>
      </c>
      <c r="U2438" t="str">
        <f t="shared" si="155"/>
        <v>Medium</v>
      </c>
    </row>
    <row r="2439" spans="1:21" x14ac:dyDescent="0.25">
      <c r="A2439" t="s">
        <v>11587</v>
      </c>
      <c r="B2439" t="s">
        <v>18</v>
      </c>
      <c r="C2439">
        <v>41</v>
      </c>
      <c r="D2439" t="s">
        <v>11588</v>
      </c>
      <c r="E2439" t="s">
        <v>11589</v>
      </c>
      <c r="F2439" t="s">
        <v>22</v>
      </c>
      <c r="G2439" s="2"/>
      <c r="H2439" t="s">
        <v>22</v>
      </c>
      <c r="I2439">
        <v>2014</v>
      </c>
      <c r="J2439" t="s">
        <v>23</v>
      </c>
      <c r="K2439" t="s">
        <v>384</v>
      </c>
      <c r="L2439">
        <v>81</v>
      </c>
      <c r="M2439">
        <v>0</v>
      </c>
      <c r="N2439" t="s">
        <v>119</v>
      </c>
      <c r="O2439" t="s">
        <v>11590</v>
      </c>
      <c r="P2439" t="s">
        <v>27</v>
      </c>
      <c r="Q2439">
        <v>2</v>
      </c>
      <c r="R2439" t="str">
        <f t="shared" si="152"/>
        <v/>
      </c>
      <c r="S2439" t="str">
        <f t="shared" si="153"/>
        <v/>
      </c>
      <c r="T2439" t="str">
        <f t="shared" si="154"/>
        <v>Modern</v>
      </c>
      <c r="U2439" t="str">
        <f t="shared" si="155"/>
        <v>Short</v>
      </c>
    </row>
    <row r="2440" spans="1:21" x14ac:dyDescent="0.25">
      <c r="A2440" t="s">
        <v>11591</v>
      </c>
      <c r="B2440" t="s">
        <v>29</v>
      </c>
      <c r="C2440" t="s">
        <v>11592</v>
      </c>
      <c r="D2440" t="s">
        <v>22</v>
      </c>
      <c r="E2440" t="s">
        <v>11593</v>
      </c>
      <c r="F2440" t="s">
        <v>22</v>
      </c>
      <c r="G2440" s="2">
        <v>42826</v>
      </c>
      <c r="H2440" t="s">
        <v>34</v>
      </c>
      <c r="I2440">
        <v>2014</v>
      </c>
      <c r="J2440" t="s">
        <v>51</v>
      </c>
      <c r="K2440" t="s">
        <v>71</v>
      </c>
      <c r="L2440">
        <v>0</v>
      </c>
      <c r="M2440">
        <v>1</v>
      </c>
      <c r="N2440" t="s">
        <v>72</v>
      </c>
      <c r="O2440" t="s">
        <v>11594</v>
      </c>
      <c r="P2440" t="s">
        <v>39</v>
      </c>
      <c r="Q2440">
        <v>1</v>
      </c>
      <c r="R2440">
        <f t="shared" si="152"/>
        <v>2017</v>
      </c>
      <c r="S2440" t="str">
        <f t="shared" si="153"/>
        <v>April</v>
      </c>
      <c r="T2440" t="str">
        <f t="shared" si="154"/>
        <v>Modern</v>
      </c>
      <c r="U2440" t="str">
        <f t="shared" si="155"/>
        <v>Not Applicable</v>
      </c>
    </row>
    <row r="2441" spans="1:21" x14ac:dyDescent="0.25">
      <c r="A2441" t="s">
        <v>11595</v>
      </c>
      <c r="B2441" t="s">
        <v>18</v>
      </c>
      <c r="C2441" t="s">
        <v>11596</v>
      </c>
      <c r="D2441" t="s">
        <v>11597</v>
      </c>
      <c r="E2441" t="s">
        <v>11598</v>
      </c>
      <c r="F2441" t="s">
        <v>22</v>
      </c>
      <c r="G2441" s="2"/>
      <c r="H2441" t="s">
        <v>22</v>
      </c>
      <c r="I2441">
        <v>2007</v>
      </c>
      <c r="J2441" t="s">
        <v>198</v>
      </c>
      <c r="K2441" t="s">
        <v>169</v>
      </c>
      <c r="L2441">
        <v>103</v>
      </c>
      <c r="M2441">
        <v>0</v>
      </c>
      <c r="N2441" t="s">
        <v>25</v>
      </c>
      <c r="O2441" t="s">
        <v>11599</v>
      </c>
      <c r="P2441" t="s">
        <v>27</v>
      </c>
      <c r="Q2441">
        <v>2</v>
      </c>
      <c r="R2441" t="str">
        <f t="shared" si="152"/>
        <v/>
      </c>
      <c r="S2441" t="str">
        <f t="shared" si="153"/>
        <v/>
      </c>
      <c r="T2441" t="str">
        <f t="shared" si="154"/>
        <v>Older</v>
      </c>
      <c r="U2441" t="str">
        <f t="shared" si="155"/>
        <v>Medium</v>
      </c>
    </row>
    <row r="2442" spans="1:21" x14ac:dyDescent="0.25">
      <c r="A2442" t="s">
        <v>11600</v>
      </c>
      <c r="B2442" t="s">
        <v>18</v>
      </c>
      <c r="C2442" t="s">
        <v>11601</v>
      </c>
      <c r="D2442" t="s">
        <v>11602</v>
      </c>
      <c r="E2442" t="s">
        <v>11603</v>
      </c>
      <c r="F2442" t="s">
        <v>22</v>
      </c>
      <c r="G2442" s="2"/>
      <c r="H2442" t="s">
        <v>22</v>
      </c>
      <c r="I2442">
        <v>2006</v>
      </c>
      <c r="J2442" t="s">
        <v>92</v>
      </c>
      <c r="K2442" t="s">
        <v>306</v>
      </c>
      <c r="L2442">
        <v>98</v>
      </c>
      <c r="M2442">
        <v>0</v>
      </c>
      <c r="N2442" t="s">
        <v>264</v>
      </c>
      <c r="O2442" t="s">
        <v>11604</v>
      </c>
      <c r="P2442" t="s">
        <v>27</v>
      </c>
      <c r="Q2442">
        <v>2</v>
      </c>
      <c r="R2442" t="str">
        <f t="shared" si="152"/>
        <v/>
      </c>
      <c r="S2442" t="str">
        <f t="shared" si="153"/>
        <v/>
      </c>
      <c r="T2442" t="str">
        <f t="shared" si="154"/>
        <v>Older</v>
      </c>
      <c r="U2442" t="str">
        <f t="shared" si="155"/>
        <v>Medium</v>
      </c>
    </row>
    <row r="2443" spans="1:21" x14ac:dyDescent="0.25">
      <c r="A2443" t="s">
        <v>11605</v>
      </c>
      <c r="B2443" t="s">
        <v>29</v>
      </c>
      <c r="C2443" t="s">
        <v>11606</v>
      </c>
      <c r="D2443" t="s">
        <v>22</v>
      </c>
      <c r="E2443" t="s">
        <v>11607</v>
      </c>
      <c r="F2443" t="s">
        <v>22</v>
      </c>
      <c r="G2443" s="2"/>
      <c r="H2443" t="s">
        <v>22</v>
      </c>
      <c r="I2443">
        <v>2016</v>
      </c>
      <c r="J2443" t="s">
        <v>51</v>
      </c>
      <c r="K2443" t="s">
        <v>71</v>
      </c>
      <c r="L2443">
        <v>0</v>
      </c>
      <c r="M2443">
        <v>1</v>
      </c>
      <c r="N2443" t="s">
        <v>119</v>
      </c>
      <c r="O2443" t="s">
        <v>11608</v>
      </c>
      <c r="P2443" t="s">
        <v>27</v>
      </c>
      <c r="Q2443">
        <v>2</v>
      </c>
      <c r="R2443" t="str">
        <f t="shared" si="152"/>
        <v/>
      </c>
      <c r="S2443" t="str">
        <f t="shared" si="153"/>
        <v/>
      </c>
      <c r="T2443" t="str">
        <f t="shared" si="154"/>
        <v>Modern</v>
      </c>
      <c r="U2443" t="str">
        <f t="shared" si="155"/>
        <v>Not Applicable</v>
      </c>
    </row>
    <row r="2444" spans="1:21" x14ac:dyDescent="0.25">
      <c r="A2444" t="s">
        <v>11609</v>
      </c>
      <c r="B2444" t="s">
        <v>18</v>
      </c>
      <c r="C2444" t="s">
        <v>11610</v>
      </c>
      <c r="D2444" t="s">
        <v>11611</v>
      </c>
      <c r="E2444" t="s">
        <v>11612</v>
      </c>
      <c r="F2444" t="s">
        <v>22</v>
      </c>
      <c r="G2444" s="2"/>
      <c r="H2444" t="s">
        <v>22</v>
      </c>
      <c r="I2444">
        <v>2018</v>
      </c>
      <c r="J2444" t="s">
        <v>59</v>
      </c>
      <c r="K2444" t="s">
        <v>1720</v>
      </c>
      <c r="L2444">
        <v>155</v>
      </c>
      <c r="M2444">
        <v>0</v>
      </c>
      <c r="N2444" t="s">
        <v>25</v>
      </c>
      <c r="O2444" t="s">
        <v>11613</v>
      </c>
      <c r="P2444" t="s">
        <v>27</v>
      </c>
      <c r="Q2444">
        <v>2</v>
      </c>
      <c r="R2444" t="str">
        <f t="shared" si="152"/>
        <v/>
      </c>
      <c r="S2444" t="str">
        <f t="shared" si="153"/>
        <v/>
      </c>
      <c r="T2444" t="str">
        <f t="shared" si="154"/>
        <v>Modern</v>
      </c>
      <c r="U2444" t="str">
        <f t="shared" si="155"/>
        <v>Long</v>
      </c>
    </row>
    <row r="2445" spans="1:21" x14ac:dyDescent="0.25">
      <c r="A2445" t="s">
        <v>11614</v>
      </c>
      <c r="B2445" t="s">
        <v>18</v>
      </c>
      <c r="C2445" t="s">
        <v>11615</v>
      </c>
      <c r="D2445" t="s">
        <v>10333</v>
      </c>
      <c r="E2445" t="s">
        <v>11616</v>
      </c>
      <c r="F2445" t="s">
        <v>22</v>
      </c>
      <c r="G2445" s="2"/>
      <c r="H2445" t="s">
        <v>22</v>
      </c>
      <c r="I2445">
        <v>1989</v>
      </c>
      <c r="J2445" t="s">
        <v>59</v>
      </c>
      <c r="K2445" t="s">
        <v>1955</v>
      </c>
      <c r="L2445">
        <v>135</v>
      </c>
      <c r="M2445">
        <v>0</v>
      </c>
      <c r="N2445" t="s">
        <v>25</v>
      </c>
      <c r="O2445" t="s">
        <v>11617</v>
      </c>
      <c r="P2445" t="s">
        <v>27</v>
      </c>
      <c r="Q2445">
        <v>2</v>
      </c>
      <c r="R2445" t="str">
        <f t="shared" si="152"/>
        <v/>
      </c>
      <c r="S2445" t="str">
        <f t="shared" si="153"/>
        <v/>
      </c>
      <c r="T2445" t="str">
        <f t="shared" si="154"/>
        <v>Older</v>
      </c>
      <c r="U2445" t="str">
        <f t="shared" si="155"/>
        <v>Long</v>
      </c>
    </row>
    <row r="2446" spans="1:21" x14ac:dyDescent="0.25">
      <c r="A2446" t="s">
        <v>11618</v>
      </c>
      <c r="B2446" t="s">
        <v>29</v>
      </c>
      <c r="C2446" t="s">
        <v>11619</v>
      </c>
      <c r="D2446" t="s">
        <v>22</v>
      </c>
      <c r="E2446" t="s">
        <v>11620</v>
      </c>
      <c r="F2446" t="s">
        <v>11621</v>
      </c>
      <c r="G2446" s="2">
        <v>44136</v>
      </c>
      <c r="H2446" t="s">
        <v>34</v>
      </c>
      <c r="I2446">
        <v>2019</v>
      </c>
      <c r="J2446" t="s">
        <v>349</v>
      </c>
      <c r="K2446" t="s">
        <v>71</v>
      </c>
      <c r="L2446">
        <v>0</v>
      </c>
      <c r="M2446">
        <v>1</v>
      </c>
      <c r="N2446" t="s">
        <v>79</v>
      </c>
      <c r="O2446" t="s">
        <v>11622</v>
      </c>
      <c r="P2446" t="s">
        <v>39</v>
      </c>
      <c r="Q2446">
        <v>1</v>
      </c>
      <c r="R2446">
        <f t="shared" si="152"/>
        <v>2020</v>
      </c>
      <c r="S2446" t="str">
        <f t="shared" si="153"/>
        <v>November</v>
      </c>
      <c r="T2446" t="str">
        <f t="shared" si="154"/>
        <v>Modern</v>
      </c>
      <c r="U2446" t="str">
        <f t="shared" si="155"/>
        <v>Not Applicable</v>
      </c>
    </row>
    <row r="2447" spans="1:21" x14ac:dyDescent="0.25">
      <c r="A2447" t="s">
        <v>11623</v>
      </c>
      <c r="B2447" t="s">
        <v>29</v>
      </c>
      <c r="C2447" t="s">
        <v>11624</v>
      </c>
      <c r="D2447" t="s">
        <v>22</v>
      </c>
      <c r="E2447" t="s">
        <v>11625</v>
      </c>
      <c r="F2447" t="s">
        <v>175</v>
      </c>
      <c r="G2447" s="2">
        <v>43646</v>
      </c>
      <c r="H2447" t="s">
        <v>34</v>
      </c>
      <c r="I2447">
        <v>2011</v>
      </c>
      <c r="J2447" t="s">
        <v>35</v>
      </c>
      <c r="K2447" t="s">
        <v>36</v>
      </c>
      <c r="L2447">
        <v>0</v>
      </c>
      <c r="M2447">
        <v>2</v>
      </c>
      <c r="N2447" t="s">
        <v>1300</v>
      </c>
      <c r="O2447" t="s">
        <v>11626</v>
      </c>
      <c r="P2447" t="s">
        <v>39</v>
      </c>
      <c r="Q2447">
        <v>1</v>
      </c>
      <c r="R2447">
        <f t="shared" si="152"/>
        <v>2019</v>
      </c>
      <c r="S2447" t="str">
        <f t="shared" si="153"/>
        <v>June</v>
      </c>
      <c r="T2447" t="str">
        <f t="shared" si="154"/>
        <v>Modern</v>
      </c>
      <c r="U2447" t="str">
        <f t="shared" si="155"/>
        <v>Not Applicable</v>
      </c>
    </row>
    <row r="2448" spans="1:21" x14ac:dyDescent="0.25">
      <c r="A2448" t="s">
        <v>11627</v>
      </c>
      <c r="B2448" t="s">
        <v>18</v>
      </c>
      <c r="C2448" t="s">
        <v>11628</v>
      </c>
      <c r="D2448" t="s">
        <v>11629</v>
      </c>
      <c r="E2448" t="s">
        <v>11630</v>
      </c>
      <c r="F2448" t="s">
        <v>22</v>
      </c>
      <c r="G2448" s="2"/>
      <c r="H2448" t="s">
        <v>22</v>
      </c>
      <c r="I2448">
        <v>2021</v>
      </c>
      <c r="J2448" t="s">
        <v>23</v>
      </c>
      <c r="K2448" t="s">
        <v>940</v>
      </c>
      <c r="L2448">
        <v>106</v>
      </c>
      <c r="M2448">
        <v>0</v>
      </c>
      <c r="N2448" t="s">
        <v>25</v>
      </c>
      <c r="O2448" t="s">
        <v>11631</v>
      </c>
      <c r="P2448" t="s">
        <v>27</v>
      </c>
      <c r="Q2448">
        <v>2</v>
      </c>
      <c r="R2448" t="str">
        <f t="shared" si="152"/>
        <v/>
      </c>
      <c r="S2448" t="str">
        <f t="shared" si="153"/>
        <v/>
      </c>
      <c r="T2448" t="str">
        <f t="shared" si="154"/>
        <v>Recent</v>
      </c>
      <c r="U2448" t="str">
        <f t="shared" si="155"/>
        <v>Medium</v>
      </c>
    </row>
    <row r="2449" spans="1:21" x14ac:dyDescent="0.25">
      <c r="A2449" t="s">
        <v>11632</v>
      </c>
      <c r="B2449" t="s">
        <v>18</v>
      </c>
      <c r="C2449" t="s">
        <v>11633</v>
      </c>
      <c r="D2449" t="s">
        <v>11634</v>
      </c>
      <c r="E2449" t="s">
        <v>11635</v>
      </c>
      <c r="F2449" t="s">
        <v>22</v>
      </c>
      <c r="G2449" s="2"/>
      <c r="H2449" t="s">
        <v>22</v>
      </c>
      <c r="I2449">
        <v>2015</v>
      </c>
      <c r="J2449" t="s">
        <v>23</v>
      </c>
      <c r="K2449" t="s">
        <v>967</v>
      </c>
      <c r="L2449">
        <v>90</v>
      </c>
      <c r="M2449">
        <v>0</v>
      </c>
      <c r="N2449" t="s">
        <v>119</v>
      </c>
      <c r="O2449" t="s">
        <v>11636</v>
      </c>
      <c r="P2449" t="s">
        <v>27</v>
      </c>
      <c r="Q2449">
        <v>2</v>
      </c>
      <c r="R2449" t="str">
        <f t="shared" si="152"/>
        <v/>
      </c>
      <c r="S2449" t="str">
        <f t="shared" si="153"/>
        <v/>
      </c>
      <c r="T2449" t="str">
        <f t="shared" si="154"/>
        <v>Modern</v>
      </c>
      <c r="U2449" t="str">
        <f t="shared" si="155"/>
        <v>Medium</v>
      </c>
    </row>
    <row r="2450" spans="1:21" x14ac:dyDescent="0.25">
      <c r="A2450" t="s">
        <v>11637</v>
      </c>
      <c r="B2450" t="s">
        <v>18</v>
      </c>
      <c r="C2450" t="s">
        <v>11638</v>
      </c>
      <c r="D2450" t="s">
        <v>5262</v>
      </c>
      <c r="E2450" t="s">
        <v>5263</v>
      </c>
      <c r="F2450" t="s">
        <v>22</v>
      </c>
      <c r="G2450" s="2"/>
      <c r="H2450" t="s">
        <v>22</v>
      </c>
      <c r="I2450">
        <v>2017</v>
      </c>
      <c r="J2450" t="s">
        <v>77</v>
      </c>
      <c r="K2450" t="s">
        <v>2570</v>
      </c>
      <c r="L2450">
        <v>118</v>
      </c>
      <c r="M2450">
        <v>0</v>
      </c>
      <c r="N2450" t="s">
        <v>119</v>
      </c>
      <c r="O2450" t="s">
        <v>5264</v>
      </c>
      <c r="P2450" t="s">
        <v>27</v>
      </c>
      <c r="Q2450">
        <v>2</v>
      </c>
      <c r="R2450" t="str">
        <f t="shared" si="152"/>
        <v/>
      </c>
      <c r="S2450" t="str">
        <f t="shared" si="153"/>
        <v/>
      </c>
      <c r="T2450" t="str">
        <f t="shared" si="154"/>
        <v>Modern</v>
      </c>
      <c r="U2450" t="str">
        <f t="shared" si="155"/>
        <v>Medium</v>
      </c>
    </row>
    <row r="2451" spans="1:21" x14ac:dyDescent="0.25">
      <c r="A2451" t="s">
        <v>11639</v>
      </c>
      <c r="B2451" t="s">
        <v>29</v>
      </c>
      <c r="C2451" t="s">
        <v>11640</v>
      </c>
      <c r="D2451" t="s">
        <v>22</v>
      </c>
      <c r="E2451" t="s">
        <v>11641</v>
      </c>
      <c r="F2451" t="s">
        <v>33</v>
      </c>
      <c r="G2451" s="2">
        <v>42644</v>
      </c>
      <c r="H2451" t="s">
        <v>34</v>
      </c>
      <c r="I2451">
        <v>1999</v>
      </c>
      <c r="J2451" t="s">
        <v>136</v>
      </c>
      <c r="K2451" t="s">
        <v>71</v>
      </c>
      <c r="L2451">
        <v>0</v>
      </c>
      <c r="M2451">
        <v>1</v>
      </c>
      <c r="N2451" t="s">
        <v>37</v>
      </c>
      <c r="O2451" t="s">
        <v>11642</v>
      </c>
      <c r="P2451" t="s">
        <v>39</v>
      </c>
      <c r="Q2451">
        <v>1</v>
      </c>
      <c r="R2451">
        <f t="shared" si="152"/>
        <v>2016</v>
      </c>
      <c r="S2451" t="str">
        <f t="shared" si="153"/>
        <v>October</v>
      </c>
      <c r="T2451" t="str">
        <f t="shared" si="154"/>
        <v>Older</v>
      </c>
      <c r="U2451" t="str">
        <f t="shared" si="155"/>
        <v>Not Applicable</v>
      </c>
    </row>
    <row r="2452" spans="1:21" x14ac:dyDescent="0.25">
      <c r="A2452" t="s">
        <v>11643</v>
      </c>
      <c r="B2452" t="s">
        <v>18</v>
      </c>
      <c r="C2452" t="s">
        <v>11644</v>
      </c>
      <c r="D2452" t="s">
        <v>11645</v>
      </c>
      <c r="E2452" t="s">
        <v>11646</v>
      </c>
      <c r="F2452" t="s">
        <v>22</v>
      </c>
      <c r="G2452" s="2"/>
      <c r="H2452" t="s">
        <v>22</v>
      </c>
      <c r="I2452">
        <v>2020</v>
      </c>
      <c r="J2452" t="s">
        <v>300</v>
      </c>
      <c r="K2452" t="s">
        <v>967</v>
      </c>
      <c r="L2452">
        <v>90</v>
      </c>
      <c r="M2452">
        <v>0</v>
      </c>
      <c r="N2452" t="s">
        <v>45</v>
      </c>
      <c r="O2452" t="s">
        <v>11647</v>
      </c>
      <c r="P2452" t="s">
        <v>27</v>
      </c>
      <c r="Q2452">
        <v>2</v>
      </c>
      <c r="R2452" t="str">
        <f t="shared" si="152"/>
        <v/>
      </c>
      <c r="S2452" t="str">
        <f t="shared" si="153"/>
        <v/>
      </c>
      <c r="T2452" t="str">
        <f t="shared" si="154"/>
        <v>Recent</v>
      </c>
      <c r="U2452" t="str">
        <f t="shared" si="155"/>
        <v>Medium</v>
      </c>
    </row>
    <row r="2453" spans="1:21" x14ac:dyDescent="0.25">
      <c r="A2453" t="s">
        <v>11648</v>
      </c>
      <c r="B2453" t="s">
        <v>18</v>
      </c>
      <c r="C2453" t="s">
        <v>11649</v>
      </c>
      <c r="D2453" t="s">
        <v>11650</v>
      </c>
      <c r="E2453" t="s">
        <v>11651</v>
      </c>
      <c r="F2453" t="s">
        <v>175</v>
      </c>
      <c r="G2453" s="2">
        <v>43123</v>
      </c>
      <c r="H2453" t="s">
        <v>34</v>
      </c>
      <c r="I2453">
        <v>2016</v>
      </c>
      <c r="J2453" t="s">
        <v>244</v>
      </c>
      <c r="K2453" t="s">
        <v>411</v>
      </c>
      <c r="L2453">
        <v>77</v>
      </c>
      <c r="M2453">
        <v>0</v>
      </c>
      <c r="N2453" t="s">
        <v>61</v>
      </c>
      <c r="O2453" t="s">
        <v>11652</v>
      </c>
      <c r="P2453" t="s">
        <v>39</v>
      </c>
      <c r="Q2453">
        <v>1</v>
      </c>
      <c r="R2453">
        <f t="shared" si="152"/>
        <v>2018</v>
      </c>
      <c r="S2453" t="str">
        <f t="shared" si="153"/>
        <v>January</v>
      </c>
      <c r="T2453" t="str">
        <f t="shared" si="154"/>
        <v>Modern</v>
      </c>
      <c r="U2453" t="str">
        <f t="shared" si="155"/>
        <v>Short</v>
      </c>
    </row>
    <row r="2454" spans="1:21" x14ac:dyDescent="0.25">
      <c r="A2454" t="s">
        <v>11653</v>
      </c>
      <c r="B2454" t="s">
        <v>18</v>
      </c>
      <c r="C2454" t="s">
        <v>11654</v>
      </c>
      <c r="D2454" t="s">
        <v>11655</v>
      </c>
      <c r="E2454" t="s">
        <v>11656</v>
      </c>
      <c r="F2454" t="s">
        <v>11657</v>
      </c>
      <c r="G2454" s="2">
        <v>43796</v>
      </c>
      <c r="H2454" t="s">
        <v>34</v>
      </c>
      <c r="I2454">
        <v>2019</v>
      </c>
      <c r="J2454" t="s">
        <v>35</v>
      </c>
      <c r="K2454" t="s">
        <v>940</v>
      </c>
      <c r="L2454">
        <v>106</v>
      </c>
      <c r="M2454">
        <v>0</v>
      </c>
      <c r="N2454" t="s">
        <v>119</v>
      </c>
      <c r="O2454" t="s">
        <v>11658</v>
      </c>
      <c r="P2454" t="s">
        <v>39</v>
      </c>
      <c r="Q2454">
        <v>1</v>
      </c>
      <c r="R2454">
        <f t="shared" si="152"/>
        <v>2019</v>
      </c>
      <c r="S2454" t="str">
        <f t="shared" si="153"/>
        <v>November</v>
      </c>
      <c r="T2454" t="str">
        <f t="shared" si="154"/>
        <v>Modern</v>
      </c>
      <c r="U2454" t="str">
        <f t="shared" si="155"/>
        <v>Medium</v>
      </c>
    </row>
    <row r="2455" spans="1:21" x14ac:dyDescent="0.25">
      <c r="A2455" t="s">
        <v>11659</v>
      </c>
      <c r="B2455" t="s">
        <v>18</v>
      </c>
      <c r="C2455" t="s">
        <v>11660</v>
      </c>
      <c r="D2455" t="s">
        <v>11661</v>
      </c>
      <c r="E2455" t="s">
        <v>11661</v>
      </c>
      <c r="F2455" t="s">
        <v>175</v>
      </c>
      <c r="G2455" s="2">
        <v>44050</v>
      </c>
      <c r="H2455" t="s">
        <v>34</v>
      </c>
      <c r="I2455">
        <v>2018</v>
      </c>
      <c r="J2455" t="s">
        <v>136</v>
      </c>
      <c r="K2455" t="s">
        <v>445</v>
      </c>
      <c r="L2455">
        <v>69</v>
      </c>
      <c r="M2455">
        <v>0</v>
      </c>
      <c r="N2455" t="s">
        <v>45</v>
      </c>
      <c r="O2455" t="s">
        <v>11662</v>
      </c>
      <c r="P2455" t="s">
        <v>39</v>
      </c>
      <c r="Q2455">
        <v>1</v>
      </c>
      <c r="R2455">
        <f t="shared" si="152"/>
        <v>2020</v>
      </c>
      <c r="S2455" t="str">
        <f t="shared" si="153"/>
        <v>August</v>
      </c>
      <c r="T2455" t="str">
        <f t="shared" si="154"/>
        <v>Modern</v>
      </c>
      <c r="U2455" t="str">
        <f t="shared" si="155"/>
        <v>Short</v>
      </c>
    </row>
    <row r="2456" spans="1:21" x14ac:dyDescent="0.25">
      <c r="A2456" t="s">
        <v>11663</v>
      </c>
      <c r="B2456" t="s">
        <v>18</v>
      </c>
      <c r="C2456" t="s">
        <v>11664</v>
      </c>
      <c r="D2456" t="s">
        <v>22</v>
      </c>
      <c r="E2456" t="s">
        <v>11665</v>
      </c>
      <c r="F2456" t="s">
        <v>22</v>
      </c>
      <c r="G2456" s="2">
        <v>44323</v>
      </c>
      <c r="H2456" t="s">
        <v>34</v>
      </c>
      <c r="I2456">
        <v>2021</v>
      </c>
      <c r="J2456" t="s">
        <v>136</v>
      </c>
      <c r="K2456" t="s">
        <v>6904</v>
      </c>
      <c r="L2456">
        <v>35</v>
      </c>
      <c r="M2456">
        <v>0</v>
      </c>
      <c r="N2456" t="s">
        <v>61</v>
      </c>
      <c r="O2456" t="s">
        <v>11666</v>
      </c>
      <c r="P2456" t="s">
        <v>39</v>
      </c>
      <c r="Q2456">
        <v>1</v>
      </c>
      <c r="R2456">
        <f t="shared" si="152"/>
        <v>2021</v>
      </c>
      <c r="S2456" t="str">
        <f t="shared" si="153"/>
        <v>May</v>
      </c>
      <c r="T2456" t="str">
        <f t="shared" si="154"/>
        <v>Recent</v>
      </c>
      <c r="U2456" t="str">
        <f t="shared" si="155"/>
        <v>Short</v>
      </c>
    </row>
    <row r="2457" spans="1:21" x14ac:dyDescent="0.25">
      <c r="A2457" t="s">
        <v>11667</v>
      </c>
      <c r="B2457" t="s">
        <v>29</v>
      </c>
      <c r="C2457" t="s">
        <v>11668</v>
      </c>
      <c r="D2457" t="s">
        <v>22</v>
      </c>
      <c r="E2457" t="s">
        <v>11669</v>
      </c>
      <c r="F2457" t="s">
        <v>11670</v>
      </c>
      <c r="G2457" s="2"/>
      <c r="H2457" t="s">
        <v>22</v>
      </c>
      <c r="I2457">
        <v>2019</v>
      </c>
      <c r="J2457" t="s">
        <v>198</v>
      </c>
      <c r="K2457" t="s">
        <v>1885</v>
      </c>
      <c r="L2457">
        <v>0</v>
      </c>
      <c r="M2457">
        <v>4</v>
      </c>
      <c r="N2457" t="s">
        <v>25</v>
      </c>
      <c r="O2457" t="s">
        <v>11671</v>
      </c>
      <c r="P2457" t="s">
        <v>27</v>
      </c>
      <c r="Q2457">
        <v>2</v>
      </c>
      <c r="R2457" t="str">
        <f t="shared" si="152"/>
        <v/>
      </c>
      <c r="S2457" t="str">
        <f t="shared" si="153"/>
        <v/>
      </c>
      <c r="T2457" t="str">
        <f t="shared" si="154"/>
        <v>Modern</v>
      </c>
      <c r="U2457" t="str">
        <f t="shared" si="155"/>
        <v>Not Applicable</v>
      </c>
    </row>
    <row r="2458" spans="1:21" x14ac:dyDescent="0.25">
      <c r="A2458" t="s">
        <v>11672</v>
      </c>
      <c r="B2458" t="s">
        <v>29</v>
      </c>
      <c r="C2458" t="s">
        <v>11673</v>
      </c>
      <c r="D2458" t="s">
        <v>22</v>
      </c>
      <c r="E2458" t="s">
        <v>11674</v>
      </c>
      <c r="F2458" t="s">
        <v>3061</v>
      </c>
      <c r="G2458" s="2">
        <v>43882</v>
      </c>
      <c r="H2458" t="s">
        <v>34</v>
      </c>
      <c r="I2458">
        <v>2020</v>
      </c>
      <c r="J2458" t="s">
        <v>35</v>
      </c>
      <c r="K2458" t="s">
        <v>71</v>
      </c>
      <c r="L2458">
        <v>0</v>
      </c>
      <c r="M2458">
        <v>1</v>
      </c>
      <c r="N2458" t="s">
        <v>220</v>
      </c>
      <c r="O2458" t="s">
        <v>11675</v>
      </c>
      <c r="P2458" t="s">
        <v>39</v>
      </c>
      <c r="Q2458">
        <v>1</v>
      </c>
      <c r="R2458">
        <f t="shared" si="152"/>
        <v>2020</v>
      </c>
      <c r="S2458" t="str">
        <f t="shared" si="153"/>
        <v>February</v>
      </c>
      <c r="T2458" t="str">
        <f t="shared" si="154"/>
        <v>Recent</v>
      </c>
      <c r="U2458" t="str">
        <f t="shared" si="155"/>
        <v>Not Applicable</v>
      </c>
    </row>
    <row r="2459" spans="1:21" x14ac:dyDescent="0.25">
      <c r="A2459" t="s">
        <v>11676</v>
      </c>
      <c r="B2459" t="s">
        <v>18</v>
      </c>
      <c r="C2459" t="s">
        <v>11677</v>
      </c>
      <c r="D2459" t="s">
        <v>11678</v>
      </c>
      <c r="E2459" t="s">
        <v>11679</v>
      </c>
      <c r="F2459" t="s">
        <v>33</v>
      </c>
      <c r="G2459" s="2"/>
      <c r="H2459" t="s">
        <v>22</v>
      </c>
      <c r="I2459">
        <v>2021</v>
      </c>
      <c r="J2459" t="s">
        <v>59</v>
      </c>
      <c r="K2459" t="s">
        <v>1525</v>
      </c>
      <c r="L2459">
        <v>120</v>
      </c>
      <c r="M2459">
        <v>0</v>
      </c>
      <c r="N2459" t="s">
        <v>119</v>
      </c>
      <c r="O2459" t="s">
        <v>11680</v>
      </c>
      <c r="P2459" t="s">
        <v>27</v>
      </c>
      <c r="Q2459">
        <v>2</v>
      </c>
      <c r="R2459" t="str">
        <f t="shared" si="152"/>
        <v/>
      </c>
      <c r="S2459" t="str">
        <f t="shared" si="153"/>
        <v/>
      </c>
      <c r="T2459" t="str">
        <f t="shared" si="154"/>
        <v>Recent</v>
      </c>
      <c r="U2459" t="str">
        <f t="shared" si="155"/>
        <v>Medium</v>
      </c>
    </row>
    <row r="2460" spans="1:21" x14ac:dyDescent="0.25">
      <c r="A2460" t="s">
        <v>11681</v>
      </c>
      <c r="B2460" t="s">
        <v>18</v>
      </c>
      <c r="C2460" t="s">
        <v>11682</v>
      </c>
      <c r="D2460" t="s">
        <v>11683</v>
      </c>
      <c r="E2460" t="s">
        <v>11684</v>
      </c>
      <c r="F2460" t="s">
        <v>22</v>
      </c>
      <c r="G2460" s="2"/>
      <c r="H2460" t="s">
        <v>22</v>
      </c>
      <c r="I2460">
        <v>2018</v>
      </c>
      <c r="J2460" t="s">
        <v>59</v>
      </c>
      <c r="K2460" t="s">
        <v>1051</v>
      </c>
      <c r="L2460">
        <v>122</v>
      </c>
      <c r="M2460">
        <v>0</v>
      </c>
      <c r="N2460" t="s">
        <v>119</v>
      </c>
      <c r="O2460" t="s">
        <v>11685</v>
      </c>
      <c r="P2460" t="s">
        <v>27</v>
      </c>
      <c r="Q2460">
        <v>2</v>
      </c>
      <c r="R2460" t="str">
        <f t="shared" si="152"/>
        <v/>
      </c>
      <c r="S2460" t="str">
        <f t="shared" si="153"/>
        <v/>
      </c>
      <c r="T2460" t="str">
        <f t="shared" si="154"/>
        <v>Modern</v>
      </c>
      <c r="U2460" t="str">
        <f t="shared" si="155"/>
        <v>Long</v>
      </c>
    </row>
    <row r="2461" spans="1:21" x14ac:dyDescent="0.25">
      <c r="A2461" t="s">
        <v>11686</v>
      </c>
      <c r="B2461" t="s">
        <v>29</v>
      </c>
      <c r="C2461" t="s">
        <v>11687</v>
      </c>
      <c r="D2461" t="s">
        <v>11688</v>
      </c>
      <c r="E2461" t="s">
        <v>11689</v>
      </c>
      <c r="F2461" t="s">
        <v>4089</v>
      </c>
      <c r="G2461" s="2">
        <v>42902</v>
      </c>
      <c r="H2461" t="s">
        <v>34</v>
      </c>
      <c r="I2461">
        <v>2017</v>
      </c>
      <c r="J2461" t="s">
        <v>631</v>
      </c>
      <c r="K2461" t="s">
        <v>36</v>
      </c>
      <c r="L2461">
        <v>0</v>
      </c>
      <c r="M2461">
        <v>2</v>
      </c>
      <c r="N2461" t="s">
        <v>716</v>
      </c>
      <c r="O2461" t="s">
        <v>11690</v>
      </c>
      <c r="P2461" t="s">
        <v>39</v>
      </c>
      <c r="Q2461">
        <v>1</v>
      </c>
      <c r="R2461">
        <f t="shared" si="152"/>
        <v>2017</v>
      </c>
      <c r="S2461" t="str">
        <f t="shared" si="153"/>
        <v>June</v>
      </c>
      <c r="T2461" t="str">
        <f t="shared" si="154"/>
        <v>Modern</v>
      </c>
      <c r="U2461" t="str">
        <f t="shared" si="155"/>
        <v>Not Applicable</v>
      </c>
    </row>
    <row r="2462" spans="1:21" x14ac:dyDescent="0.25">
      <c r="A2462" t="s">
        <v>11691</v>
      </c>
      <c r="B2462" t="s">
        <v>29</v>
      </c>
      <c r="C2462" t="s">
        <v>11692</v>
      </c>
      <c r="D2462" t="s">
        <v>22</v>
      </c>
      <c r="E2462" t="s">
        <v>22</v>
      </c>
      <c r="F2462" t="s">
        <v>175</v>
      </c>
      <c r="G2462" s="2">
        <v>44048</v>
      </c>
      <c r="H2462" t="s">
        <v>34</v>
      </c>
      <c r="I2462">
        <v>2020</v>
      </c>
      <c r="J2462" t="s">
        <v>136</v>
      </c>
      <c r="K2462" t="s">
        <v>71</v>
      </c>
      <c r="L2462">
        <v>0</v>
      </c>
      <c r="M2462">
        <v>1</v>
      </c>
      <c r="N2462" t="s">
        <v>805</v>
      </c>
      <c r="O2462" t="s">
        <v>11693</v>
      </c>
      <c r="P2462" t="s">
        <v>39</v>
      </c>
      <c r="Q2462">
        <v>1</v>
      </c>
      <c r="R2462">
        <f t="shared" si="152"/>
        <v>2020</v>
      </c>
      <c r="S2462" t="str">
        <f t="shared" si="153"/>
        <v>August</v>
      </c>
      <c r="T2462" t="str">
        <f t="shared" si="154"/>
        <v>Recent</v>
      </c>
      <c r="U2462" t="str">
        <f t="shared" si="155"/>
        <v>Not Applicable</v>
      </c>
    </row>
    <row r="2463" spans="1:21" x14ac:dyDescent="0.25">
      <c r="A2463" t="s">
        <v>11694</v>
      </c>
      <c r="B2463" t="s">
        <v>18</v>
      </c>
      <c r="C2463" t="s">
        <v>11695</v>
      </c>
      <c r="D2463" t="s">
        <v>11696</v>
      </c>
      <c r="E2463" t="s">
        <v>11697</v>
      </c>
      <c r="F2463" t="s">
        <v>22</v>
      </c>
      <c r="G2463" s="2"/>
      <c r="H2463" t="s">
        <v>22</v>
      </c>
      <c r="I2463">
        <v>2019</v>
      </c>
      <c r="J2463" t="s">
        <v>92</v>
      </c>
      <c r="K2463" t="s">
        <v>665</v>
      </c>
      <c r="L2463">
        <v>108</v>
      </c>
      <c r="M2463">
        <v>0</v>
      </c>
      <c r="N2463" t="s">
        <v>540</v>
      </c>
      <c r="O2463" t="s">
        <v>11698</v>
      </c>
      <c r="P2463" t="s">
        <v>27</v>
      </c>
      <c r="Q2463">
        <v>2</v>
      </c>
      <c r="R2463" t="str">
        <f t="shared" si="152"/>
        <v/>
      </c>
      <c r="S2463" t="str">
        <f t="shared" si="153"/>
        <v/>
      </c>
      <c r="T2463" t="str">
        <f t="shared" si="154"/>
        <v>Modern</v>
      </c>
      <c r="U2463" t="str">
        <f t="shared" si="155"/>
        <v>Medium</v>
      </c>
    </row>
    <row r="2464" spans="1:21" x14ac:dyDescent="0.25">
      <c r="A2464" t="s">
        <v>11699</v>
      </c>
      <c r="B2464" t="s">
        <v>29</v>
      </c>
      <c r="C2464" t="s">
        <v>11700</v>
      </c>
      <c r="D2464" t="s">
        <v>22</v>
      </c>
      <c r="E2464" t="s">
        <v>11701</v>
      </c>
      <c r="F2464" t="s">
        <v>33</v>
      </c>
      <c r="G2464" s="2">
        <v>42614</v>
      </c>
      <c r="H2464" t="s">
        <v>34</v>
      </c>
      <c r="I2464">
        <v>2015</v>
      </c>
      <c r="J2464" t="s">
        <v>136</v>
      </c>
      <c r="K2464" t="s">
        <v>71</v>
      </c>
      <c r="L2464">
        <v>0</v>
      </c>
      <c r="M2464">
        <v>1</v>
      </c>
      <c r="N2464" t="s">
        <v>37</v>
      </c>
      <c r="O2464" t="s">
        <v>11702</v>
      </c>
      <c r="P2464" t="s">
        <v>39</v>
      </c>
      <c r="Q2464">
        <v>1</v>
      </c>
      <c r="R2464">
        <f t="shared" si="152"/>
        <v>2016</v>
      </c>
      <c r="S2464" t="str">
        <f t="shared" si="153"/>
        <v>September</v>
      </c>
      <c r="T2464" t="str">
        <f t="shared" si="154"/>
        <v>Modern</v>
      </c>
      <c r="U2464" t="str">
        <f t="shared" si="155"/>
        <v>Not Applicable</v>
      </c>
    </row>
    <row r="2465" spans="1:21" x14ac:dyDescent="0.25">
      <c r="A2465" t="s">
        <v>11703</v>
      </c>
      <c r="B2465" t="s">
        <v>29</v>
      </c>
      <c r="C2465" t="s">
        <v>11704</v>
      </c>
      <c r="D2465" t="s">
        <v>22</v>
      </c>
      <c r="E2465" t="s">
        <v>22</v>
      </c>
      <c r="F2465" t="s">
        <v>175</v>
      </c>
      <c r="G2465" s="2">
        <v>44089</v>
      </c>
      <c r="H2465" t="s">
        <v>34</v>
      </c>
      <c r="I2465">
        <v>2020</v>
      </c>
      <c r="J2465" t="s">
        <v>35</v>
      </c>
      <c r="K2465" t="s">
        <v>36</v>
      </c>
      <c r="L2465">
        <v>0</v>
      </c>
      <c r="M2465">
        <v>2</v>
      </c>
      <c r="N2465" t="s">
        <v>72</v>
      </c>
      <c r="O2465" t="s">
        <v>11705</v>
      </c>
      <c r="P2465" t="s">
        <v>39</v>
      </c>
      <c r="Q2465">
        <v>1</v>
      </c>
      <c r="R2465">
        <f t="shared" si="152"/>
        <v>2020</v>
      </c>
      <c r="S2465" t="str">
        <f t="shared" si="153"/>
        <v>September</v>
      </c>
      <c r="T2465" t="str">
        <f t="shared" si="154"/>
        <v>Recent</v>
      </c>
      <c r="U2465" t="str">
        <f t="shared" si="155"/>
        <v>Not Applicable</v>
      </c>
    </row>
    <row r="2466" spans="1:21" x14ac:dyDescent="0.25">
      <c r="A2466" t="s">
        <v>11706</v>
      </c>
      <c r="B2466" t="s">
        <v>18</v>
      </c>
      <c r="C2466" t="s">
        <v>11707</v>
      </c>
      <c r="D2466" t="s">
        <v>76</v>
      </c>
      <c r="E2466" t="s">
        <v>22</v>
      </c>
      <c r="F2466" t="s">
        <v>175</v>
      </c>
      <c r="G2466" s="2"/>
      <c r="H2466" t="s">
        <v>22</v>
      </c>
      <c r="I2466">
        <v>2007</v>
      </c>
      <c r="J2466" t="s">
        <v>300</v>
      </c>
      <c r="K2466" t="s">
        <v>11708</v>
      </c>
      <c r="L2466">
        <v>37</v>
      </c>
      <c r="M2466">
        <v>0</v>
      </c>
      <c r="N2466" t="s">
        <v>1417</v>
      </c>
      <c r="O2466" t="s">
        <v>11709</v>
      </c>
      <c r="P2466" t="s">
        <v>27</v>
      </c>
      <c r="Q2466">
        <v>2</v>
      </c>
      <c r="R2466" t="str">
        <f t="shared" si="152"/>
        <v/>
      </c>
      <c r="S2466" t="str">
        <f t="shared" si="153"/>
        <v/>
      </c>
      <c r="T2466" t="str">
        <f t="shared" si="154"/>
        <v>Older</v>
      </c>
      <c r="U2466" t="str">
        <f t="shared" si="155"/>
        <v>Short</v>
      </c>
    </row>
    <row r="2467" spans="1:21" x14ac:dyDescent="0.25">
      <c r="A2467" t="s">
        <v>11710</v>
      </c>
      <c r="B2467" t="s">
        <v>18</v>
      </c>
      <c r="C2467" t="s">
        <v>11711</v>
      </c>
      <c r="D2467" t="s">
        <v>2201</v>
      </c>
      <c r="E2467" t="s">
        <v>22</v>
      </c>
      <c r="F2467" t="s">
        <v>175</v>
      </c>
      <c r="G2467" s="2"/>
      <c r="H2467" t="s">
        <v>22</v>
      </c>
      <c r="I2467">
        <v>2012</v>
      </c>
      <c r="J2467" t="s">
        <v>77</v>
      </c>
      <c r="K2467" t="s">
        <v>44</v>
      </c>
      <c r="L2467">
        <v>60</v>
      </c>
      <c r="M2467">
        <v>0</v>
      </c>
      <c r="N2467" t="s">
        <v>1394</v>
      </c>
      <c r="O2467" t="s">
        <v>11712</v>
      </c>
      <c r="P2467" t="s">
        <v>27</v>
      </c>
      <c r="Q2467">
        <v>2</v>
      </c>
      <c r="R2467" t="str">
        <f t="shared" si="152"/>
        <v/>
      </c>
      <c r="S2467" t="str">
        <f t="shared" si="153"/>
        <v/>
      </c>
      <c r="T2467" t="str">
        <f t="shared" si="154"/>
        <v>Modern</v>
      </c>
      <c r="U2467" t="str">
        <f t="shared" si="155"/>
        <v>Short</v>
      </c>
    </row>
    <row r="2468" spans="1:21" x14ac:dyDescent="0.25">
      <c r="A2468" t="s">
        <v>11713</v>
      </c>
      <c r="B2468" t="s">
        <v>18</v>
      </c>
      <c r="C2468" t="s">
        <v>11714</v>
      </c>
      <c r="D2468" t="s">
        <v>11130</v>
      </c>
      <c r="E2468" t="s">
        <v>11715</v>
      </c>
      <c r="F2468" t="s">
        <v>175</v>
      </c>
      <c r="G2468" s="2">
        <v>43800</v>
      </c>
      <c r="H2468" t="s">
        <v>34</v>
      </c>
      <c r="I2468">
        <v>2005</v>
      </c>
      <c r="J2468" t="s">
        <v>92</v>
      </c>
      <c r="K2468" t="s">
        <v>868</v>
      </c>
      <c r="L2468">
        <v>117</v>
      </c>
      <c r="M2468">
        <v>0</v>
      </c>
      <c r="N2468" t="s">
        <v>119</v>
      </c>
      <c r="O2468" t="s">
        <v>11716</v>
      </c>
      <c r="P2468" t="s">
        <v>39</v>
      </c>
      <c r="Q2468">
        <v>1</v>
      </c>
      <c r="R2468">
        <f t="shared" si="152"/>
        <v>2019</v>
      </c>
      <c r="S2468" t="str">
        <f t="shared" si="153"/>
        <v>December</v>
      </c>
      <c r="T2468" t="str">
        <f t="shared" si="154"/>
        <v>Older</v>
      </c>
      <c r="U2468" t="str">
        <f t="shared" si="155"/>
        <v>Medium</v>
      </c>
    </row>
    <row r="2469" spans="1:21" x14ac:dyDescent="0.25">
      <c r="A2469" t="s">
        <v>11717</v>
      </c>
      <c r="B2469" t="s">
        <v>18</v>
      </c>
      <c r="C2469" t="s">
        <v>11718</v>
      </c>
      <c r="D2469" t="s">
        <v>11719</v>
      </c>
      <c r="E2469" t="s">
        <v>11720</v>
      </c>
      <c r="F2469" t="s">
        <v>175</v>
      </c>
      <c r="G2469" s="2">
        <v>43739</v>
      </c>
      <c r="H2469" t="s">
        <v>34</v>
      </c>
      <c r="I2469">
        <v>1997</v>
      </c>
      <c r="J2469" t="s">
        <v>92</v>
      </c>
      <c r="K2469" t="s">
        <v>295</v>
      </c>
      <c r="L2469">
        <v>121</v>
      </c>
      <c r="M2469">
        <v>0</v>
      </c>
      <c r="N2469" t="s">
        <v>264</v>
      </c>
      <c r="O2469" t="s">
        <v>11721</v>
      </c>
      <c r="P2469" t="s">
        <v>39</v>
      </c>
      <c r="Q2469">
        <v>1</v>
      </c>
      <c r="R2469">
        <f t="shared" si="152"/>
        <v>2019</v>
      </c>
      <c r="S2469" t="str">
        <f t="shared" si="153"/>
        <v>October</v>
      </c>
      <c r="T2469" t="str">
        <f t="shared" si="154"/>
        <v>Older</v>
      </c>
      <c r="U2469" t="str">
        <f t="shared" si="155"/>
        <v>Long</v>
      </c>
    </row>
    <row r="2470" spans="1:21" x14ac:dyDescent="0.25">
      <c r="A2470" t="s">
        <v>11722</v>
      </c>
      <c r="B2470" t="s">
        <v>29</v>
      </c>
      <c r="C2470" t="s">
        <v>11723</v>
      </c>
      <c r="D2470" t="s">
        <v>11724</v>
      </c>
      <c r="E2470" t="s">
        <v>22</v>
      </c>
      <c r="F2470" t="s">
        <v>22</v>
      </c>
      <c r="G2470" s="2"/>
      <c r="H2470" t="s">
        <v>22</v>
      </c>
      <c r="I2470">
        <v>2020</v>
      </c>
      <c r="J2470" t="s">
        <v>77</v>
      </c>
      <c r="K2470" t="s">
        <v>71</v>
      </c>
      <c r="L2470">
        <v>0</v>
      </c>
      <c r="M2470">
        <v>1</v>
      </c>
      <c r="N2470" t="s">
        <v>79</v>
      </c>
      <c r="O2470" t="s">
        <v>11725</v>
      </c>
      <c r="P2470" t="s">
        <v>27</v>
      </c>
      <c r="Q2470">
        <v>2</v>
      </c>
      <c r="R2470" t="str">
        <f t="shared" si="152"/>
        <v/>
      </c>
      <c r="S2470" t="str">
        <f t="shared" si="153"/>
        <v/>
      </c>
      <c r="T2470" t="str">
        <f t="shared" si="154"/>
        <v>Recent</v>
      </c>
      <c r="U2470" t="str">
        <f t="shared" si="155"/>
        <v>Not Applicable</v>
      </c>
    </row>
    <row r="2471" spans="1:21" x14ac:dyDescent="0.25">
      <c r="A2471" t="s">
        <v>11726</v>
      </c>
      <c r="B2471" t="s">
        <v>18</v>
      </c>
      <c r="C2471" t="s">
        <v>11727</v>
      </c>
      <c r="D2471" t="s">
        <v>11728</v>
      </c>
      <c r="E2471" t="s">
        <v>11729</v>
      </c>
      <c r="F2471" t="s">
        <v>85</v>
      </c>
      <c r="G2471" s="2">
        <v>43714</v>
      </c>
      <c r="H2471" t="s">
        <v>34</v>
      </c>
      <c r="I2471">
        <v>2018</v>
      </c>
      <c r="J2471" t="s">
        <v>35</v>
      </c>
      <c r="K2471" t="s">
        <v>5848</v>
      </c>
      <c r="L2471">
        <v>142</v>
      </c>
      <c r="M2471">
        <v>0</v>
      </c>
      <c r="N2471" t="s">
        <v>61</v>
      </c>
      <c r="O2471" t="s">
        <v>11730</v>
      </c>
      <c r="P2471" t="s">
        <v>39</v>
      </c>
      <c r="Q2471">
        <v>1</v>
      </c>
      <c r="R2471">
        <f t="shared" si="152"/>
        <v>2019</v>
      </c>
      <c r="S2471" t="str">
        <f t="shared" si="153"/>
        <v>September</v>
      </c>
      <c r="T2471" t="str">
        <f t="shared" si="154"/>
        <v>Modern</v>
      </c>
      <c r="U2471" t="str">
        <f t="shared" si="155"/>
        <v>Long</v>
      </c>
    </row>
    <row r="2472" spans="1:21" x14ac:dyDescent="0.25">
      <c r="A2472" t="s">
        <v>11731</v>
      </c>
      <c r="B2472" t="s">
        <v>18</v>
      </c>
      <c r="C2472" t="s">
        <v>11732</v>
      </c>
      <c r="D2472" t="s">
        <v>76</v>
      </c>
      <c r="E2472" t="s">
        <v>11733</v>
      </c>
      <c r="F2472" t="s">
        <v>22</v>
      </c>
      <c r="G2472" s="2">
        <v>42632</v>
      </c>
      <c r="H2472" t="s">
        <v>34</v>
      </c>
      <c r="I2472">
        <v>2016</v>
      </c>
      <c r="J2472" t="s">
        <v>35</v>
      </c>
      <c r="K2472" t="s">
        <v>3544</v>
      </c>
      <c r="L2472">
        <v>63</v>
      </c>
      <c r="M2472">
        <v>0</v>
      </c>
      <c r="N2472" t="s">
        <v>210</v>
      </c>
      <c r="O2472" t="s">
        <v>11734</v>
      </c>
      <c r="P2472" t="s">
        <v>39</v>
      </c>
      <c r="Q2472">
        <v>1</v>
      </c>
      <c r="R2472">
        <f t="shared" si="152"/>
        <v>2016</v>
      </c>
      <c r="S2472" t="str">
        <f t="shared" si="153"/>
        <v>September</v>
      </c>
      <c r="T2472" t="str">
        <f t="shared" si="154"/>
        <v>Modern</v>
      </c>
      <c r="U2472" t="str">
        <f t="shared" si="155"/>
        <v>Short</v>
      </c>
    </row>
    <row r="2473" spans="1:21" x14ac:dyDescent="0.25">
      <c r="A2473" t="s">
        <v>11735</v>
      </c>
      <c r="B2473" t="s">
        <v>29</v>
      </c>
      <c r="C2473" t="s">
        <v>11736</v>
      </c>
      <c r="D2473" t="s">
        <v>22</v>
      </c>
      <c r="E2473" t="s">
        <v>11737</v>
      </c>
      <c r="F2473" t="s">
        <v>22</v>
      </c>
      <c r="G2473" s="2"/>
      <c r="H2473" t="s">
        <v>22</v>
      </c>
      <c r="I2473">
        <v>2012</v>
      </c>
      <c r="J2473" t="s">
        <v>59</v>
      </c>
      <c r="K2473" t="s">
        <v>71</v>
      </c>
      <c r="L2473">
        <v>0</v>
      </c>
      <c r="M2473">
        <v>1</v>
      </c>
      <c r="N2473" t="s">
        <v>25</v>
      </c>
      <c r="O2473" t="s">
        <v>11738</v>
      </c>
      <c r="P2473" t="s">
        <v>27</v>
      </c>
      <c r="Q2473">
        <v>2</v>
      </c>
      <c r="R2473" t="str">
        <f t="shared" si="152"/>
        <v/>
      </c>
      <c r="S2473" t="str">
        <f t="shared" si="153"/>
        <v/>
      </c>
      <c r="T2473" t="str">
        <f t="shared" si="154"/>
        <v>Modern</v>
      </c>
      <c r="U2473" t="str">
        <f t="shared" si="155"/>
        <v>Not Applicable</v>
      </c>
    </row>
    <row r="2474" spans="1:21" x14ac:dyDescent="0.25">
      <c r="A2474" t="s">
        <v>11739</v>
      </c>
      <c r="B2474" t="s">
        <v>18</v>
      </c>
      <c r="C2474" t="s">
        <v>11740</v>
      </c>
      <c r="D2474" t="s">
        <v>11741</v>
      </c>
      <c r="E2474" t="s">
        <v>11742</v>
      </c>
      <c r="F2474" t="s">
        <v>22</v>
      </c>
      <c r="G2474" s="2">
        <v>44428</v>
      </c>
      <c r="H2474" t="s">
        <v>34</v>
      </c>
      <c r="I2474">
        <v>2021</v>
      </c>
      <c r="J2474" t="s">
        <v>35</v>
      </c>
      <c r="K2474" t="s">
        <v>951</v>
      </c>
      <c r="L2474">
        <v>115</v>
      </c>
      <c r="M2474">
        <v>0</v>
      </c>
      <c r="N2474" t="s">
        <v>119</v>
      </c>
      <c r="O2474" t="s">
        <v>11743</v>
      </c>
      <c r="P2474" t="s">
        <v>39</v>
      </c>
      <c r="Q2474">
        <v>1</v>
      </c>
      <c r="R2474">
        <f t="shared" si="152"/>
        <v>2021</v>
      </c>
      <c r="S2474" t="str">
        <f t="shared" si="153"/>
        <v>August</v>
      </c>
      <c r="T2474" t="str">
        <f t="shared" si="154"/>
        <v>Recent</v>
      </c>
      <c r="U2474" t="str">
        <f t="shared" si="155"/>
        <v>Medium</v>
      </c>
    </row>
    <row r="2475" spans="1:21" x14ac:dyDescent="0.25">
      <c r="A2475" t="s">
        <v>11744</v>
      </c>
      <c r="B2475" t="s">
        <v>18</v>
      </c>
      <c r="C2475" t="s">
        <v>11745</v>
      </c>
      <c r="D2475" t="s">
        <v>11746</v>
      </c>
      <c r="E2475" t="s">
        <v>22</v>
      </c>
      <c r="F2475" t="s">
        <v>6343</v>
      </c>
      <c r="G2475" s="2">
        <v>42972</v>
      </c>
      <c r="H2475" t="s">
        <v>34</v>
      </c>
      <c r="I2475">
        <v>2015</v>
      </c>
      <c r="J2475" t="s">
        <v>136</v>
      </c>
      <c r="K2475" t="s">
        <v>486</v>
      </c>
      <c r="L2475">
        <v>105</v>
      </c>
      <c r="M2475">
        <v>0</v>
      </c>
      <c r="N2475" t="s">
        <v>45</v>
      </c>
      <c r="O2475" t="s">
        <v>11747</v>
      </c>
      <c r="P2475" t="s">
        <v>39</v>
      </c>
      <c r="Q2475">
        <v>1</v>
      </c>
      <c r="R2475">
        <f t="shared" si="152"/>
        <v>2017</v>
      </c>
      <c r="S2475" t="str">
        <f t="shared" si="153"/>
        <v>August</v>
      </c>
      <c r="T2475" t="str">
        <f t="shared" si="154"/>
        <v>Modern</v>
      </c>
      <c r="U2475" t="str">
        <f t="shared" si="155"/>
        <v>Medium</v>
      </c>
    </row>
    <row r="2476" spans="1:21" x14ac:dyDescent="0.25">
      <c r="A2476" t="s">
        <v>11748</v>
      </c>
      <c r="B2476" t="s">
        <v>18</v>
      </c>
      <c r="C2476" t="s">
        <v>11749</v>
      </c>
      <c r="D2476" t="s">
        <v>11750</v>
      </c>
      <c r="E2476" t="s">
        <v>22</v>
      </c>
      <c r="F2476" t="s">
        <v>33</v>
      </c>
      <c r="G2476" s="2">
        <v>43375</v>
      </c>
      <c r="H2476" t="s">
        <v>34</v>
      </c>
      <c r="I2476">
        <v>2013</v>
      </c>
      <c r="J2476" t="s">
        <v>35</v>
      </c>
      <c r="K2476" t="s">
        <v>44</v>
      </c>
      <c r="L2476">
        <v>60</v>
      </c>
      <c r="M2476">
        <v>0</v>
      </c>
      <c r="N2476" t="s">
        <v>45</v>
      </c>
      <c r="O2476" t="s">
        <v>11751</v>
      </c>
      <c r="P2476" t="s">
        <v>39</v>
      </c>
      <c r="Q2476">
        <v>1</v>
      </c>
      <c r="R2476">
        <f t="shared" si="152"/>
        <v>2018</v>
      </c>
      <c r="S2476" t="str">
        <f t="shared" si="153"/>
        <v>October</v>
      </c>
      <c r="T2476" t="str">
        <f t="shared" si="154"/>
        <v>Modern</v>
      </c>
      <c r="U2476" t="str">
        <f t="shared" si="155"/>
        <v>Short</v>
      </c>
    </row>
    <row r="2477" spans="1:21" x14ac:dyDescent="0.25">
      <c r="A2477" t="s">
        <v>11752</v>
      </c>
      <c r="B2477" t="s">
        <v>18</v>
      </c>
      <c r="C2477" t="s">
        <v>11753</v>
      </c>
      <c r="D2477" t="s">
        <v>11754</v>
      </c>
      <c r="E2477" t="s">
        <v>11755</v>
      </c>
      <c r="F2477" t="s">
        <v>22</v>
      </c>
      <c r="G2477" s="2"/>
      <c r="H2477" t="s">
        <v>22</v>
      </c>
      <c r="I2477">
        <v>2013</v>
      </c>
      <c r="J2477" t="s">
        <v>59</v>
      </c>
      <c r="K2477" t="s">
        <v>967</v>
      </c>
      <c r="L2477">
        <v>90</v>
      </c>
      <c r="M2477">
        <v>0</v>
      </c>
      <c r="N2477" t="s">
        <v>119</v>
      </c>
      <c r="O2477" t="s">
        <v>11756</v>
      </c>
      <c r="P2477" t="s">
        <v>27</v>
      </c>
      <c r="Q2477">
        <v>2</v>
      </c>
      <c r="R2477" t="str">
        <f t="shared" si="152"/>
        <v/>
      </c>
      <c r="S2477" t="str">
        <f t="shared" si="153"/>
        <v/>
      </c>
      <c r="T2477" t="str">
        <f t="shared" si="154"/>
        <v>Modern</v>
      </c>
      <c r="U2477" t="str">
        <f t="shared" si="155"/>
        <v>Medium</v>
      </c>
    </row>
    <row r="2478" spans="1:21" x14ac:dyDescent="0.25">
      <c r="A2478" t="s">
        <v>11757</v>
      </c>
      <c r="B2478" t="s">
        <v>18</v>
      </c>
      <c r="C2478" t="s">
        <v>11758</v>
      </c>
      <c r="D2478" t="s">
        <v>11759</v>
      </c>
      <c r="E2478" t="s">
        <v>11760</v>
      </c>
      <c r="F2478" t="s">
        <v>175</v>
      </c>
      <c r="G2478" s="2"/>
      <c r="H2478" t="s">
        <v>22</v>
      </c>
      <c r="I2478">
        <v>2020</v>
      </c>
      <c r="J2478" t="s">
        <v>300</v>
      </c>
      <c r="K2478" t="s">
        <v>52</v>
      </c>
      <c r="L2478">
        <v>139</v>
      </c>
      <c r="M2478">
        <v>0</v>
      </c>
      <c r="N2478" t="s">
        <v>119</v>
      </c>
      <c r="O2478" t="s">
        <v>11761</v>
      </c>
      <c r="P2478" t="s">
        <v>27</v>
      </c>
      <c r="Q2478">
        <v>2</v>
      </c>
      <c r="R2478" t="str">
        <f t="shared" si="152"/>
        <v/>
      </c>
      <c r="S2478" t="str">
        <f t="shared" si="153"/>
        <v/>
      </c>
      <c r="T2478" t="str">
        <f t="shared" si="154"/>
        <v>Recent</v>
      </c>
      <c r="U2478" t="str">
        <f t="shared" si="155"/>
        <v>Long</v>
      </c>
    </row>
    <row r="2479" spans="1:21" x14ac:dyDescent="0.25">
      <c r="A2479" t="s">
        <v>11762</v>
      </c>
      <c r="B2479" t="s">
        <v>29</v>
      </c>
      <c r="C2479" t="s">
        <v>11763</v>
      </c>
      <c r="D2479" t="s">
        <v>22</v>
      </c>
      <c r="E2479" t="s">
        <v>11764</v>
      </c>
      <c r="F2479" t="s">
        <v>175</v>
      </c>
      <c r="G2479" s="2"/>
      <c r="H2479" t="s">
        <v>22</v>
      </c>
      <c r="I2479">
        <v>2020</v>
      </c>
      <c r="J2479" t="s">
        <v>198</v>
      </c>
      <c r="K2479" t="s">
        <v>36</v>
      </c>
      <c r="L2479">
        <v>0</v>
      </c>
      <c r="M2479">
        <v>2</v>
      </c>
      <c r="N2479" t="s">
        <v>25</v>
      </c>
      <c r="O2479" t="s">
        <v>11765</v>
      </c>
      <c r="P2479" t="s">
        <v>27</v>
      </c>
      <c r="Q2479">
        <v>2</v>
      </c>
      <c r="R2479" t="str">
        <f t="shared" si="152"/>
        <v/>
      </c>
      <c r="S2479" t="str">
        <f t="shared" si="153"/>
        <v/>
      </c>
      <c r="T2479" t="str">
        <f t="shared" si="154"/>
        <v>Recent</v>
      </c>
      <c r="U2479" t="str">
        <f t="shared" si="155"/>
        <v>Not Applicable</v>
      </c>
    </row>
    <row r="2480" spans="1:21" x14ac:dyDescent="0.25">
      <c r="A2480" t="s">
        <v>11766</v>
      </c>
      <c r="B2480" t="s">
        <v>18</v>
      </c>
      <c r="C2480" t="s">
        <v>11767</v>
      </c>
      <c r="D2480" t="s">
        <v>1007</v>
      </c>
      <c r="E2480" t="s">
        <v>2365</v>
      </c>
      <c r="F2480" t="s">
        <v>85</v>
      </c>
      <c r="G2480" s="2">
        <v>44399</v>
      </c>
      <c r="H2480" t="s">
        <v>34</v>
      </c>
      <c r="I2480">
        <v>2013</v>
      </c>
      <c r="J2480" t="s">
        <v>631</v>
      </c>
      <c r="K2480" t="s">
        <v>1128</v>
      </c>
      <c r="L2480">
        <v>64</v>
      </c>
      <c r="M2480">
        <v>0</v>
      </c>
      <c r="N2480" t="s">
        <v>162</v>
      </c>
      <c r="O2480" t="s">
        <v>11768</v>
      </c>
      <c r="P2480" t="s">
        <v>39</v>
      </c>
      <c r="Q2480">
        <v>1</v>
      </c>
      <c r="R2480">
        <f t="shared" si="152"/>
        <v>2021</v>
      </c>
      <c r="S2480" t="str">
        <f t="shared" si="153"/>
        <v>July</v>
      </c>
      <c r="T2480" t="str">
        <f t="shared" si="154"/>
        <v>Modern</v>
      </c>
      <c r="U2480" t="str">
        <f t="shared" si="155"/>
        <v>Short</v>
      </c>
    </row>
    <row r="2481" spans="1:21" x14ac:dyDescent="0.25">
      <c r="A2481" t="s">
        <v>11769</v>
      </c>
      <c r="B2481" t="s">
        <v>29</v>
      </c>
      <c r="C2481" t="s">
        <v>11770</v>
      </c>
      <c r="D2481" t="s">
        <v>22</v>
      </c>
      <c r="E2481" t="s">
        <v>11771</v>
      </c>
      <c r="F2481" t="s">
        <v>22</v>
      </c>
      <c r="G2481" s="2">
        <v>42948</v>
      </c>
      <c r="H2481" t="s">
        <v>34</v>
      </c>
      <c r="I2481">
        <v>2016</v>
      </c>
      <c r="J2481" t="s">
        <v>136</v>
      </c>
      <c r="K2481" t="s">
        <v>71</v>
      </c>
      <c r="L2481">
        <v>0</v>
      </c>
      <c r="M2481">
        <v>1</v>
      </c>
      <c r="N2481" t="s">
        <v>137</v>
      </c>
      <c r="O2481" t="s">
        <v>11772</v>
      </c>
      <c r="P2481" t="s">
        <v>39</v>
      </c>
      <c r="Q2481">
        <v>1</v>
      </c>
      <c r="R2481">
        <f t="shared" si="152"/>
        <v>2017</v>
      </c>
      <c r="S2481" t="str">
        <f t="shared" si="153"/>
        <v>August</v>
      </c>
      <c r="T2481" t="str">
        <f t="shared" si="154"/>
        <v>Modern</v>
      </c>
      <c r="U2481" t="str">
        <f t="shared" si="155"/>
        <v>Not Applicable</v>
      </c>
    </row>
    <row r="2482" spans="1:21" x14ac:dyDescent="0.25">
      <c r="A2482" t="s">
        <v>11773</v>
      </c>
      <c r="B2482" t="s">
        <v>18</v>
      </c>
      <c r="C2482" t="s">
        <v>11774</v>
      </c>
      <c r="D2482" t="s">
        <v>11775</v>
      </c>
      <c r="E2482" t="s">
        <v>11776</v>
      </c>
      <c r="F2482" t="s">
        <v>22</v>
      </c>
      <c r="G2482" s="2"/>
      <c r="H2482" t="s">
        <v>22</v>
      </c>
      <c r="I2482">
        <v>2013</v>
      </c>
      <c r="J2482" t="s">
        <v>92</v>
      </c>
      <c r="K2482" t="s">
        <v>306</v>
      </c>
      <c r="L2482">
        <v>98</v>
      </c>
      <c r="M2482">
        <v>0</v>
      </c>
      <c r="N2482" t="s">
        <v>264</v>
      </c>
      <c r="O2482" t="s">
        <v>11777</v>
      </c>
      <c r="P2482" t="s">
        <v>27</v>
      </c>
      <c r="Q2482">
        <v>2</v>
      </c>
      <c r="R2482" t="str">
        <f t="shared" si="152"/>
        <v/>
      </c>
      <c r="S2482" t="str">
        <f t="shared" si="153"/>
        <v/>
      </c>
      <c r="T2482" t="str">
        <f t="shared" si="154"/>
        <v>Modern</v>
      </c>
      <c r="U2482" t="str">
        <f t="shared" si="155"/>
        <v>Medium</v>
      </c>
    </row>
    <row r="2483" spans="1:21" x14ac:dyDescent="0.25">
      <c r="A2483" t="s">
        <v>11778</v>
      </c>
      <c r="B2483" t="s">
        <v>18</v>
      </c>
      <c r="C2483" t="s">
        <v>11779</v>
      </c>
      <c r="D2483" t="s">
        <v>11780</v>
      </c>
      <c r="E2483" t="s">
        <v>11781</v>
      </c>
      <c r="F2483" t="s">
        <v>22</v>
      </c>
      <c r="G2483" s="2"/>
      <c r="H2483" t="s">
        <v>22</v>
      </c>
      <c r="I2483">
        <v>2021</v>
      </c>
      <c r="J2483" t="s">
        <v>59</v>
      </c>
      <c r="K2483" t="s">
        <v>363</v>
      </c>
      <c r="L2483">
        <v>91</v>
      </c>
      <c r="M2483">
        <v>0</v>
      </c>
      <c r="N2483" t="s">
        <v>357</v>
      </c>
      <c r="O2483" t="s">
        <v>11782</v>
      </c>
      <c r="P2483" t="s">
        <v>27</v>
      </c>
      <c r="Q2483">
        <v>2</v>
      </c>
      <c r="R2483" t="str">
        <f t="shared" si="152"/>
        <v/>
      </c>
      <c r="S2483" t="str">
        <f t="shared" si="153"/>
        <v/>
      </c>
      <c r="T2483" t="str">
        <f t="shared" si="154"/>
        <v>Recent</v>
      </c>
      <c r="U2483" t="str">
        <f t="shared" si="155"/>
        <v>Medium</v>
      </c>
    </row>
    <row r="2484" spans="1:21" x14ac:dyDescent="0.25">
      <c r="A2484" t="s">
        <v>11783</v>
      </c>
      <c r="B2484" t="s">
        <v>18</v>
      </c>
      <c r="C2484" t="s">
        <v>11784</v>
      </c>
      <c r="D2484" t="s">
        <v>11785</v>
      </c>
      <c r="E2484" t="s">
        <v>11786</v>
      </c>
      <c r="F2484" t="s">
        <v>85</v>
      </c>
      <c r="G2484" s="2">
        <v>44084</v>
      </c>
      <c r="H2484" t="s">
        <v>34</v>
      </c>
      <c r="I2484">
        <v>2016</v>
      </c>
      <c r="J2484" t="s">
        <v>136</v>
      </c>
      <c r="K2484" t="s">
        <v>86</v>
      </c>
      <c r="L2484">
        <v>138</v>
      </c>
      <c r="M2484">
        <v>0</v>
      </c>
      <c r="N2484" t="s">
        <v>61</v>
      </c>
      <c r="O2484" t="s">
        <v>11787</v>
      </c>
      <c r="P2484" t="s">
        <v>39</v>
      </c>
      <c r="Q2484">
        <v>1</v>
      </c>
      <c r="R2484">
        <f t="shared" si="152"/>
        <v>2020</v>
      </c>
      <c r="S2484" t="str">
        <f t="shared" si="153"/>
        <v>September</v>
      </c>
      <c r="T2484" t="str">
        <f t="shared" si="154"/>
        <v>Modern</v>
      </c>
      <c r="U2484" t="str">
        <f t="shared" si="155"/>
        <v>Long</v>
      </c>
    </row>
    <row r="2485" spans="1:21" x14ac:dyDescent="0.25">
      <c r="A2485" t="s">
        <v>11788</v>
      </c>
      <c r="B2485" t="s">
        <v>18</v>
      </c>
      <c r="C2485" t="s">
        <v>11789</v>
      </c>
      <c r="D2485" t="s">
        <v>2013</v>
      </c>
      <c r="E2485" t="s">
        <v>11790</v>
      </c>
      <c r="F2485" t="s">
        <v>85</v>
      </c>
      <c r="G2485" s="2"/>
      <c r="H2485" t="s">
        <v>22</v>
      </c>
      <c r="I2485">
        <v>2002</v>
      </c>
      <c r="J2485" t="s">
        <v>77</v>
      </c>
      <c r="K2485" t="s">
        <v>86</v>
      </c>
      <c r="L2485">
        <v>138</v>
      </c>
      <c r="M2485">
        <v>0</v>
      </c>
      <c r="N2485" t="s">
        <v>119</v>
      </c>
      <c r="O2485" t="s">
        <v>11791</v>
      </c>
      <c r="P2485" t="s">
        <v>27</v>
      </c>
      <c r="Q2485">
        <v>2</v>
      </c>
      <c r="R2485" t="str">
        <f t="shared" si="152"/>
        <v/>
      </c>
      <c r="S2485" t="str">
        <f t="shared" si="153"/>
        <v/>
      </c>
      <c r="T2485" t="str">
        <f t="shared" si="154"/>
        <v>Older</v>
      </c>
      <c r="U2485" t="str">
        <f t="shared" si="155"/>
        <v>Long</v>
      </c>
    </row>
    <row r="2486" spans="1:21" x14ac:dyDescent="0.25">
      <c r="A2486" t="s">
        <v>11792</v>
      </c>
      <c r="B2486" t="s">
        <v>29</v>
      </c>
      <c r="C2486" t="s">
        <v>11793</v>
      </c>
      <c r="D2486" t="s">
        <v>22</v>
      </c>
      <c r="E2486" t="s">
        <v>11794</v>
      </c>
      <c r="F2486" t="s">
        <v>670</v>
      </c>
      <c r="G2486" s="2">
        <v>43803</v>
      </c>
      <c r="H2486" t="s">
        <v>34</v>
      </c>
      <c r="I2486">
        <v>2019</v>
      </c>
      <c r="J2486" t="s">
        <v>51</v>
      </c>
      <c r="K2486" t="s">
        <v>71</v>
      </c>
      <c r="L2486">
        <v>0</v>
      </c>
      <c r="M2486">
        <v>1</v>
      </c>
      <c r="N2486" t="s">
        <v>137</v>
      </c>
      <c r="O2486" t="s">
        <v>11795</v>
      </c>
      <c r="P2486" t="s">
        <v>39</v>
      </c>
      <c r="Q2486">
        <v>1</v>
      </c>
      <c r="R2486">
        <f t="shared" si="152"/>
        <v>2019</v>
      </c>
      <c r="S2486" t="str">
        <f t="shared" si="153"/>
        <v>December</v>
      </c>
      <c r="T2486" t="str">
        <f t="shared" si="154"/>
        <v>Modern</v>
      </c>
      <c r="U2486" t="str">
        <f t="shared" si="155"/>
        <v>Not Applicable</v>
      </c>
    </row>
    <row r="2487" spans="1:21" x14ac:dyDescent="0.25">
      <c r="A2487" t="s">
        <v>11796</v>
      </c>
      <c r="B2487" t="s">
        <v>18</v>
      </c>
      <c r="C2487" t="s">
        <v>11797</v>
      </c>
      <c r="D2487" t="s">
        <v>4974</v>
      </c>
      <c r="E2487" t="s">
        <v>4975</v>
      </c>
      <c r="F2487" t="s">
        <v>22</v>
      </c>
      <c r="G2487" s="2"/>
      <c r="H2487" t="s">
        <v>22</v>
      </c>
      <c r="I2487">
        <v>2020</v>
      </c>
      <c r="J2487" t="s">
        <v>23</v>
      </c>
      <c r="K2487" t="s">
        <v>1537</v>
      </c>
      <c r="L2487">
        <v>126</v>
      </c>
      <c r="M2487">
        <v>0</v>
      </c>
      <c r="N2487" t="s">
        <v>540</v>
      </c>
      <c r="O2487" t="s">
        <v>4976</v>
      </c>
      <c r="P2487" t="s">
        <v>27</v>
      </c>
      <c r="Q2487">
        <v>2</v>
      </c>
      <c r="R2487" t="str">
        <f t="shared" si="152"/>
        <v/>
      </c>
      <c r="S2487" t="str">
        <f t="shared" si="153"/>
        <v/>
      </c>
      <c r="T2487" t="str">
        <f t="shared" si="154"/>
        <v>Recent</v>
      </c>
      <c r="U2487" t="str">
        <f t="shared" si="155"/>
        <v>Long</v>
      </c>
    </row>
    <row r="2488" spans="1:21" x14ac:dyDescent="0.25">
      <c r="A2488" t="s">
        <v>11798</v>
      </c>
      <c r="B2488" t="s">
        <v>18</v>
      </c>
      <c r="C2488" t="s">
        <v>11799</v>
      </c>
      <c r="D2488" t="s">
        <v>11800</v>
      </c>
      <c r="E2488" t="s">
        <v>11801</v>
      </c>
      <c r="F2488" t="s">
        <v>1118</v>
      </c>
      <c r="G2488" s="2">
        <v>44404</v>
      </c>
      <c r="H2488" t="s">
        <v>34</v>
      </c>
      <c r="I2488">
        <v>2021</v>
      </c>
      <c r="J2488" t="s">
        <v>136</v>
      </c>
      <c r="K2488" t="s">
        <v>313</v>
      </c>
      <c r="L2488">
        <v>132</v>
      </c>
      <c r="M2488">
        <v>0</v>
      </c>
      <c r="N2488" t="s">
        <v>61</v>
      </c>
      <c r="O2488" t="s">
        <v>11802</v>
      </c>
      <c r="P2488" t="s">
        <v>39</v>
      </c>
      <c r="Q2488">
        <v>1</v>
      </c>
      <c r="R2488">
        <f t="shared" si="152"/>
        <v>2021</v>
      </c>
      <c r="S2488" t="str">
        <f t="shared" si="153"/>
        <v>July</v>
      </c>
      <c r="T2488" t="str">
        <f t="shared" si="154"/>
        <v>Recent</v>
      </c>
      <c r="U2488" t="str">
        <f t="shared" si="155"/>
        <v>Long</v>
      </c>
    </row>
    <row r="2489" spans="1:21" x14ac:dyDescent="0.25">
      <c r="A2489" t="s">
        <v>11803</v>
      </c>
      <c r="B2489" t="s">
        <v>29</v>
      </c>
      <c r="C2489" t="s">
        <v>11804</v>
      </c>
      <c r="D2489" t="s">
        <v>22</v>
      </c>
      <c r="E2489" t="s">
        <v>11805</v>
      </c>
      <c r="F2489" t="s">
        <v>4945</v>
      </c>
      <c r="G2489" s="2"/>
      <c r="H2489" t="s">
        <v>22</v>
      </c>
      <c r="I2489">
        <v>2021</v>
      </c>
      <c r="J2489" t="s">
        <v>23</v>
      </c>
      <c r="K2489" t="s">
        <v>732</v>
      </c>
      <c r="L2489">
        <v>0</v>
      </c>
      <c r="M2489">
        <v>5</v>
      </c>
      <c r="N2489" t="s">
        <v>25</v>
      </c>
      <c r="O2489" t="s">
        <v>11806</v>
      </c>
      <c r="P2489" t="s">
        <v>27</v>
      </c>
      <c r="Q2489">
        <v>2</v>
      </c>
      <c r="R2489" t="str">
        <f t="shared" si="152"/>
        <v/>
      </c>
      <c r="S2489" t="str">
        <f t="shared" si="153"/>
        <v/>
      </c>
      <c r="T2489" t="str">
        <f t="shared" si="154"/>
        <v>Recent</v>
      </c>
      <c r="U2489" t="str">
        <f t="shared" si="155"/>
        <v>Not Applicable</v>
      </c>
    </row>
    <row r="2490" spans="1:21" x14ac:dyDescent="0.25">
      <c r="A2490" t="s">
        <v>11807</v>
      </c>
      <c r="B2490" t="s">
        <v>18</v>
      </c>
      <c r="C2490" t="s">
        <v>11808</v>
      </c>
      <c r="D2490" t="s">
        <v>76</v>
      </c>
      <c r="E2490" t="s">
        <v>450</v>
      </c>
      <c r="F2490" t="s">
        <v>22</v>
      </c>
      <c r="G2490" s="2"/>
      <c r="H2490" t="s">
        <v>22</v>
      </c>
      <c r="I2490">
        <v>2021</v>
      </c>
      <c r="J2490" t="s">
        <v>77</v>
      </c>
      <c r="K2490" t="s">
        <v>11809</v>
      </c>
      <c r="L2490">
        <v>39</v>
      </c>
      <c r="M2490">
        <v>0</v>
      </c>
      <c r="N2490" t="s">
        <v>79</v>
      </c>
      <c r="O2490" t="s">
        <v>11810</v>
      </c>
      <c r="P2490" t="s">
        <v>27</v>
      </c>
      <c r="Q2490">
        <v>2</v>
      </c>
      <c r="R2490" t="str">
        <f t="shared" si="152"/>
        <v/>
      </c>
      <c r="S2490" t="str">
        <f t="shared" si="153"/>
        <v/>
      </c>
      <c r="T2490" t="str">
        <f t="shared" si="154"/>
        <v>Recent</v>
      </c>
      <c r="U2490" t="str">
        <f t="shared" si="155"/>
        <v>Short</v>
      </c>
    </row>
    <row r="2491" spans="1:21" x14ac:dyDescent="0.25">
      <c r="A2491" t="s">
        <v>11811</v>
      </c>
      <c r="B2491" t="s">
        <v>18</v>
      </c>
      <c r="C2491" t="s">
        <v>11812</v>
      </c>
      <c r="D2491" t="s">
        <v>11813</v>
      </c>
      <c r="E2491" t="s">
        <v>11814</v>
      </c>
      <c r="F2491" t="s">
        <v>22</v>
      </c>
      <c r="G2491" s="2"/>
      <c r="H2491" t="s">
        <v>22</v>
      </c>
      <c r="I2491">
        <v>2019</v>
      </c>
      <c r="J2491" t="s">
        <v>198</v>
      </c>
      <c r="K2491" t="s">
        <v>476</v>
      </c>
      <c r="L2491">
        <v>55</v>
      </c>
      <c r="M2491">
        <v>0</v>
      </c>
      <c r="N2491" t="s">
        <v>155</v>
      </c>
      <c r="O2491" t="s">
        <v>11815</v>
      </c>
      <c r="P2491" t="s">
        <v>27</v>
      </c>
      <c r="Q2491">
        <v>2</v>
      </c>
      <c r="R2491" t="str">
        <f t="shared" si="152"/>
        <v/>
      </c>
      <c r="S2491" t="str">
        <f t="shared" si="153"/>
        <v/>
      </c>
      <c r="T2491" t="str">
        <f t="shared" si="154"/>
        <v>Modern</v>
      </c>
      <c r="U2491" t="str">
        <f t="shared" si="155"/>
        <v>Short</v>
      </c>
    </row>
    <row r="2492" spans="1:21" x14ac:dyDescent="0.25">
      <c r="A2492" t="s">
        <v>11816</v>
      </c>
      <c r="B2492" t="s">
        <v>18</v>
      </c>
      <c r="C2492" t="s">
        <v>11817</v>
      </c>
      <c r="D2492" t="s">
        <v>11818</v>
      </c>
      <c r="E2492" t="s">
        <v>11819</v>
      </c>
      <c r="F2492" t="s">
        <v>2692</v>
      </c>
      <c r="G2492" s="2">
        <v>43502</v>
      </c>
      <c r="H2492" t="s">
        <v>34</v>
      </c>
      <c r="I2492">
        <v>2018</v>
      </c>
      <c r="J2492" t="s">
        <v>136</v>
      </c>
      <c r="K2492" t="s">
        <v>313</v>
      </c>
      <c r="L2492">
        <v>132</v>
      </c>
      <c r="M2492">
        <v>0</v>
      </c>
      <c r="N2492" t="s">
        <v>112</v>
      </c>
      <c r="O2492" t="s">
        <v>11820</v>
      </c>
      <c r="P2492" t="s">
        <v>39</v>
      </c>
      <c r="Q2492">
        <v>1</v>
      </c>
      <c r="R2492">
        <f t="shared" si="152"/>
        <v>2019</v>
      </c>
      <c r="S2492" t="str">
        <f t="shared" si="153"/>
        <v>February</v>
      </c>
      <c r="T2492" t="str">
        <f t="shared" si="154"/>
        <v>Modern</v>
      </c>
      <c r="U2492" t="str">
        <f t="shared" si="155"/>
        <v>Long</v>
      </c>
    </row>
    <row r="2493" spans="1:21" x14ac:dyDescent="0.25">
      <c r="A2493" t="s">
        <v>11821</v>
      </c>
      <c r="B2493" t="s">
        <v>18</v>
      </c>
      <c r="C2493" t="s">
        <v>11822</v>
      </c>
      <c r="D2493" t="s">
        <v>11823</v>
      </c>
      <c r="E2493" t="s">
        <v>11824</v>
      </c>
      <c r="F2493" t="s">
        <v>22</v>
      </c>
      <c r="G2493" s="2"/>
      <c r="H2493" t="s">
        <v>22</v>
      </c>
      <c r="I2493">
        <v>2015</v>
      </c>
      <c r="J2493" t="s">
        <v>59</v>
      </c>
      <c r="K2493" t="s">
        <v>967</v>
      </c>
      <c r="L2493">
        <v>90</v>
      </c>
      <c r="M2493">
        <v>0</v>
      </c>
      <c r="N2493" t="s">
        <v>25</v>
      </c>
      <c r="O2493" t="s">
        <v>11825</v>
      </c>
      <c r="P2493" t="s">
        <v>27</v>
      </c>
      <c r="Q2493">
        <v>2</v>
      </c>
      <c r="R2493" t="str">
        <f t="shared" si="152"/>
        <v/>
      </c>
      <c r="S2493" t="str">
        <f t="shared" si="153"/>
        <v/>
      </c>
      <c r="T2493" t="str">
        <f t="shared" si="154"/>
        <v>Modern</v>
      </c>
      <c r="U2493" t="str">
        <f t="shared" si="155"/>
        <v>Medium</v>
      </c>
    </row>
    <row r="2494" spans="1:21" x14ac:dyDescent="0.25">
      <c r="A2494" t="s">
        <v>11826</v>
      </c>
      <c r="B2494" t="s">
        <v>18</v>
      </c>
      <c r="C2494" t="s">
        <v>11827</v>
      </c>
      <c r="D2494" t="s">
        <v>11828</v>
      </c>
      <c r="E2494" t="s">
        <v>11829</v>
      </c>
      <c r="F2494" t="s">
        <v>22</v>
      </c>
      <c r="G2494" s="2"/>
      <c r="H2494" t="s">
        <v>22</v>
      </c>
      <c r="I2494">
        <v>2006</v>
      </c>
      <c r="J2494" t="s">
        <v>23</v>
      </c>
      <c r="K2494" t="s">
        <v>93</v>
      </c>
      <c r="L2494">
        <v>99</v>
      </c>
      <c r="M2494">
        <v>0</v>
      </c>
      <c r="N2494" t="s">
        <v>61</v>
      </c>
      <c r="O2494" t="s">
        <v>11830</v>
      </c>
      <c r="P2494" t="s">
        <v>27</v>
      </c>
      <c r="Q2494">
        <v>2</v>
      </c>
      <c r="R2494" t="str">
        <f t="shared" si="152"/>
        <v/>
      </c>
      <c r="S2494" t="str">
        <f t="shared" si="153"/>
        <v/>
      </c>
      <c r="T2494" t="str">
        <f t="shared" si="154"/>
        <v>Older</v>
      </c>
      <c r="U2494" t="str">
        <f t="shared" si="155"/>
        <v>Medium</v>
      </c>
    </row>
    <row r="2495" spans="1:21" x14ac:dyDescent="0.25">
      <c r="A2495" t="s">
        <v>11831</v>
      </c>
      <c r="B2495" t="s">
        <v>29</v>
      </c>
      <c r="C2495" t="s">
        <v>11832</v>
      </c>
      <c r="D2495" t="s">
        <v>22</v>
      </c>
      <c r="E2495" t="s">
        <v>11833</v>
      </c>
      <c r="F2495" t="s">
        <v>22</v>
      </c>
      <c r="G2495" s="2"/>
      <c r="H2495" t="s">
        <v>22</v>
      </c>
      <c r="I2495">
        <v>2016</v>
      </c>
      <c r="J2495" t="s">
        <v>51</v>
      </c>
      <c r="K2495" t="s">
        <v>71</v>
      </c>
      <c r="L2495">
        <v>0</v>
      </c>
      <c r="M2495">
        <v>1</v>
      </c>
      <c r="N2495" t="s">
        <v>368</v>
      </c>
      <c r="O2495" t="s">
        <v>11834</v>
      </c>
      <c r="P2495" t="s">
        <v>27</v>
      </c>
      <c r="Q2495">
        <v>2</v>
      </c>
      <c r="R2495" t="str">
        <f t="shared" si="152"/>
        <v/>
      </c>
      <c r="S2495" t="str">
        <f t="shared" si="153"/>
        <v/>
      </c>
      <c r="T2495" t="str">
        <f t="shared" si="154"/>
        <v>Modern</v>
      </c>
      <c r="U2495" t="str">
        <f t="shared" si="155"/>
        <v>Not Applicable</v>
      </c>
    </row>
    <row r="2496" spans="1:21" x14ac:dyDescent="0.25">
      <c r="A2496" t="s">
        <v>11835</v>
      </c>
      <c r="B2496" t="s">
        <v>18</v>
      </c>
      <c r="C2496" t="s">
        <v>11836</v>
      </c>
      <c r="D2496" t="s">
        <v>11837</v>
      </c>
      <c r="E2496" t="s">
        <v>11838</v>
      </c>
      <c r="F2496" t="s">
        <v>85</v>
      </c>
      <c r="G2496" s="2">
        <v>43266</v>
      </c>
      <c r="H2496" t="s">
        <v>34</v>
      </c>
      <c r="I2496">
        <v>2018</v>
      </c>
      <c r="J2496" t="s">
        <v>35</v>
      </c>
      <c r="K2496" t="s">
        <v>295</v>
      </c>
      <c r="L2496">
        <v>121</v>
      </c>
      <c r="M2496">
        <v>0</v>
      </c>
      <c r="N2496" t="s">
        <v>61</v>
      </c>
      <c r="O2496" t="s">
        <v>11839</v>
      </c>
      <c r="P2496" t="s">
        <v>39</v>
      </c>
      <c r="Q2496">
        <v>1</v>
      </c>
      <c r="R2496">
        <f t="shared" si="152"/>
        <v>2018</v>
      </c>
      <c r="S2496" t="str">
        <f t="shared" si="153"/>
        <v>June</v>
      </c>
      <c r="T2496" t="str">
        <f t="shared" si="154"/>
        <v>Modern</v>
      </c>
      <c r="U2496" t="str">
        <f t="shared" si="155"/>
        <v>Long</v>
      </c>
    </row>
    <row r="2497" spans="1:21" x14ac:dyDescent="0.25">
      <c r="A2497" t="s">
        <v>11840</v>
      </c>
      <c r="B2497" t="s">
        <v>18</v>
      </c>
      <c r="C2497" t="s">
        <v>11841</v>
      </c>
      <c r="D2497" t="s">
        <v>11842</v>
      </c>
      <c r="E2497" t="s">
        <v>11843</v>
      </c>
      <c r="F2497" t="s">
        <v>22</v>
      </c>
      <c r="G2497" s="2"/>
      <c r="H2497" t="s">
        <v>22</v>
      </c>
      <c r="I2497">
        <v>1998</v>
      </c>
      <c r="J2497" t="s">
        <v>198</v>
      </c>
      <c r="K2497" t="s">
        <v>233</v>
      </c>
      <c r="L2497">
        <v>110</v>
      </c>
      <c r="M2497">
        <v>0</v>
      </c>
      <c r="N2497" t="s">
        <v>119</v>
      </c>
      <c r="O2497" t="s">
        <v>11844</v>
      </c>
      <c r="P2497" t="s">
        <v>27</v>
      </c>
      <c r="Q2497">
        <v>2</v>
      </c>
      <c r="R2497" t="str">
        <f t="shared" si="152"/>
        <v/>
      </c>
      <c r="S2497" t="str">
        <f t="shared" si="153"/>
        <v/>
      </c>
      <c r="T2497" t="str">
        <f t="shared" si="154"/>
        <v>Older</v>
      </c>
      <c r="U2497" t="str">
        <f t="shared" si="155"/>
        <v>Medium</v>
      </c>
    </row>
    <row r="2498" spans="1:21" x14ac:dyDescent="0.25">
      <c r="A2498" t="s">
        <v>11845</v>
      </c>
      <c r="B2498" t="s">
        <v>29</v>
      </c>
      <c r="C2498" t="s">
        <v>11846</v>
      </c>
      <c r="D2498" t="s">
        <v>22</v>
      </c>
      <c r="E2498" t="s">
        <v>11847</v>
      </c>
      <c r="F2498" t="s">
        <v>175</v>
      </c>
      <c r="G2498" s="2">
        <v>42917</v>
      </c>
      <c r="H2498" t="s">
        <v>34</v>
      </c>
      <c r="I2498">
        <v>1992</v>
      </c>
      <c r="J2498" t="s">
        <v>51</v>
      </c>
      <c r="K2498" t="s">
        <v>11848</v>
      </c>
      <c r="L2498">
        <v>0</v>
      </c>
      <c r="M2498">
        <v>11</v>
      </c>
      <c r="N2498" t="s">
        <v>2733</v>
      </c>
      <c r="O2498" t="s">
        <v>11849</v>
      </c>
      <c r="P2498" t="s">
        <v>39</v>
      </c>
      <c r="Q2498">
        <v>1</v>
      </c>
      <c r="R2498">
        <f t="shared" si="152"/>
        <v>2017</v>
      </c>
      <c r="S2498" t="str">
        <f t="shared" si="153"/>
        <v>July</v>
      </c>
      <c r="T2498" t="str">
        <f t="shared" si="154"/>
        <v>Older</v>
      </c>
      <c r="U2498" t="str">
        <f t="shared" si="155"/>
        <v>Not Applicable</v>
      </c>
    </row>
    <row r="2499" spans="1:21" x14ac:dyDescent="0.25">
      <c r="A2499" t="s">
        <v>11850</v>
      </c>
      <c r="B2499" t="s">
        <v>18</v>
      </c>
      <c r="C2499" t="s">
        <v>11851</v>
      </c>
      <c r="D2499" t="s">
        <v>11852</v>
      </c>
      <c r="E2499" t="s">
        <v>11853</v>
      </c>
      <c r="F2499" t="s">
        <v>312</v>
      </c>
      <c r="G2499" s="2"/>
      <c r="H2499" t="s">
        <v>22</v>
      </c>
      <c r="I2499">
        <v>1995</v>
      </c>
      <c r="J2499" t="s">
        <v>92</v>
      </c>
      <c r="K2499" t="s">
        <v>93</v>
      </c>
      <c r="L2499">
        <v>99</v>
      </c>
      <c r="M2499">
        <v>0</v>
      </c>
      <c r="N2499" t="s">
        <v>743</v>
      </c>
      <c r="O2499" t="s">
        <v>11854</v>
      </c>
      <c r="P2499" t="s">
        <v>27</v>
      </c>
      <c r="Q2499">
        <v>2</v>
      </c>
      <c r="R2499" t="str">
        <f t="shared" ref="R2499:R2562" si="156">IF(G2499="","",YEAR(G2499))</f>
        <v/>
      </c>
      <c r="S2499" t="str">
        <f t="shared" ref="S2499:S2562" si="157">IF(G2499="","",TEXT(G2499,"mmmm"))</f>
        <v/>
      </c>
      <c r="T2499" t="str">
        <f t="shared" ref="T2499:T2562" si="158">IF(I2499&gt;=2020,"Recent",IF(I2499&gt;=2010,"Modern","Older"))</f>
        <v>Older</v>
      </c>
      <c r="U2499" t="str">
        <f t="shared" ref="U2499:U2562" si="159">IF(L2499=0,"Not Applicable",IF(L2499&lt; 90,"Short",IF(L2499&lt;=120,"Medium","Long")))</f>
        <v>Medium</v>
      </c>
    </row>
    <row r="2500" spans="1:21" x14ac:dyDescent="0.25">
      <c r="A2500" t="s">
        <v>11855</v>
      </c>
      <c r="B2500" t="s">
        <v>18</v>
      </c>
      <c r="C2500" t="s">
        <v>11856</v>
      </c>
      <c r="D2500" t="s">
        <v>11857</v>
      </c>
      <c r="E2500" t="s">
        <v>11858</v>
      </c>
      <c r="F2500" t="s">
        <v>22</v>
      </c>
      <c r="G2500" s="2"/>
      <c r="H2500" t="s">
        <v>22</v>
      </c>
      <c r="I2500">
        <v>2007</v>
      </c>
      <c r="J2500" t="s">
        <v>92</v>
      </c>
      <c r="K2500" t="s">
        <v>967</v>
      </c>
      <c r="L2500">
        <v>90</v>
      </c>
      <c r="M2500">
        <v>0</v>
      </c>
      <c r="N2500" t="s">
        <v>25</v>
      </c>
      <c r="O2500" t="s">
        <v>11859</v>
      </c>
      <c r="P2500" t="s">
        <v>27</v>
      </c>
      <c r="Q2500">
        <v>2</v>
      </c>
      <c r="R2500" t="str">
        <f t="shared" si="156"/>
        <v/>
      </c>
      <c r="S2500" t="str">
        <f t="shared" si="157"/>
        <v/>
      </c>
      <c r="T2500" t="str">
        <f t="shared" si="158"/>
        <v>Older</v>
      </c>
      <c r="U2500" t="str">
        <f t="shared" si="159"/>
        <v>Medium</v>
      </c>
    </row>
    <row r="2501" spans="1:21" x14ac:dyDescent="0.25">
      <c r="A2501" t="s">
        <v>11860</v>
      </c>
      <c r="B2501" t="s">
        <v>18</v>
      </c>
      <c r="C2501" t="s">
        <v>11861</v>
      </c>
      <c r="D2501" t="s">
        <v>11862</v>
      </c>
      <c r="E2501" t="s">
        <v>11863</v>
      </c>
      <c r="F2501" t="s">
        <v>534</v>
      </c>
      <c r="G2501" s="2">
        <v>44075</v>
      </c>
      <c r="H2501" t="s">
        <v>34</v>
      </c>
      <c r="I2501">
        <v>2018</v>
      </c>
      <c r="J2501" t="s">
        <v>35</v>
      </c>
      <c r="K2501" t="s">
        <v>1191</v>
      </c>
      <c r="L2501">
        <v>109</v>
      </c>
      <c r="M2501">
        <v>0</v>
      </c>
      <c r="N2501" t="s">
        <v>45</v>
      </c>
      <c r="O2501" t="s">
        <v>11864</v>
      </c>
      <c r="P2501" t="s">
        <v>39</v>
      </c>
      <c r="Q2501">
        <v>1</v>
      </c>
      <c r="R2501">
        <f t="shared" si="156"/>
        <v>2020</v>
      </c>
      <c r="S2501" t="str">
        <f t="shared" si="157"/>
        <v>September</v>
      </c>
      <c r="T2501" t="str">
        <f t="shared" si="158"/>
        <v>Modern</v>
      </c>
      <c r="U2501" t="str">
        <f t="shared" si="159"/>
        <v>Medium</v>
      </c>
    </row>
    <row r="2502" spans="1:21" x14ac:dyDescent="0.25">
      <c r="A2502" t="s">
        <v>11865</v>
      </c>
      <c r="B2502" t="s">
        <v>18</v>
      </c>
      <c r="C2502" t="s">
        <v>11866</v>
      </c>
      <c r="D2502" t="s">
        <v>8656</v>
      </c>
      <c r="E2502" t="s">
        <v>11867</v>
      </c>
      <c r="F2502" t="s">
        <v>1197</v>
      </c>
      <c r="G2502" s="2">
        <v>43770</v>
      </c>
      <c r="H2502" t="s">
        <v>34</v>
      </c>
      <c r="I2502">
        <v>2006</v>
      </c>
      <c r="J2502" t="s">
        <v>244</v>
      </c>
      <c r="K2502" t="s">
        <v>176</v>
      </c>
      <c r="L2502">
        <v>102</v>
      </c>
      <c r="M2502">
        <v>0</v>
      </c>
      <c r="N2502" t="s">
        <v>112</v>
      </c>
      <c r="O2502" t="s">
        <v>11868</v>
      </c>
      <c r="P2502" t="s">
        <v>39</v>
      </c>
      <c r="Q2502">
        <v>1</v>
      </c>
      <c r="R2502">
        <f t="shared" si="156"/>
        <v>2019</v>
      </c>
      <c r="S2502" t="str">
        <f t="shared" si="157"/>
        <v>November</v>
      </c>
      <c r="T2502" t="str">
        <f t="shared" si="158"/>
        <v>Older</v>
      </c>
      <c r="U2502" t="str">
        <f t="shared" si="159"/>
        <v>Medium</v>
      </c>
    </row>
    <row r="2503" spans="1:21" x14ac:dyDescent="0.25">
      <c r="A2503" t="s">
        <v>11869</v>
      </c>
      <c r="B2503" t="s">
        <v>18</v>
      </c>
      <c r="C2503" t="s">
        <v>11870</v>
      </c>
      <c r="D2503" t="s">
        <v>11871</v>
      </c>
      <c r="E2503" t="s">
        <v>11872</v>
      </c>
      <c r="F2503" t="s">
        <v>643</v>
      </c>
      <c r="G2503" s="2">
        <v>43701</v>
      </c>
      <c r="H2503" t="s">
        <v>34</v>
      </c>
      <c r="I2503">
        <v>2016</v>
      </c>
      <c r="J2503" t="s">
        <v>35</v>
      </c>
      <c r="K2503" t="s">
        <v>256</v>
      </c>
      <c r="L2503">
        <v>92</v>
      </c>
      <c r="M2503">
        <v>0</v>
      </c>
      <c r="N2503" t="s">
        <v>61</v>
      </c>
      <c r="O2503" t="s">
        <v>11873</v>
      </c>
      <c r="P2503" t="s">
        <v>39</v>
      </c>
      <c r="Q2503">
        <v>1</v>
      </c>
      <c r="R2503">
        <f t="shared" si="156"/>
        <v>2019</v>
      </c>
      <c r="S2503" t="str">
        <f t="shared" si="157"/>
        <v>August</v>
      </c>
      <c r="T2503" t="str">
        <f t="shared" si="158"/>
        <v>Modern</v>
      </c>
      <c r="U2503" t="str">
        <f t="shared" si="159"/>
        <v>Medium</v>
      </c>
    </row>
    <row r="2504" spans="1:21" x14ac:dyDescent="0.25">
      <c r="A2504" t="s">
        <v>11874</v>
      </c>
      <c r="B2504" t="s">
        <v>18</v>
      </c>
      <c r="C2504" t="s">
        <v>11875</v>
      </c>
      <c r="D2504" t="s">
        <v>11876</v>
      </c>
      <c r="E2504" t="s">
        <v>11877</v>
      </c>
      <c r="F2504" t="s">
        <v>22</v>
      </c>
      <c r="G2504" s="2"/>
      <c r="H2504" t="s">
        <v>22</v>
      </c>
      <c r="I2504">
        <v>2019</v>
      </c>
      <c r="J2504" t="s">
        <v>198</v>
      </c>
      <c r="K2504" t="s">
        <v>289</v>
      </c>
      <c r="L2504">
        <v>93</v>
      </c>
      <c r="M2504">
        <v>0</v>
      </c>
      <c r="N2504" t="s">
        <v>119</v>
      </c>
      <c r="O2504" t="s">
        <v>11878</v>
      </c>
      <c r="P2504" t="s">
        <v>27</v>
      </c>
      <c r="Q2504">
        <v>2</v>
      </c>
      <c r="R2504" t="str">
        <f t="shared" si="156"/>
        <v/>
      </c>
      <c r="S2504" t="str">
        <f t="shared" si="157"/>
        <v/>
      </c>
      <c r="T2504" t="str">
        <f t="shared" si="158"/>
        <v>Modern</v>
      </c>
      <c r="U2504" t="str">
        <f t="shared" si="159"/>
        <v>Medium</v>
      </c>
    </row>
    <row r="2505" spans="1:21" x14ac:dyDescent="0.25">
      <c r="A2505" t="s">
        <v>11879</v>
      </c>
      <c r="B2505" t="s">
        <v>18</v>
      </c>
      <c r="C2505" t="s">
        <v>11880</v>
      </c>
      <c r="D2505" t="s">
        <v>11881</v>
      </c>
      <c r="E2505" t="s">
        <v>11882</v>
      </c>
      <c r="F2505" t="s">
        <v>22</v>
      </c>
      <c r="G2505" s="2"/>
      <c r="H2505" t="s">
        <v>22</v>
      </c>
      <c r="I2505">
        <v>1998</v>
      </c>
      <c r="J2505" t="s">
        <v>59</v>
      </c>
      <c r="K2505" t="s">
        <v>363</v>
      </c>
      <c r="L2505">
        <v>91</v>
      </c>
      <c r="M2505">
        <v>0</v>
      </c>
      <c r="N2505" t="s">
        <v>119</v>
      </c>
      <c r="O2505" t="s">
        <v>11883</v>
      </c>
      <c r="P2505" t="s">
        <v>27</v>
      </c>
      <c r="Q2505">
        <v>2</v>
      </c>
      <c r="R2505" t="str">
        <f t="shared" si="156"/>
        <v/>
      </c>
      <c r="S2505" t="str">
        <f t="shared" si="157"/>
        <v/>
      </c>
      <c r="T2505" t="str">
        <f t="shared" si="158"/>
        <v>Older</v>
      </c>
      <c r="U2505" t="str">
        <f t="shared" si="159"/>
        <v>Medium</v>
      </c>
    </row>
    <row r="2506" spans="1:21" x14ac:dyDescent="0.25">
      <c r="A2506" t="s">
        <v>11884</v>
      </c>
      <c r="B2506" t="s">
        <v>18</v>
      </c>
      <c r="C2506" t="s">
        <v>11885</v>
      </c>
      <c r="D2506" t="s">
        <v>11886</v>
      </c>
      <c r="E2506" t="s">
        <v>11887</v>
      </c>
      <c r="F2506" t="s">
        <v>85</v>
      </c>
      <c r="G2506" s="2">
        <v>43405</v>
      </c>
      <c r="H2506" t="s">
        <v>34</v>
      </c>
      <c r="I2506">
        <v>2014</v>
      </c>
      <c r="J2506" t="s">
        <v>51</v>
      </c>
      <c r="K2506" t="s">
        <v>111</v>
      </c>
      <c r="L2506">
        <v>95</v>
      </c>
      <c r="M2506">
        <v>0</v>
      </c>
      <c r="N2506" t="s">
        <v>61</v>
      </c>
      <c r="O2506" t="s">
        <v>11888</v>
      </c>
      <c r="P2506" t="s">
        <v>39</v>
      </c>
      <c r="Q2506">
        <v>1</v>
      </c>
      <c r="R2506">
        <f t="shared" si="156"/>
        <v>2018</v>
      </c>
      <c r="S2506" t="str">
        <f t="shared" si="157"/>
        <v>November</v>
      </c>
      <c r="T2506" t="str">
        <f t="shared" si="158"/>
        <v>Modern</v>
      </c>
      <c r="U2506" t="str">
        <f t="shared" si="159"/>
        <v>Medium</v>
      </c>
    </row>
    <row r="2507" spans="1:21" x14ac:dyDescent="0.25">
      <c r="A2507" t="s">
        <v>11889</v>
      </c>
      <c r="B2507" t="s">
        <v>18</v>
      </c>
      <c r="C2507" t="s">
        <v>11890</v>
      </c>
      <c r="D2507" t="s">
        <v>11891</v>
      </c>
      <c r="E2507" t="s">
        <v>11892</v>
      </c>
      <c r="F2507" t="s">
        <v>175</v>
      </c>
      <c r="G2507" s="2">
        <v>43642</v>
      </c>
      <c r="H2507" t="s">
        <v>34</v>
      </c>
      <c r="I2507">
        <v>2018</v>
      </c>
      <c r="J2507" t="s">
        <v>153</v>
      </c>
      <c r="K2507" t="s">
        <v>868</v>
      </c>
      <c r="L2507">
        <v>117</v>
      </c>
      <c r="M2507">
        <v>0</v>
      </c>
      <c r="N2507" t="s">
        <v>112</v>
      </c>
      <c r="O2507" t="s">
        <v>11893</v>
      </c>
      <c r="P2507" t="s">
        <v>39</v>
      </c>
      <c r="Q2507">
        <v>1</v>
      </c>
      <c r="R2507">
        <f t="shared" si="156"/>
        <v>2019</v>
      </c>
      <c r="S2507" t="str">
        <f t="shared" si="157"/>
        <v>June</v>
      </c>
      <c r="T2507" t="str">
        <f t="shared" si="158"/>
        <v>Modern</v>
      </c>
      <c r="U2507" t="str">
        <f t="shared" si="159"/>
        <v>Medium</v>
      </c>
    </row>
    <row r="2508" spans="1:21" x14ac:dyDescent="0.25">
      <c r="A2508" t="s">
        <v>11894</v>
      </c>
      <c r="B2508" t="s">
        <v>18</v>
      </c>
      <c r="C2508" t="s">
        <v>11895</v>
      </c>
      <c r="D2508" t="s">
        <v>11896</v>
      </c>
      <c r="E2508" t="s">
        <v>11897</v>
      </c>
      <c r="F2508" t="s">
        <v>11898</v>
      </c>
      <c r="G2508" s="2">
        <v>42747</v>
      </c>
      <c r="H2508" t="s">
        <v>34</v>
      </c>
      <c r="I2508">
        <v>2016</v>
      </c>
      <c r="J2508" t="s">
        <v>153</v>
      </c>
      <c r="K2508" t="s">
        <v>99</v>
      </c>
      <c r="L2508">
        <v>85</v>
      </c>
      <c r="M2508">
        <v>0</v>
      </c>
      <c r="N2508" t="s">
        <v>119</v>
      </c>
      <c r="O2508" t="s">
        <v>11899</v>
      </c>
      <c r="P2508" t="s">
        <v>39</v>
      </c>
      <c r="Q2508">
        <v>1</v>
      </c>
      <c r="R2508">
        <f t="shared" si="156"/>
        <v>2017</v>
      </c>
      <c r="S2508" t="str">
        <f t="shared" si="157"/>
        <v>January</v>
      </c>
      <c r="T2508" t="str">
        <f t="shared" si="158"/>
        <v>Modern</v>
      </c>
      <c r="U2508" t="str">
        <f t="shared" si="159"/>
        <v>Short</v>
      </c>
    </row>
    <row r="2509" spans="1:21" x14ac:dyDescent="0.25">
      <c r="A2509" t="s">
        <v>11900</v>
      </c>
      <c r="B2509" t="s">
        <v>18</v>
      </c>
      <c r="C2509" t="s">
        <v>11901</v>
      </c>
      <c r="D2509" t="s">
        <v>11902</v>
      </c>
      <c r="E2509" t="s">
        <v>11903</v>
      </c>
      <c r="F2509" t="s">
        <v>175</v>
      </c>
      <c r="G2509" s="2">
        <v>43770</v>
      </c>
      <c r="H2509" t="s">
        <v>34</v>
      </c>
      <c r="I2509">
        <v>1997</v>
      </c>
      <c r="J2509" t="s">
        <v>92</v>
      </c>
      <c r="K2509" t="s">
        <v>4125</v>
      </c>
      <c r="L2509">
        <v>119</v>
      </c>
      <c r="M2509">
        <v>0</v>
      </c>
      <c r="N2509" t="s">
        <v>119</v>
      </c>
      <c r="O2509" t="s">
        <v>11904</v>
      </c>
      <c r="P2509" t="s">
        <v>39</v>
      </c>
      <c r="Q2509">
        <v>1</v>
      </c>
      <c r="R2509">
        <f t="shared" si="156"/>
        <v>2019</v>
      </c>
      <c r="S2509" t="str">
        <f t="shared" si="157"/>
        <v>November</v>
      </c>
      <c r="T2509" t="str">
        <f t="shared" si="158"/>
        <v>Older</v>
      </c>
      <c r="U2509" t="str">
        <f t="shared" si="159"/>
        <v>Medium</v>
      </c>
    </row>
    <row r="2510" spans="1:21" x14ac:dyDescent="0.25">
      <c r="A2510" t="s">
        <v>11905</v>
      </c>
      <c r="B2510" t="s">
        <v>18</v>
      </c>
      <c r="C2510" t="s">
        <v>11906</v>
      </c>
      <c r="D2510" t="s">
        <v>11907</v>
      </c>
      <c r="E2510" t="s">
        <v>11908</v>
      </c>
      <c r="F2510" t="s">
        <v>175</v>
      </c>
      <c r="G2510" s="2"/>
      <c r="H2510" t="s">
        <v>22</v>
      </c>
      <c r="I2510">
        <v>1935</v>
      </c>
      <c r="J2510" t="s">
        <v>300</v>
      </c>
      <c r="K2510" t="s">
        <v>779</v>
      </c>
      <c r="L2510">
        <v>58</v>
      </c>
      <c r="M2510">
        <v>0</v>
      </c>
      <c r="N2510" t="s">
        <v>25</v>
      </c>
      <c r="O2510" t="s">
        <v>11909</v>
      </c>
      <c r="P2510" t="s">
        <v>27</v>
      </c>
      <c r="Q2510">
        <v>2</v>
      </c>
      <c r="R2510" t="str">
        <f t="shared" si="156"/>
        <v/>
      </c>
      <c r="S2510" t="str">
        <f t="shared" si="157"/>
        <v/>
      </c>
      <c r="T2510" t="str">
        <f t="shared" si="158"/>
        <v>Older</v>
      </c>
      <c r="U2510" t="str">
        <f t="shared" si="159"/>
        <v>Short</v>
      </c>
    </row>
    <row r="2511" spans="1:21" x14ac:dyDescent="0.25">
      <c r="A2511" t="s">
        <v>11910</v>
      </c>
      <c r="B2511" t="s">
        <v>29</v>
      </c>
      <c r="C2511" t="s">
        <v>11911</v>
      </c>
      <c r="D2511" t="s">
        <v>22</v>
      </c>
      <c r="E2511" t="s">
        <v>11912</v>
      </c>
      <c r="F2511" t="s">
        <v>22</v>
      </c>
      <c r="G2511" s="2"/>
      <c r="H2511" t="s">
        <v>22</v>
      </c>
      <c r="I2511">
        <v>2014</v>
      </c>
      <c r="J2511" t="s">
        <v>23</v>
      </c>
      <c r="K2511" t="s">
        <v>71</v>
      </c>
      <c r="L2511">
        <v>0</v>
      </c>
      <c r="M2511">
        <v>1</v>
      </c>
      <c r="N2511" t="s">
        <v>119</v>
      </c>
      <c r="O2511" t="s">
        <v>11913</v>
      </c>
      <c r="P2511" t="s">
        <v>27</v>
      </c>
      <c r="Q2511">
        <v>2</v>
      </c>
      <c r="R2511" t="str">
        <f t="shared" si="156"/>
        <v/>
      </c>
      <c r="S2511" t="str">
        <f t="shared" si="157"/>
        <v/>
      </c>
      <c r="T2511" t="str">
        <f t="shared" si="158"/>
        <v>Modern</v>
      </c>
      <c r="U2511" t="str">
        <f t="shared" si="159"/>
        <v>Not Applicable</v>
      </c>
    </row>
    <row r="2512" spans="1:21" x14ac:dyDescent="0.25">
      <c r="A2512" t="s">
        <v>11914</v>
      </c>
      <c r="B2512" t="s">
        <v>18</v>
      </c>
      <c r="C2512" t="s">
        <v>11915</v>
      </c>
      <c r="D2512" t="s">
        <v>11916</v>
      </c>
      <c r="E2512" t="s">
        <v>11917</v>
      </c>
      <c r="F2512" t="s">
        <v>899</v>
      </c>
      <c r="G2512" s="2">
        <v>44140</v>
      </c>
      <c r="H2512" t="s">
        <v>34</v>
      </c>
      <c r="I2512">
        <v>2012</v>
      </c>
      <c r="J2512" t="s">
        <v>136</v>
      </c>
      <c r="K2512" t="s">
        <v>176</v>
      </c>
      <c r="L2512">
        <v>102</v>
      </c>
      <c r="M2512">
        <v>0</v>
      </c>
      <c r="N2512" t="s">
        <v>119</v>
      </c>
      <c r="O2512" t="s">
        <v>11918</v>
      </c>
      <c r="P2512" t="s">
        <v>39</v>
      </c>
      <c r="Q2512">
        <v>1</v>
      </c>
      <c r="R2512">
        <f t="shared" si="156"/>
        <v>2020</v>
      </c>
      <c r="S2512" t="str">
        <f t="shared" si="157"/>
        <v>November</v>
      </c>
      <c r="T2512" t="str">
        <f t="shared" si="158"/>
        <v>Modern</v>
      </c>
      <c r="U2512" t="str">
        <f t="shared" si="159"/>
        <v>Medium</v>
      </c>
    </row>
    <row r="2513" spans="1:21" x14ac:dyDescent="0.25">
      <c r="A2513" t="s">
        <v>11919</v>
      </c>
      <c r="B2513" t="s">
        <v>18</v>
      </c>
      <c r="C2513" t="s">
        <v>11920</v>
      </c>
      <c r="D2513" t="s">
        <v>11921</v>
      </c>
      <c r="E2513" t="s">
        <v>11922</v>
      </c>
      <c r="F2513" t="s">
        <v>22</v>
      </c>
      <c r="G2513" s="2"/>
      <c r="H2513" t="s">
        <v>22</v>
      </c>
      <c r="I2513">
        <v>2019</v>
      </c>
      <c r="J2513" t="s">
        <v>198</v>
      </c>
      <c r="K2513" t="s">
        <v>908</v>
      </c>
      <c r="L2513">
        <v>104</v>
      </c>
      <c r="M2513">
        <v>0</v>
      </c>
      <c r="N2513" t="s">
        <v>119</v>
      </c>
      <c r="O2513" t="s">
        <v>11923</v>
      </c>
      <c r="P2513" t="s">
        <v>27</v>
      </c>
      <c r="Q2513">
        <v>2</v>
      </c>
      <c r="R2513" t="str">
        <f t="shared" si="156"/>
        <v/>
      </c>
      <c r="S2513" t="str">
        <f t="shared" si="157"/>
        <v/>
      </c>
      <c r="T2513" t="str">
        <f t="shared" si="158"/>
        <v>Modern</v>
      </c>
      <c r="U2513" t="str">
        <f t="shared" si="159"/>
        <v>Medium</v>
      </c>
    </row>
    <row r="2514" spans="1:21" x14ac:dyDescent="0.25">
      <c r="A2514" t="s">
        <v>11924</v>
      </c>
      <c r="B2514" t="s">
        <v>18</v>
      </c>
      <c r="C2514" t="s">
        <v>11925</v>
      </c>
      <c r="D2514" t="s">
        <v>11926</v>
      </c>
      <c r="E2514" t="s">
        <v>11927</v>
      </c>
      <c r="F2514" t="s">
        <v>175</v>
      </c>
      <c r="G2514" s="2">
        <v>42856</v>
      </c>
      <c r="H2514" t="s">
        <v>34</v>
      </c>
      <c r="I2514">
        <v>2016</v>
      </c>
      <c r="J2514" t="s">
        <v>136</v>
      </c>
      <c r="K2514" t="s">
        <v>24</v>
      </c>
      <c r="L2514">
        <v>79</v>
      </c>
      <c r="M2514">
        <v>0</v>
      </c>
      <c r="N2514" t="s">
        <v>45</v>
      </c>
      <c r="O2514" t="s">
        <v>11928</v>
      </c>
      <c r="P2514" t="s">
        <v>39</v>
      </c>
      <c r="Q2514">
        <v>1</v>
      </c>
      <c r="R2514">
        <f t="shared" si="156"/>
        <v>2017</v>
      </c>
      <c r="S2514" t="str">
        <f t="shared" si="157"/>
        <v>May</v>
      </c>
      <c r="T2514" t="str">
        <f t="shared" si="158"/>
        <v>Modern</v>
      </c>
      <c r="U2514" t="str">
        <f t="shared" si="159"/>
        <v>Short</v>
      </c>
    </row>
    <row r="2515" spans="1:21" x14ac:dyDescent="0.25">
      <c r="A2515" t="s">
        <v>11929</v>
      </c>
      <c r="B2515" t="s">
        <v>18</v>
      </c>
      <c r="C2515" t="s">
        <v>11930</v>
      </c>
      <c r="D2515" t="s">
        <v>11931</v>
      </c>
      <c r="E2515" t="s">
        <v>11932</v>
      </c>
      <c r="F2515" t="s">
        <v>22</v>
      </c>
      <c r="G2515" s="2"/>
      <c r="H2515" t="s">
        <v>22</v>
      </c>
      <c r="I2515">
        <v>2002</v>
      </c>
      <c r="J2515" t="s">
        <v>59</v>
      </c>
      <c r="K2515" t="s">
        <v>363</v>
      </c>
      <c r="L2515">
        <v>91</v>
      </c>
      <c r="M2515">
        <v>0</v>
      </c>
      <c r="N2515" t="s">
        <v>119</v>
      </c>
      <c r="O2515" t="s">
        <v>11933</v>
      </c>
      <c r="P2515" t="s">
        <v>27</v>
      </c>
      <c r="Q2515">
        <v>2</v>
      </c>
      <c r="R2515" t="str">
        <f t="shared" si="156"/>
        <v/>
      </c>
      <c r="S2515" t="str">
        <f t="shared" si="157"/>
        <v/>
      </c>
      <c r="T2515" t="str">
        <f t="shared" si="158"/>
        <v>Older</v>
      </c>
      <c r="U2515" t="str">
        <f t="shared" si="159"/>
        <v>Medium</v>
      </c>
    </row>
    <row r="2516" spans="1:21" x14ac:dyDescent="0.25">
      <c r="A2516" t="s">
        <v>11934</v>
      </c>
      <c r="B2516" t="s">
        <v>18</v>
      </c>
      <c r="C2516" t="s">
        <v>11935</v>
      </c>
      <c r="D2516" t="s">
        <v>11493</v>
      </c>
      <c r="E2516" t="s">
        <v>11936</v>
      </c>
      <c r="F2516" t="s">
        <v>22</v>
      </c>
      <c r="G2516" s="2">
        <v>43392</v>
      </c>
      <c r="H2516" t="s">
        <v>34</v>
      </c>
      <c r="I2516">
        <v>2015</v>
      </c>
      <c r="J2516" t="s">
        <v>136</v>
      </c>
      <c r="K2516" t="s">
        <v>1119</v>
      </c>
      <c r="L2516">
        <v>123</v>
      </c>
      <c r="M2516">
        <v>0</v>
      </c>
      <c r="N2516" t="s">
        <v>119</v>
      </c>
      <c r="O2516" t="s">
        <v>11937</v>
      </c>
      <c r="P2516" t="s">
        <v>39</v>
      </c>
      <c r="Q2516">
        <v>1</v>
      </c>
      <c r="R2516">
        <f t="shared" si="156"/>
        <v>2018</v>
      </c>
      <c r="S2516" t="str">
        <f t="shared" si="157"/>
        <v>October</v>
      </c>
      <c r="T2516" t="str">
        <f t="shared" si="158"/>
        <v>Modern</v>
      </c>
      <c r="U2516" t="str">
        <f t="shared" si="159"/>
        <v>Long</v>
      </c>
    </row>
    <row r="2517" spans="1:21" x14ac:dyDescent="0.25">
      <c r="A2517" t="s">
        <v>11938</v>
      </c>
      <c r="B2517" t="s">
        <v>18</v>
      </c>
      <c r="C2517" t="s">
        <v>11939</v>
      </c>
      <c r="D2517" t="s">
        <v>11940</v>
      </c>
      <c r="E2517" t="s">
        <v>11941</v>
      </c>
      <c r="F2517" t="s">
        <v>22</v>
      </c>
      <c r="G2517" s="2"/>
      <c r="H2517" t="s">
        <v>22</v>
      </c>
      <c r="I2517">
        <v>1992</v>
      </c>
      <c r="J2517" t="s">
        <v>92</v>
      </c>
      <c r="K2517" t="s">
        <v>60</v>
      </c>
      <c r="L2517">
        <v>89</v>
      </c>
      <c r="M2517">
        <v>0</v>
      </c>
      <c r="N2517" t="s">
        <v>61</v>
      </c>
      <c r="O2517" t="s">
        <v>11942</v>
      </c>
      <c r="P2517" t="s">
        <v>27</v>
      </c>
      <c r="Q2517">
        <v>2</v>
      </c>
      <c r="R2517" t="str">
        <f t="shared" si="156"/>
        <v/>
      </c>
      <c r="S2517" t="str">
        <f t="shared" si="157"/>
        <v/>
      </c>
      <c r="T2517" t="str">
        <f t="shared" si="158"/>
        <v>Older</v>
      </c>
      <c r="U2517" t="str">
        <f t="shared" si="159"/>
        <v>Short</v>
      </c>
    </row>
    <row r="2518" spans="1:21" x14ac:dyDescent="0.25">
      <c r="A2518" t="s">
        <v>11943</v>
      </c>
      <c r="B2518" t="s">
        <v>18</v>
      </c>
      <c r="C2518" t="s">
        <v>11944</v>
      </c>
      <c r="D2518" t="s">
        <v>11945</v>
      </c>
      <c r="E2518" t="s">
        <v>11946</v>
      </c>
      <c r="F2518" t="s">
        <v>616</v>
      </c>
      <c r="G2518" s="2">
        <v>44419</v>
      </c>
      <c r="H2518" t="s">
        <v>34</v>
      </c>
      <c r="I2518">
        <v>2016</v>
      </c>
      <c r="J2518" t="s">
        <v>136</v>
      </c>
      <c r="K2518" t="s">
        <v>161</v>
      </c>
      <c r="L2518">
        <v>101</v>
      </c>
      <c r="M2518">
        <v>0</v>
      </c>
      <c r="N2518" t="s">
        <v>61</v>
      </c>
      <c r="O2518" t="s">
        <v>11947</v>
      </c>
      <c r="P2518" t="s">
        <v>39</v>
      </c>
      <c r="Q2518">
        <v>1</v>
      </c>
      <c r="R2518">
        <f t="shared" si="156"/>
        <v>2021</v>
      </c>
      <c r="S2518" t="str">
        <f t="shared" si="157"/>
        <v>August</v>
      </c>
      <c r="T2518" t="str">
        <f t="shared" si="158"/>
        <v>Modern</v>
      </c>
      <c r="U2518" t="str">
        <f t="shared" si="159"/>
        <v>Medium</v>
      </c>
    </row>
    <row r="2519" spans="1:21" x14ac:dyDescent="0.25">
      <c r="A2519" t="s">
        <v>11948</v>
      </c>
      <c r="B2519" t="s">
        <v>29</v>
      </c>
      <c r="C2519" t="s">
        <v>11949</v>
      </c>
      <c r="D2519" t="s">
        <v>11950</v>
      </c>
      <c r="E2519" t="s">
        <v>11951</v>
      </c>
      <c r="F2519" t="s">
        <v>33</v>
      </c>
      <c r="G2519" s="2">
        <v>44383</v>
      </c>
      <c r="H2519" t="s">
        <v>34</v>
      </c>
      <c r="I2519">
        <v>2021</v>
      </c>
      <c r="J2519" t="s">
        <v>51</v>
      </c>
      <c r="K2519" t="s">
        <v>36</v>
      </c>
      <c r="L2519">
        <v>0</v>
      </c>
      <c r="M2519">
        <v>2</v>
      </c>
      <c r="N2519" t="s">
        <v>37</v>
      </c>
      <c r="O2519" t="s">
        <v>11952</v>
      </c>
      <c r="P2519" t="s">
        <v>39</v>
      </c>
      <c r="Q2519">
        <v>1</v>
      </c>
      <c r="R2519">
        <f t="shared" si="156"/>
        <v>2021</v>
      </c>
      <c r="S2519" t="str">
        <f t="shared" si="157"/>
        <v>July</v>
      </c>
      <c r="T2519" t="str">
        <f t="shared" si="158"/>
        <v>Recent</v>
      </c>
      <c r="U2519" t="str">
        <f t="shared" si="159"/>
        <v>Not Applicable</v>
      </c>
    </row>
    <row r="2520" spans="1:21" x14ac:dyDescent="0.25">
      <c r="A2520" t="s">
        <v>11953</v>
      </c>
      <c r="B2520" t="s">
        <v>29</v>
      </c>
      <c r="C2520" t="s">
        <v>11954</v>
      </c>
      <c r="D2520" t="s">
        <v>22</v>
      </c>
      <c r="E2520" t="s">
        <v>11955</v>
      </c>
      <c r="F2520" t="s">
        <v>534</v>
      </c>
      <c r="G2520" s="2">
        <v>43315</v>
      </c>
      <c r="H2520" t="s">
        <v>34</v>
      </c>
      <c r="I2520">
        <v>2018</v>
      </c>
      <c r="J2520" t="s">
        <v>35</v>
      </c>
      <c r="K2520" t="s">
        <v>71</v>
      </c>
      <c r="L2520">
        <v>0</v>
      </c>
      <c r="M2520">
        <v>1</v>
      </c>
      <c r="N2520" t="s">
        <v>220</v>
      </c>
      <c r="O2520" t="s">
        <v>11956</v>
      </c>
      <c r="P2520" t="s">
        <v>39</v>
      </c>
      <c r="Q2520">
        <v>1</v>
      </c>
      <c r="R2520">
        <f t="shared" si="156"/>
        <v>2018</v>
      </c>
      <c r="S2520" t="str">
        <f t="shared" si="157"/>
        <v>August</v>
      </c>
      <c r="T2520" t="str">
        <f t="shared" si="158"/>
        <v>Modern</v>
      </c>
      <c r="U2520" t="str">
        <f t="shared" si="159"/>
        <v>Not Applicable</v>
      </c>
    </row>
    <row r="2521" spans="1:21" x14ac:dyDescent="0.25">
      <c r="A2521" t="s">
        <v>11957</v>
      </c>
      <c r="B2521" t="s">
        <v>18</v>
      </c>
      <c r="C2521" t="s">
        <v>11958</v>
      </c>
      <c r="D2521" t="s">
        <v>11959</v>
      </c>
      <c r="E2521" t="s">
        <v>11960</v>
      </c>
      <c r="F2521" t="s">
        <v>22</v>
      </c>
      <c r="G2521" s="2"/>
      <c r="H2521" t="s">
        <v>22</v>
      </c>
      <c r="I2521">
        <v>2021</v>
      </c>
      <c r="J2521" t="s">
        <v>238</v>
      </c>
      <c r="K2521" t="s">
        <v>263</v>
      </c>
      <c r="L2521">
        <v>88</v>
      </c>
      <c r="M2521">
        <v>0</v>
      </c>
      <c r="N2521" t="s">
        <v>119</v>
      </c>
      <c r="O2521" t="s">
        <v>11961</v>
      </c>
      <c r="P2521" t="s">
        <v>27</v>
      </c>
      <c r="Q2521">
        <v>2</v>
      </c>
      <c r="R2521" t="str">
        <f t="shared" si="156"/>
        <v/>
      </c>
      <c r="S2521" t="str">
        <f t="shared" si="157"/>
        <v/>
      </c>
      <c r="T2521" t="str">
        <f t="shared" si="158"/>
        <v>Recent</v>
      </c>
      <c r="U2521" t="str">
        <f t="shared" si="159"/>
        <v>Short</v>
      </c>
    </row>
    <row r="2522" spans="1:21" x14ac:dyDescent="0.25">
      <c r="A2522" t="s">
        <v>11962</v>
      </c>
      <c r="B2522" t="s">
        <v>29</v>
      </c>
      <c r="C2522" t="s">
        <v>11963</v>
      </c>
      <c r="D2522" t="s">
        <v>22</v>
      </c>
      <c r="E2522" t="s">
        <v>11964</v>
      </c>
      <c r="F2522" t="s">
        <v>22</v>
      </c>
      <c r="G2522" s="2"/>
      <c r="H2522" t="s">
        <v>22</v>
      </c>
      <c r="I2522">
        <v>2021</v>
      </c>
      <c r="J2522" t="s">
        <v>59</v>
      </c>
      <c r="K2522" t="s">
        <v>71</v>
      </c>
      <c r="L2522">
        <v>0</v>
      </c>
      <c r="M2522">
        <v>1</v>
      </c>
      <c r="N2522" t="s">
        <v>3128</v>
      </c>
      <c r="O2522" t="s">
        <v>11965</v>
      </c>
      <c r="P2522" t="s">
        <v>27</v>
      </c>
      <c r="Q2522">
        <v>2</v>
      </c>
      <c r="R2522" t="str">
        <f t="shared" si="156"/>
        <v/>
      </c>
      <c r="S2522" t="str">
        <f t="shared" si="157"/>
        <v/>
      </c>
      <c r="T2522" t="str">
        <f t="shared" si="158"/>
        <v>Recent</v>
      </c>
      <c r="U2522" t="str">
        <f t="shared" si="159"/>
        <v>Not Applicable</v>
      </c>
    </row>
    <row r="2523" spans="1:21" x14ac:dyDescent="0.25">
      <c r="A2523" t="s">
        <v>11966</v>
      </c>
      <c r="B2523" t="s">
        <v>29</v>
      </c>
      <c r="C2523" t="s">
        <v>11967</v>
      </c>
      <c r="D2523" t="s">
        <v>22</v>
      </c>
      <c r="E2523" t="s">
        <v>11968</v>
      </c>
      <c r="F2523" t="s">
        <v>22</v>
      </c>
      <c r="G2523" s="2"/>
      <c r="H2523" t="s">
        <v>22</v>
      </c>
      <c r="I2523">
        <v>2021</v>
      </c>
      <c r="J2523" t="s">
        <v>59</v>
      </c>
      <c r="K2523" t="s">
        <v>71</v>
      </c>
      <c r="L2523">
        <v>0</v>
      </c>
      <c r="M2523">
        <v>1</v>
      </c>
      <c r="N2523" t="s">
        <v>805</v>
      </c>
      <c r="O2523" t="s">
        <v>11969</v>
      </c>
      <c r="P2523" t="s">
        <v>27</v>
      </c>
      <c r="Q2523">
        <v>2</v>
      </c>
      <c r="R2523" t="str">
        <f t="shared" si="156"/>
        <v/>
      </c>
      <c r="S2523" t="str">
        <f t="shared" si="157"/>
        <v/>
      </c>
      <c r="T2523" t="str">
        <f t="shared" si="158"/>
        <v>Recent</v>
      </c>
      <c r="U2523" t="str">
        <f t="shared" si="159"/>
        <v>Not Applicable</v>
      </c>
    </row>
    <row r="2524" spans="1:21" x14ac:dyDescent="0.25">
      <c r="A2524" t="s">
        <v>11970</v>
      </c>
      <c r="B2524" t="s">
        <v>29</v>
      </c>
      <c r="C2524" t="s">
        <v>11971</v>
      </c>
      <c r="D2524" t="s">
        <v>22</v>
      </c>
      <c r="E2524" t="s">
        <v>11972</v>
      </c>
      <c r="F2524" t="s">
        <v>22</v>
      </c>
      <c r="G2524" s="2"/>
      <c r="H2524" t="s">
        <v>22</v>
      </c>
      <c r="I2524">
        <v>2014</v>
      </c>
      <c r="J2524" t="s">
        <v>51</v>
      </c>
      <c r="K2524" t="s">
        <v>71</v>
      </c>
      <c r="L2524">
        <v>0</v>
      </c>
      <c r="M2524">
        <v>1</v>
      </c>
      <c r="N2524" t="s">
        <v>805</v>
      </c>
      <c r="O2524" t="s">
        <v>11973</v>
      </c>
      <c r="P2524" t="s">
        <v>27</v>
      </c>
      <c r="Q2524">
        <v>2</v>
      </c>
      <c r="R2524" t="str">
        <f t="shared" si="156"/>
        <v/>
      </c>
      <c r="S2524" t="str">
        <f t="shared" si="157"/>
        <v/>
      </c>
      <c r="T2524" t="str">
        <f t="shared" si="158"/>
        <v>Modern</v>
      </c>
      <c r="U2524" t="str">
        <f t="shared" si="159"/>
        <v>Not Applicable</v>
      </c>
    </row>
    <row r="2525" spans="1:21" x14ac:dyDescent="0.25">
      <c r="A2525" t="s">
        <v>11974</v>
      </c>
      <c r="B2525" t="s">
        <v>18</v>
      </c>
      <c r="C2525" t="s">
        <v>11975</v>
      </c>
      <c r="D2525" t="s">
        <v>11976</v>
      </c>
      <c r="E2525" t="s">
        <v>11977</v>
      </c>
      <c r="F2525" t="s">
        <v>22</v>
      </c>
      <c r="G2525" s="2"/>
      <c r="H2525" t="s">
        <v>22</v>
      </c>
      <c r="I2525">
        <v>2015</v>
      </c>
      <c r="J2525" t="s">
        <v>77</v>
      </c>
      <c r="K2525" t="s">
        <v>967</v>
      </c>
      <c r="L2525">
        <v>90</v>
      </c>
      <c r="M2525">
        <v>0</v>
      </c>
      <c r="N2525" t="s">
        <v>119</v>
      </c>
      <c r="O2525" t="s">
        <v>11978</v>
      </c>
      <c r="P2525" t="s">
        <v>27</v>
      </c>
      <c r="Q2525">
        <v>2</v>
      </c>
      <c r="R2525" t="str">
        <f t="shared" si="156"/>
        <v/>
      </c>
      <c r="S2525" t="str">
        <f t="shared" si="157"/>
        <v/>
      </c>
      <c r="T2525" t="str">
        <f t="shared" si="158"/>
        <v>Modern</v>
      </c>
      <c r="U2525" t="str">
        <f t="shared" si="159"/>
        <v>Medium</v>
      </c>
    </row>
    <row r="2526" spans="1:21" x14ac:dyDescent="0.25">
      <c r="A2526" t="s">
        <v>11979</v>
      </c>
      <c r="B2526" t="s">
        <v>18</v>
      </c>
      <c r="C2526" t="s">
        <v>11980</v>
      </c>
      <c r="D2526" t="s">
        <v>11981</v>
      </c>
      <c r="E2526" t="s">
        <v>11982</v>
      </c>
      <c r="F2526" t="s">
        <v>22</v>
      </c>
      <c r="G2526" s="2"/>
      <c r="H2526" t="s">
        <v>22</v>
      </c>
      <c r="I2526">
        <v>2008</v>
      </c>
      <c r="J2526" t="s">
        <v>244</v>
      </c>
      <c r="K2526" t="s">
        <v>1191</v>
      </c>
      <c r="L2526">
        <v>109</v>
      </c>
      <c r="M2526">
        <v>0</v>
      </c>
      <c r="N2526" t="s">
        <v>61</v>
      </c>
      <c r="O2526" t="s">
        <v>11983</v>
      </c>
      <c r="P2526" t="s">
        <v>27</v>
      </c>
      <c r="Q2526">
        <v>2</v>
      </c>
      <c r="R2526" t="str">
        <f t="shared" si="156"/>
        <v/>
      </c>
      <c r="S2526" t="str">
        <f t="shared" si="157"/>
        <v/>
      </c>
      <c r="T2526" t="str">
        <f t="shared" si="158"/>
        <v>Older</v>
      </c>
      <c r="U2526" t="str">
        <f t="shared" si="159"/>
        <v>Medium</v>
      </c>
    </row>
    <row r="2527" spans="1:21" x14ac:dyDescent="0.25">
      <c r="A2527" t="s">
        <v>11984</v>
      </c>
      <c r="B2527" t="s">
        <v>18</v>
      </c>
      <c r="C2527" t="s">
        <v>11985</v>
      </c>
      <c r="D2527" t="s">
        <v>11986</v>
      </c>
      <c r="E2527" t="s">
        <v>11987</v>
      </c>
      <c r="F2527" t="s">
        <v>22</v>
      </c>
      <c r="G2527" s="2"/>
      <c r="H2527" t="s">
        <v>22</v>
      </c>
      <c r="I2527">
        <v>2020</v>
      </c>
      <c r="J2527" t="s">
        <v>198</v>
      </c>
      <c r="K2527" t="s">
        <v>226</v>
      </c>
      <c r="L2527">
        <v>86</v>
      </c>
      <c r="M2527">
        <v>0</v>
      </c>
      <c r="N2527" t="s">
        <v>540</v>
      </c>
      <c r="O2527" t="s">
        <v>11988</v>
      </c>
      <c r="P2527" t="s">
        <v>27</v>
      </c>
      <c r="Q2527">
        <v>2</v>
      </c>
      <c r="R2527" t="str">
        <f t="shared" si="156"/>
        <v/>
      </c>
      <c r="S2527" t="str">
        <f t="shared" si="157"/>
        <v/>
      </c>
      <c r="T2527" t="str">
        <f t="shared" si="158"/>
        <v>Recent</v>
      </c>
      <c r="U2527" t="str">
        <f t="shared" si="159"/>
        <v>Short</v>
      </c>
    </row>
    <row r="2528" spans="1:21" x14ac:dyDescent="0.25">
      <c r="A2528" t="s">
        <v>11989</v>
      </c>
      <c r="B2528" t="s">
        <v>18</v>
      </c>
      <c r="C2528" t="s">
        <v>11990</v>
      </c>
      <c r="D2528" t="s">
        <v>1729</v>
      </c>
      <c r="E2528" t="s">
        <v>11991</v>
      </c>
      <c r="F2528" t="s">
        <v>22</v>
      </c>
      <c r="G2528" s="2"/>
      <c r="H2528" t="s">
        <v>22</v>
      </c>
      <c r="I2528">
        <v>1947</v>
      </c>
      <c r="J2528" t="s">
        <v>198</v>
      </c>
      <c r="K2528" t="s">
        <v>654</v>
      </c>
      <c r="L2528">
        <v>82</v>
      </c>
      <c r="M2528">
        <v>0</v>
      </c>
      <c r="N2528" t="s">
        <v>119</v>
      </c>
      <c r="O2528" t="s">
        <v>11992</v>
      </c>
      <c r="P2528" t="s">
        <v>27</v>
      </c>
      <c r="Q2528">
        <v>2</v>
      </c>
      <c r="R2528" t="str">
        <f t="shared" si="156"/>
        <v/>
      </c>
      <c r="S2528" t="str">
        <f t="shared" si="157"/>
        <v/>
      </c>
      <c r="T2528" t="str">
        <f t="shared" si="158"/>
        <v>Older</v>
      </c>
      <c r="U2528" t="str">
        <f t="shared" si="159"/>
        <v>Short</v>
      </c>
    </row>
    <row r="2529" spans="1:21" x14ac:dyDescent="0.25">
      <c r="A2529" t="s">
        <v>11993</v>
      </c>
      <c r="B2529" t="s">
        <v>18</v>
      </c>
      <c r="C2529" t="s">
        <v>11994</v>
      </c>
      <c r="D2529" t="s">
        <v>11995</v>
      </c>
      <c r="E2529" t="s">
        <v>11996</v>
      </c>
      <c r="F2529" t="s">
        <v>175</v>
      </c>
      <c r="G2529" s="2">
        <v>44433</v>
      </c>
      <c r="H2529" t="s">
        <v>34</v>
      </c>
      <c r="I2529">
        <v>2020</v>
      </c>
      <c r="J2529" t="s">
        <v>35</v>
      </c>
      <c r="K2529" t="s">
        <v>111</v>
      </c>
      <c r="L2529">
        <v>95</v>
      </c>
      <c r="M2529">
        <v>0</v>
      </c>
      <c r="N2529" t="s">
        <v>119</v>
      </c>
      <c r="O2529" t="s">
        <v>11997</v>
      </c>
      <c r="P2529" t="s">
        <v>39</v>
      </c>
      <c r="Q2529">
        <v>1</v>
      </c>
      <c r="R2529">
        <f t="shared" si="156"/>
        <v>2021</v>
      </c>
      <c r="S2529" t="str">
        <f t="shared" si="157"/>
        <v>August</v>
      </c>
      <c r="T2529" t="str">
        <f t="shared" si="158"/>
        <v>Recent</v>
      </c>
      <c r="U2529" t="str">
        <f t="shared" si="159"/>
        <v>Medium</v>
      </c>
    </row>
    <row r="2530" spans="1:21" x14ac:dyDescent="0.25">
      <c r="A2530" t="s">
        <v>11998</v>
      </c>
      <c r="B2530" t="s">
        <v>18</v>
      </c>
      <c r="C2530" t="s">
        <v>11999</v>
      </c>
      <c r="D2530" t="s">
        <v>3622</v>
      </c>
      <c r="E2530" t="s">
        <v>12000</v>
      </c>
      <c r="F2530" t="s">
        <v>22</v>
      </c>
      <c r="G2530" s="2"/>
      <c r="H2530" t="s">
        <v>22</v>
      </c>
      <c r="I2530">
        <v>1969</v>
      </c>
      <c r="J2530" t="s">
        <v>59</v>
      </c>
      <c r="K2530" t="s">
        <v>654</v>
      </c>
      <c r="L2530">
        <v>82</v>
      </c>
      <c r="M2530">
        <v>0</v>
      </c>
      <c r="N2530" t="s">
        <v>998</v>
      </c>
      <c r="O2530" t="s">
        <v>12001</v>
      </c>
      <c r="P2530" t="s">
        <v>27</v>
      </c>
      <c r="Q2530">
        <v>2</v>
      </c>
      <c r="R2530" t="str">
        <f t="shared" si="156"/>
        <v/>
      </c>
      <c r="S2530" t="str">
        <f t="shared" si="157"/>
        <v/>
      </c>
      <c r="T2530" t="str">
        <f t="shared" si="158"/>
        <v>Older</v>
      </c>
      <c r="U2530" t="str">
        <f t="shared" si="159"/>
        <v>Short</v>
      </c>
    </row>
    <row r="2531" spans="1:21" x14ac:dyDescent="0.25">
      <c r="A2531" t="s">
        <v>12002</v>
      </c>
      <c r="B2531" t="s">
        <v>18</v>
      </c>
      <c r="C2531" t="s">
        <v>12003</v>
      </c>
      <c r="D2531" t="s">
        <v>1266</v>
      </c>
      <c r="E2531" t="s">
        <v>12004</v>
      </c>
      <c r="F2531" t="s">
        <v>175</v>
      </c>
      <c r="G2531" s="2">
        <v>44287</v>
      </c>
      <c r="H2531" t="s">
        <v>34</v>
      </c>
      <c r="I2531">
        <v>2009</v>
      </c>
      <c r="J2531" t="s">
        <v>244</v>
      </c>
      <c r="K2531" t="s">
        <v>176</v>
      </c>
      <c r="L2531">
        <v>102</v>
      </c>
      <c r="M2531">
        <v>0</v>
      </c>
      <c r="N2531" t="s">
        <v>264</v>
      </c>
      <c r="O2531" t="s">
        <v>12005</v>
      </c>
      <c r="P2531" t="s">
        <v>39</v>
      </c>
      <c r="Q2531">
        <v>1</v>
      </c>
      <c r="R2531">
        <f t="shared" si="156"/>
        <v>2021</v>
      </c>
      <c r="S2531" t="str">
        <f t="shared" si="157"/>
        <v>April</v>
      </c>
      <c r="T2531" t="str">
        <f t="shared" si="158"/>
        <v>Older</v>
      </c>
      <c r="U2531" t="str">
        <f t="shared" si="159"/>
        <v>Medium</v>
      </c>
    </row>
    <row r="2532" spans="1:21" x14ac:dyDescent="0.25">
      <c r="A2532" t="s">
        <v>12006</v>
      </c>
      <c r="B2532" t="s">
        <v>18</v>
      </c>
      <c r="C2532" t="s">
        <v>12007</v>
      </c>
      <c r="D2532" t="s">
        <v>12008</v>
      </c>
      <c r="E2532" t="s">
        <v>12009</v>
      </c>
      <c r="F2532" t="s">
        <v>2232</v>
      </c>
      <c r="G2532" s="2">
        <v>44409</v>
      </c>
      <c r="H2532" t="s">
        <v>34</v>
      </c>
      <c r="I2532">
        <v>2010</v>
      </c>
      <c r="J2532" t="s">
        <v>244</v>
      </c>
      <c r="K2532" t="s">
        <v>551</v>
      </c>
      <c r="L2532">
        <v>97</v>
      </c>
      <c r="M2532">
        <v>0</v>
      </c>
      <c r="N2532" t="s">
        <v>112</v>
      </c>
      <c r="O2532" t="s">
        <v>12010</v>
      </c>
      <c r="P2532" t="s">
        <v>39</v>
      </c>
      <c r="Q2532">
        <v>1</v>
      </c>
      <c r="R2532">
        <f t="shared" si="156"/>
        <v>2021</v>
      </c>
      <c r="S2532" t="str">
        <f t="shared" si="157"/>
        <v>August</v>
      </c>
      <c r="T2532" t="str">
        <f t="shared" si="158"/>
        <v>Modern</v>
      </c>
      <c r="U2532" t="str">
        <f t="shared" si="159"/>
        <v>Medium</v>
      </c>
    </row>
    <row r="2533" spans="1:21" x14ac:dyDescent="0.25">
      <c r="A2533" t="s">
        <v>12011</v>
      </c>
      <c r="B2533" t="s">
        <v>18</v>
      </c>
      <c r="C2533" t="s">
        <v>12012</v>
      </c>
      <c r="D2533" t="s">
        <v>2201</v>
      </c>
      <c r="E2533" t="s">
        <v>3421</v>
      </c>
      <c r="F2533" t="s">
        <v>175</v>
      </c>
      <c r="G2533" s="2"/>
      <c r="H2533" t="s">
        <v>22</v>
      </c>
      <c r="I2533">
        <v>2014</v>
      </c>
      <c r="J2533" t="s">
        <v>77</v>
      </c>
      <c r="K2533" t="s">
        <v>2558</v>
      </c>
      <c r="L2533">
        <v>18</v>
      </c>
      <c r="M2533">
        <v>0</v>
      </c>
      <c r="N2533" t="s">
        <v>686</v>
      </c>
      <c r="O2533" t="s">
        <v>12013</v>
      </c>
      <c r="P2533" t="s">
        <v>27</v>
      </c>
      <c r="Q2533">
        <v>2</v>
      </c>
      <c r="R2533" t="str">
        <f t="shared" si="156"/>
        <v/>
      </c>
      <c r="S2533" t="str">
        <f t="shared" si="157"/>
        <v/>
      </c>
      <c r="T2533" t="str">
        <f t="shared" si="158"/>
        <v>Modern</v>
      </c>
      <c r="U2533" t="str">
        <f t="shared" si="159"/>
        <v>Short</v>
      </c>
    </row>
    <row r="2534" spans="1:21" x14ac:dyDescent="0.25">
      <c r="A2534" t="s">
        <v>12014</v>
      </c>
      <c r="B2534" t="s">
        <v>18</v>
      </c>
      <c r="C2534" t="s">
        <v>12015</v>
      </c>
      <c r="D2534" t="s">
        <v>2201</v>
      </c>
      <c r="E2534" t="s">
        <v>22</v>
      </c>
      <c r="F2534" t="s">
        <v>22</v>
      </c>
      <c r="G2534" s="2"/>
      <c r="H2534" t="s">
        <v>22</v>
      </c>
      <c r="I2534">
        <v>2017</v>
      </c>
      <c r="J2534" t="s">
        <v>77</v>
      </c>
      <c r="K2534" t="s">
        <v>12016</v>
      </c>
      <c r="L2534">
        <v>541</v>
      </c>
      <c r="M2534">
        <v>0</v>
      </c>
      <c r="N2534" t="s">
        <v>1394</v>
      </c>
      <c r="O2534" t="s">
        <v>12017</v>
      </c>
      <c r="P2534" t="s">
        <v>27</v>
      </c>
      <c r="Q2534">
        <v>2</v>
      </c>
      <c r="R2534" t="str">
        <f t="shared" si="156"/>
        <v/>
      </c>
      <c r="S2534" t="str">
        <f t="shared" si="157"/>
        <v/>
      </c>
      <c r="T2534" t="str">
        <f t="shared" si="158"/>
        <v>Modern</v>
      </c>
      <c r="U2534" t="str">
        <f t="shared" si="159"/>
        <v>Long</v>
      </c>
    </row>
    <row r="2535" spans="1:21" x14ac:dyDescent="0.25">
      <c r="A2535" t="s">
        <v>12018</v>
      </c>
      <c r="B2535" t="s">
        <v>18</v>
      </c>
      <c r="C2535" t="s">
        <v>12019</v>
      </c>
      <c r="D2535" t="s">
        <v>12020</v>
      </c>
      <c r="E2535" t="s">
        <v>12021</v>
      </c>
      <c r="F2535" t="s">
        <v>168</v>
      </c>
      <c r="G2535" s="2">
        <v>43434</v>
      </c>
      <c r="H2535" t="s">
        <v>34</v>
      </c>
      <c r="I2535">
        <v>2018</v>
      </c>
      <c r="J2535" t="s">
        <v>35</v>
      </c>
      <c r="K2535" t="s">
        <v>161</v>
      </c>
      <c r="L2535">
        <v>101</v>
      </c>
      <c r="M2535">
        <v>0</v>
      </c>
      <c r="N2535" t="s">
        <v>112</v>
      </c>
      <c r="O2535" t="s">
        <v>12022</v>
      </c>
      <c r="P2535" t="s">
        <v>39</v>
      </c>
      <c r="Q2535">
        <v>1</v>
      </c>
      <c r="R2535">
        <f t="shared" si="156"/>
        <v>2018</v>
      </c>
      <c r="S2535" t="str">
        <f t="shared" si="157"/>
        <v>November</v>
      </c>
      <c r="T2535" t="str">
        <f t="shared" si="158"/>
        <v>Modern</v>
      </c>
      <c r="U2535" t="str">
        <f t="shared" si="159"/>
        <v>Medium</v>
      </c>
    </row>
    <row r="2536" spans="1:21" x14ac:dyDescent="0.25">
      <c r="A2536" t="s">
        <v>12023</v>
      </c>
      <c r="B2536" t="s">
        <v>18</v>
      </c>
      <c r="C2536" t="s">
        <v>12024</v>
      </c>
      <c r="D2536" t="s">
        <v>11512</v>
      </c>
      <c r="E2536" t="s">
        <v>12025</v>
      </c>
      <c r="F2536" t="s">
        <v>22</v>
      </c>
      <c r="G2536" s="2">
        <v>44364</v>
      </c>
      <c r="H2536" t="s">
        <v>34</v>
      </c>
      <c r="I2536">
        <v>2015</v>
      </c>
      <c r="J2536" t="s">
        <v>136</v>
      </c>
      <c r="K2536" t="s">
        <v>12026</v>
      </c>
      <c r="L2536">
        <v>12</v>
      </c>
      <c r="M2536">
        <v>0</v>
      </c>
      <c r="N2536" t="s">
        <v>119</v>
      </c>
      <c r="O2536" t="s">
        <v>12027</v>
      </c>
      <c r="P2536" t="s">
        <v>39</v>
      </c>
      <c r="Q2536">
        <v>1</v>
      </c>
      <c r="R2536">
        <f t="shared" si="156"/>
        <v>2021</v>
      </c>
      <c r="S2536" t="str">
        <f t="shared" si="157"/>
        <v>June</v>
      </c>
      <c r="T2536" t="str">
        <f t="shared" si="158"/>
        <v>Modern</v>
      </c>
      <c r="U2536" t="str">
        <f t="shared" si="159"/>
        <v>Short</v>
      </c>
    </row>
    <row r="2537" spans="1:21" x14ac:dyDescent="0.25">
      <c r="A2537" t="s">
        <v>12028</v>
      </c>
      <c r="B2537" t="s">
        <v>29</v>
      </c>
      <c r="C2537" t="s">
        <v>12029</v>
      </c>
      <c r="D2537" t="s">
        <v>22</v>
      </c>
      <c r="E2537" t="s">
        <v>12030</v>
      </c>
      <c r="F2537" t="s">
        <v>175</v>
      </c>
      <c r="G2537" s="2">
        <v>41991</v>
      </c>
      <c r="H2537" t="s">
        <v>34</v>
      </c>
      <c r="I2537">
        <v>1990</v>
      </c>
      <c r="J2537" t="s">
        <v>51</v>
      </c>
      <c r="K2537" t="s">
        <v>732</v>
      </c>
      <c r="L2537">
        <v>0</v>
      </c>
      <c r="M2537">
        <v>5</v>
      </c>
      <c r="N2537" t="s">
        <v>2733</v>
      </c>
      <c r="O2537" t="s">
        <v>12031</v>
      </c>
      <c r="P2537" t="s">
        <v>39</v>
      </c>
      <c r="Q2537">
        <v>1</v>
      </c>
      <c r="R2537">
        <f t="shared" si="156"/>
        <v>2014</v>
      </c>
      <c r="S2537" t="str">
        <f t="shared" si="157"/>
        <v>December</v>
      </c>
      <c r="T2537" t="str">
        <f t="shared" si="158"/>
        <v>Older</v>
      </c>
      <c r="U2537" t="str">
        <f t="shared" si="159"/>
        <v>Not Applicable</v>
      </c>
    </row>
    <row r="2538" spans="1:21" x14ac:dyDescent="0.25">
      <c r="A2538" t="s">
        <v>12032</v>
      </c>
      <c r="B2538" t="s">
        <v>29</v>
      </c>
      <c r="C2538" t="s">
        <v>12033</v>
      </c>
      <c r="D2538" t="s">
        <v>22</v>
      </c>
      <c r="E2538" t="s">
        <v>12034</v>
      </c>
      <c r="F2538" t="s">
        <v>110</v>
      </c>
      <c r="G2538" s="2">
        <v>44044</v>
      </c>
      <c r="H2538" t="s">
        <v>34</v>
      </c>
      <c r="I2538">
        <v>2014</v>
      </c>
      <c r="J2538" t="s">
        <v>136</v>
      </c>
      <c r="K2538" t="s">
        <v>71</v>
      </c>
      <c r="L2538">
        <v>0</v>
      </c>
      <c r="M2538">
        <v>1</v>
      </c>
      <c r="N2538" t="s">
        <v>389</v>
      </c>
      <c r="O2538" t="s">
        <v>12035</v>
      </c>
      <c r="P2538" t="s">
        <v>39</v>
      </c>
      <c r="Q2538">
        <v>1</v>
      </c>
      <c r="R2538">
        <f t="shared" si="156"/>
        <v>2020</v>
      </c>
      <c r="S2538" t="str">
        <f t="shared" si="157"/>
        <v>August</v>
      </c>
      <c r="T2538" t="str">
        <f t="shared" si="158"/>
        <v>Modern</v>
      </c>
      <c r="U2538" t="str">
        <f t="shared" si="159"/>
        <v>Not Applicable</v>
      </c>
    </row>
    <row r="2539" spans="1:21" x14ac:dyDescent="0.25">
      <c r="A2539" t="s">
        <v>12036</v>
      </c>
      <c r="B2539" t="s">
        <v>29</v>
      </c>
      <c r="C2539" t="s">
        <v>12037</v>
      </c>
      <c r="D2539" t="s">
        <v>22</v>
      </c>
      <c r="E2539" t="s">
        <v>12038</v>
      </c>
      <c r="F2539" t="s">
        <v>22</v>
      </c>
      <c r="G2539" s="2"/>
      <c r="H2539" t="s">
        <v>22</v>
      </c>
      <c r="I2539">
        <v>2019</v>
      </c>
      <c r="J2539" t="s">
        <v>35</v>
      </c>
      <c r="K2539" t="s">
        <v>1885</v>
      </c>
      <c r="L2539">
        <v>0</v>
      </c>
      <c r="M2539">
        <v>4</v>
      </c>
      <c r="N2539" t="s">
        <v>119</v>
      </c>
      <c r="O2539" t="s">
        <v>12039</v>
      </c>
      <c r="P2539" t="s">
        <v>27</v>
      </c>
      <c r="Q2539">
        <v>2</v>
      </c>
      <c r="R2539" t="str">
        <f t="shared" si="156"/>
        <v/>
      </c>
      <c r="S2539" t="str">
        <f t="shared" si="157"/>
        <v/>
      </c>
      <c r="T2539" t="str">
        <f t="shared" si="158"/>
        <v>Modern</v>
      </c>
      <c r="U2539" t="str">
        <f t="shared" si="159"/>
        <v>Not Applicable</v>
      </c>
    </row>
    <row r="2540" spans="1:21" x14ac:dyDescent="0.25">
      <c r="A2540" t="s">
        <v>12040</v>
      </c>
      <c r="B2540" t="s">
        <v>29</v>
      </c>
      <c r="C2540" t="s">
        <v>12041</v>
      </c>
      <c r="D2540" t="s">
        <v>22</v>
      </c>
      <c r="E2540" t="s">
        <v>22</v>
      </c>
      <c r="F2540" t="s">
        <v>22</v>
      </c>
      <c r="G2540" s="2"/>
      <c r="H2540" t="s">
        <v>22</v>
      </c>
      <c r="I2540">
        <v>2019</v>
      </c>
      <c r="J2540" t="s">
        <v>23</v>
      </c>
      <c r="K2540" t="s">
        <v>71</v>
      </c>
      <c r="L2540">
        <v>0</v>
      </c>
      <c r="M2540">
        <v>1</v>
      </c>
      <c r="N2540" t="s">
        <v>155</v>
      </c>
      <c r="O2540" t="s">
        <v>12042</v>
      </c>
      <c r="P2540" t="s">
        <v>27</v>
      </c>
      <c r="Q2540">
        <v>2</v>
      </c>
      <c r="R2540" t="str">
        <f t="shared" si="156"/>
        <v/>
      </c>
      <c r="S2540" t="str">
        <f t="shared" si="157"/>
        <v/>
      </c>
      <c r="T2540" t="str">
        <f t="shared" si="158"/>
        <v>Modern</v>
      </c>
      <c r="U2540" t="str">
        <f t="shared" si="159"/>
        <v>Not Applicable</v>
      </c>
    </row>
    <row r="2541" spans="1:21" x14ac:dyDescent="0.25">
      <c r="A2541" t="s">
        <v>12043</v>
      </c>
      <c r="B2541" t="s">
        <v>18</v>
      </c>
      <c r="C2541" t="s">
        <v>12044</v>
      </c>
      <c r="D2541" t="s">
        <v>12045</v>
      </c>
      <c r="E2541" t="s">
        <v>12046</v>
      </c>
      <c r="F2541" t="s">
        <v>22</v>
      </c>
      <c r="G2541" s="2"/>
      <c r="H2541" t="s">
        <v>22</v>
      </c>
      <c r="I2541">
        <v>1936</v>
      </c>
      <c r="J2541" t="s">
        <v>59</v>
      </c>
      <c r="K2541" t="s">
        <v>154</v>
      </c>
      <c r="L2541">
        <v>53</v>
      </c>
      <c r="M2541">
        <v>0</v>
      </c>
      <c r="N2541" t="s">
        <v>155</v>
      </c>
      <c r="O2541" t="s">
        <v>12047</v>
      </c>
      <c r="P2541" t="s">
        <v>27</v>
      </c>
      <c r="Q2541">
        <v>2</v>
      </c>
      <c r="R2541" t="str">
        <f t="shared" si="156"/>
        <v/>
      </c>
      <c r="S2541" t="str">
        <f t="shared" si="157"/>
        <v/>
      </c>
      <c r="T2541" t="str">
        <f t="shared" si="158"/>
        <v>Older</v>
      </c>
      <c r="U2541" t="str">
        <f t="shared" si="159"/>
        <v>Short</v>
      </c>
    </row>
    <row r="2542" spans="1:21" x14ac:dyDescent="0.25">
      <c r="A2542" t="s">
        <v>12048</v>
      </c>
      <c r="B2542" t="s">
        <v>18</v>
      </c>
      <c r="C2542" t="s">
        <v>12049</v>
      </c>
      <c r="D2542" t="s">
        <v>12050</v>
      </c>
      <c r="E2542" t="s">
        <v>12051</v>
      </c>
      <c r="F2542" t="s">
        <v>175</v>
      </c>
      <c r="G2542" s="2"/>
      <c r="H2542" t="s">
        <v>22</v>
      </c>
      <c r="I2542">
        <v>2018</v>
      </c>
      <c r="J2542" t="s">
        <v>59</v>
      </c>
      <c r="K2542" t="s">
        <v>12052</v>
      </c>
      <c r="L2542">
        <v>15</v>
      </c>
      <c r="M2542">
        <v>0</v>
      </c>
      <c r="N2542" t="s">
        <v>155</v>
      </c>
      <c r="O2542" t="s">
        <v>12053</v>
      </c>
      <c r="P2542" t="s">
        <v>27</v>
      </c>
      <c r="Q2542">
        <v>2</v>
      </c>
      <c r="R2542" t="str">
        <f t="shared" si="156"/>
        <v/>
      </c>
      <c r="S2542" t="str">
        <f t="shared" si="157"/>
        <v/>
      </c>
      <c r="T2542" t="str">
        <f t="shared" si="158"/>
        <v>Modern</v>
      </c>
      <c r="U2542" t="str">
        <f t="shared" si="159"/>
        <v>Short</v>
      </c>
    </row>
    <row r="2543" spans="1:21" x14ac:dyDescent="0.25">
      <c r="A2543" t="s">
        <v>12054</v>
      </c>
      <c r="B2543" t="s">
        <v>18</v>
      </c>
      <c r="C2543" t="s">
        <v>12055</v>
      </c>
      <c r="D2543" t="s">
        <v>12056</v>
      </c>
      <c r="E2543" t="s">
        <v>12057</v>
      </c>
      <c r="F2543" t="s">
        <v>22</v>
      </c>
      <c r="G2543" s="2"/>
      <c r="H2543" t="s">
        <v>22</v>
      </c>
      <c r="I2543">
        <v>2020</v>
      </c>
      <c r="J2543" t="s">
        <v>198</v>
      </c>
      <c r="K2543" t="s">
        <v>60</v>
      </c>
      <c r="L2543">
        <v>89</v>
      </c>
      <c r="M2543">
        <v>0</v>
      </c>
      <c r="N2543" t="s">
        <v>25</v>
      </c>
      <c r="O2543" t="s">
        <v>12058</v>
      </c>
      <c r="P2543" t="s">
        <v>27</v>
      </c>
      <c r="Q2543">
        <v>2</v>
      </c>
      <c r="R2543" t="str">
        <f t="shared" si="156"/>
        <v/>
      </c>
      <c r="S2543" t="str">
        <f t="shared" si="157"/>
        <v/>
      </c>
      <c r="T2543" t="str">
        <f t="shared" si="158"/>
        <v>Recent</v>
      </c>
      <c r="U2543" t="str">
        <f t="shared" si="159"/>
        <v>Short</v>
      </c>
    </row>
    <row r="2544" spans="1:21" x14ac:dyDescent="0.25">
      <c r="A2544" t="s">
        <v>12059</v>
      </c>
      <c r="B2544" t="s">
        <v>18</v>
      </c>
      <c r="C2544" t="s">
        <v>12060</v>
      </c>
      <c r="D2544" t="s">
        <v>12061</v>
      </c>
      <c r="E2544" t="s">
        <v>12062</v>
      </c>
      <c r="F2544" t="s">
        <v>85</v>
      </c>
      <c r="G2544" s="2">
        <v>43146</v>
      </c>
      <c r="H2544" t="s">
        <v>34</v>
      </c>
      <c r="I2544">
        <v>2005</v>
      </c>
      <c r="J2544" t="s">
        <v>136</v>
      </c>
      <c r="K2544" t="s">
        <v>1537</v>
      </c>
      <c r="L2544">
        <v>126</v>
      </c>
      <c r="M2544">
        <v>0</v>
      </c>
      <c r="N2544" t="s">
        <v>119</v>
      </c>
      <c r="O2544" t="s">
        <v>12063</v>
      </c>
      <c r="P2544" t="s">
        <v>39</v>
      </c>
      <c r="Q2544">
        <v>1</v>
      </c>
      <c r="R2544">
        <f t="shared" si="156"/>
        <v>2018</v>
      </c>
      <c r="S2544" t="str">
        <f t="shared" si="157"/>
        <v>February</v>
      </c>
      <c r="T2544" t="str">
        <f t="shared" si="158"/>
        <v>Older</v>
      </c>
      <c r="U2544" t="str">
        <f t="shared" si="159"/>
        <v>Long</v>
      </c>
    </row>
    <row r="2545" spans="1:21" x14ac:dyDescent="0.25">
      <c r="A2545" t="s">
        <v>12064</v>
      </c>
      <c r="B2545" t="s">
        <v>29</v>
      </c>
      <c r="C2545" t="s">
        <v>12065</v>
      </c>
      <c r="D2545" t="s">
        <v>22</v>
      </c>
      <c r="E2545" t="s">
        <v>12066</v>
      </c>
      <c r="F2545" t="s">
        <v>22</v>
      </c>
      <c r="G2545" s="2"/>
      <c r="H2545" t="s">
        <v>22</v>
      </c>
      <c r="I2545">
        <v>2021</v>
      </c>
      <c r="J2545" t="s">
        <v>59</v>
      </c>
      <c r="K2545" t="s">
        <v>71</v>
      </c>
      <c r="L2545">
        <v>0</v>
      </c>
      <c r="M2545">
        <v>1</v>
      </c>
      <c r="N2545" t="s">
        <v>805</v>
      </c>
      <c r="O2545" t="s">
        <v>12067</v>
      </c>
      <c r="P2545" t="s">
        <v>27</v>
      </c>
      <c r="Q2545">
        <v>2</v>
      </c>
      <c r="R2545" t="str">
        <f t="shared" si="156"/>
        <v/>
      </c>
      <c r="S2545" t="str">
        <f t="shared" si="157"/>
        <v/>
      </c>
      <c r="T2545" t="str">
        <f t="shared" si="158"/>
        <v>Recent</v>
      </c>
      <c r="U2545" t="str">
        <f t="shared" si="159"/>
        <v>Not Applicable</v>
      </c>
    </row>
    <row r="2546" spans="1:21" x14ac:dyDescent="0.25">
      <c r="A2546" t="s">
        <v>12068</v>
      </c>
      <c r="B2546" t="s">
        <v>29</v>
      </c>
      <c r="C2546" t="s">
        <v>12069</v>
      </c>
      <c r="D2546" t="s">
        <v>22</v>
      </c>
      <c r="E2546" t="s">
        <v>12070</v>
      </c>
      <c r="F2546" t="s">
        <v>1050</v>
      </c>
      <c r="G2546" s="2">
        <v>42730</v>
      </c>
      <c r="H2546" t="s">
        <v>34</v>
      </c>
      <c r="I2546">
        <v>2009</v>
      </c>
      <c r="J2546" t="s">
        <v>136</v>
      </c>
      <c r="K2546" t="s">
        <v>71</v>
      </c>
      <c r="L2546">
        <v>0</v>
      </c>
      <c r="M2546">
        <v>1</v>
      </c>
      <c r="N2546" t="s">
        <v>220</v>
      </c>
      <c r="O2546" t="s">
        <v>12071</v>
      </c>
      <c r="P2546" t="s">
        <v>39</v>
      </c>
      <c r="Q2546">
        <v>1</v>
      </c>
      <c r="R2546">
        <f t="shared" si="156"/>
        <v>2016</v>
      </c>
      <c r="S2546" t="str">
        <f t="shared" si="157"/>
        <v>December</v>
      </c>
      <c r="T2546" t="str">
        <f t="shared" si="158"/>
        <v>Older</v>
      </c>
      <c r="U2546" t="str">
        <f t="shared" si="159"/>
        <v>Not Applicable</v>
      </c>
    </row>
    <row r="2547" spans="1:21" x14ac:dyDescent="0.25">
      <c r="A2547" t="s">
        <v>12072</v>
      </c>
      <c r="B2547" t="s">
        <v>18</v>
      </c>
      <c r="C2547" t="s">
        <v>12073</v>
      </c>
      <c r="D2547" t="s">
        <v>12074</v>
      </c>
      <c r="E2547" t="s">
        <v>12075</v>
      </c>
      <c r="F2547" t="s">
        <v>22</v>
      </c>
      <c r="G2547" s="2"/>
      <c r="H2547" t="s">
        <v>22</v>
      </c>
      <c r="I2547">
        <v>1990</v>
      </c>
      <c r="J2547" t="s">
        <v>198</v>
      </c>
      <c r="K2547" t="s">
        <v>3095</v>
      </c>
      <c r="L2547">
        <v>30</v>
      </c>
      <c r="M2547">
        <v>0</v>
      </c>
      <c r="N2547" t="s">
        <v>155</v>
      </c>
      <c r="O2547" t="s">
        <v>12076</v>
      </c>
      <c r="P2547" t="s">
        <v>27</v>
      </c>
      <c r="Q2547">
        <v>2</v>
      </c>
      <c r="R2547" t="str">
        <f t="shared" si="156"/>
        <v/>
      </c>
      <c r="S2547" t="str">
        <f t="shared" si="157"/>
        <v/>
      </c>
      <c r="T2547" t="str">
        <f t="shared" si="158"/>
        <v>Older</v>
      </c>
      <c r="U2547" t="str">
        <f t="shared" si="159"/>
        <v>Short</v>
      </c>
    </row>
    <row r="2548" spans="1:21" x14ac:dyDescent="0.25">
      <c r="A2548" t="s">
        <v>12077</v>
      </c>
      <c r="B2548" t="s">
        <v>18</v>
      </c>
      <c r="C2548" t="s">
        <v>12078</v>
      </c>
      <c r="D2548" t="s">
        <v>12079</v>
      </c>
      <c r="E2548" t="s">
        <v>12080</v>
      </c>
      <c r="F2548" t="s">
        <v>12081</v>
      </c>
      <c r="G2548" s="2">
        <v>42986</v>
      </c>
      <c r="H2548" t="s">
        <v>34</v>
      </c>
      <c r="I2548">
        <v>2014</v>
      </c>
      <c r="J2548" t="s">
        <v>92</v>
      </c>
      <c r="K2548" t="s">
        <v>233</v>
      </c>
      <c r="L2548">
        <v>110</v>
      </c>
      <c r="M2548">
        <v>0</v>
      </c>
      <c r="N2548" t="s">
        <v>53</v>
      </c>
      <c r="O2548" t="s">
        <v>12082</v>
      </c>
      <c r="P2548" t="s">
        <v>39</v>
      </c>
      <c r="Q2548">
        <v>1</v>
      </c>
      <c r="R2548">
        <f t="shared" si="156"/>
        <v>2017</v>
      </c>
      <c r="S2548" t="str">
        <f t="shared" si="157"/>
        <v>September</v>
      </c>
      <c r="T2548" t="str">
        <f t="shared" si="158"/>
        <v>Modern</v>
      </c>
      <c r="U2548" t="str">
        <f t="shared" si="159"/>
        <v>Medium</v>
      </c>
    </row>
    <row r="2549" spans="1:21" x14ac:dyDescent="0.25">
      <c r="A2549" t="s">
        <v>12083</v>
      </c>
      <c r="B2549" t="s">
        <v>18</v>
      </c>
      <c r="C2549" t="s">
        <v>12084</v>
      </c>
      <c r="D2549" t="s">
        <v>12085</v>
      </c>
      <c r="E2549" t="s">
        <v>12086</v>
      </c>
      <c r="F2549" t="s">
        <v>85</v>
      </c>
      <c r="G2549" s="2"/>
      <c r="H2549" t="s">
        <v>22</v>
      </c>
      <c r="I2549">
        <v>2011</v>
      </c>
      <c r="J2549" t="s">
        <v>198</v>
      </c>
      <c r="K2549" t="s">
        <v>1231</v>
      </c>
      <c r="L2549">
        <v>107</v>
      </c>
      <c r="M2549">
        <v>0</v>
      </c>
      <c r="N2549" t="s">
        <v>61</v>
      </c>
      <c r="O2549" t="s">
        <v>12087</v>
      </c>
      <c r="P2549" t="s">
        <v>27</v>
      </c>
      <c r="Q2549">
        <v>2</v>
      </c>
      <c r="R2549" t="str">
        <f t="shared" si="156"/>
        <v/>
      </c>
      <c r="S2549" t="str">
        <f t="shared" si="157"/>
        <v/>
      </c>
      <c r="T2549" t="str">
        <f t="shared" si="158"/>
        <v>Modern</v>
      </c>
      <c r="U2549" t="str">
        <f t="shared" si="159"/>
        <v>Medium</v>
      </c>
    </row>
    <row r="2550" spans="1:21" x14ac:dyDescent="0.25">
      <c r="A2550" t="s">
        <v>12088</v>
      </c>
      <c r="B2550" t="s">
        <v>18</v>
      </c>
      <c r="C2550" t="s">
        <v>12089</v>
      </c>
      <c r="D2550" t="s">
        <v>12090</v>
      </c>
      <c r="E2550" t="s">
        <v>12091</v>
      </c>
      <c r="F2550" t="s">
        <v>85</v>
      </c>
      <c r="G2550" s="2"/>
      <c r="H2550" t="s">
        <v>22</v>
      </c>
      <c r="I2550">
        <v>2017</v>
      </c>
      <c r="J2550" t="s">
        <v>77</v>
      </c>
      <c r="K2550" t="s">
        <v>52</v>
      </c>
      <c r="L2550">
        <v>139</v>
      </c>
      <c r="M2550">
        <v>0</v>
      </c>
      <c r="N2550" t="s">
        <v>61</v>
      </c>
      <c r="O2550" t="s">
        <v>12092</v>
      </c>
      <c r="P2550" t="s">
        <v>27</v>
      </c>
      <c r="Q2550">
        <v>2</v>
      </c>
      <c r="R2550" t="str">
        <f t="shared" si="156"/>
        <v/>
      </c>
      <c r="S2550" t="str">
        <f t="shared" si="157"/>
        <v/>
      </c>
      <c r="T2550" t="str">
        <f t="shared" si="158"/>
        <v>Modern</v>
      </c>
      <c r="U2550" t="str">
        <f t="shared" si="159"/>
        <v>Long</v>
      </c>
    </row>
    <row r="2551" spans="1:21" x14ac:dyDescent="0.25">
      <c r="A2551" t="s">
        <v>12093</v>
      </c>
      <c r="B2551" t="s">
        <v>18</v>
      </c>
      <c r="C2551" t="s">
        <v>12094</v>
      </c>
      <c r="D2551" t="s">
        <v>1351</v>
      </c>
      <c r="E2551" t="s">
        <v>12095</v>
      </c>
      <c r="F2551" t="s">
        <v>22</v>
      </c>
      <c r="G2551" s="2"/>
      <c r="H2551" t="s">
        <v>22</v>
      </c>
      <c r="I2551">
        <v>2020</v>
      </c>
      <c r="J2551" t="s">
        <v>59</v>
      </c>
      <c r="K2551" t="s">
        <v>773</v>
      </c>
      <c r="L2551">
        <v>96</v>
      </c>
      <c r="M2551">
        <v>0</v>
      </c>
      <c r="N2551" t="s">
        <v>119</v>
      </c>
      <c r="O2551" t="s">
        <v>12096</v>
      </c>
      <c r="P2551" t="s">
        <v>27</v>
      </c>
      <c r="Q2551">
        <v>2</v>
      </c>
      <c r="R2551" t="str">
        <f t="shared" si="156"/>
        <v/>
      </c>
      <c r="S2551" t="str">
        <f t="shared" si="157"/>
        <v/>
      </c>
      <c r="T2551" t="str">
        <f t="shared" si="158"/>
        <v>Recent</v>
      </c>
      <c r="U2551" t="str">
        <f t="shared" si="159"/>
        <v>Medium</v>
      </c>
    </row>
    <row r="2552" spans="1:21" x14ac:dyDescent="0.25">
      <c r="A2552" t="s">
        <v>12097</v>
      </c>
      <c r="B2552" t="s">
        <v>18</v>
      </c>
      <c r="C2552" t="s">
        <v>12098</v>
      </c>
      <c r="D2552" t="s">
        <v>76</v>
      </c>
      <c r="E2552" t="s">
        <v>684</v>
      </c>
      <c r="F2552" t="s">
        <v>22</v>
      </c>
      <c r="G2552" s="2"/>
      <c r="H2552" t="s">
        <v>22</v>
      </c>
      <c r="I2552">
        <v>2017</v>
      </c>
      <c r="J2552" t="s">
        <v>77</v>
      </c>
      <c r="K2552" t="s">
        <v>685</v>
      </c>
      <c r="L2552">
        <v>20</v>
      </c>
      <c r="M2552">
        <v>0</v>
      </c>
      <c r="N2552" t="s">
        <v>686</v>
      </c>
      <c r="O2552" t="s">
        <v>12099</v>
      </c>
      <c r="P2552" t="s">
        <v>27</v>
      </c>
      <c r="Q2552">
        <v>2</v>
      </c>
      <c r="R2552" t="str">
        <f t="shared" si="156"/>
        <v/>
      </c>
      <c r="S2552" t="str">
        <f t="shared" si="157"/>
        <v/>
      </c>
      <c r="T2552" t="str">
        <f t="shared" si="158"/>
        <v>Modern</v>
      </c>
      <c r="U2552" t="str">
        <f t="shared" si="159"/>
        <v>Short</v>
      </c>
    </row>
    <row r="2553" spans="1:21" x14ac:dyDescent="0.25">
      <c r="A2553" t="s">
        <v>12100</v>
      </c>
      <c r="B2553" t="s">
        <v>29</v>
      </c>
      <c r="C2553" t="s">
        <v>12101</v>
      </c>
      <c r="D2553" t="s">
        <v>22</v>
      </c>
      <c r="E2553" t="s">
        <v>12102</v>
      </c>
      <c r="F2553" t="s">
        <v>22</v>
      </c>
      <c r="G2553" s="2">
        <v>43343</v>
      </c>
      <c r="H2553" t="s">
        <v>34</v>
      </c>
      <c r="I2553">
        <v>2018</v>
      </c>
      <c r="J2553" t="s">
        <v>51</v>
      </c>
      <c r="K2553" t="s">
        <v>1440</v>
      </c>
      <c r="L2553">
        <v>0</v>
      </c>
      <c r="M2553">
        <v>3</v>
      </c>
      <c r="N2553" t="s">
        <v>1300</v>
      </c>
      <c r="O2553" t="s">
        <v>12103</v>
      </c>
      <c r="P2553" t="s">
        <v>39</v>
      </c>
      <c r="Q2553">
        <v>1</v>
      </c>
      <c r="R2553">
        <f t="shared" si="156"/>
        <v>2018</v>
      </c>
      <c r="S2553" t="str">
        <f t="shared" si="157"/>
        <v>August</v>
      </c>
      <c r="T2553" t="str">
        <f t="shared" si="158"/>
        <v>Modern</v>
      </c>
      <c r="U2553" t="str">
        <f t="shared" si="159"/>
        <v>Not Applicable</v>
      </c>
    </row>
    <row r="2554" spans="1:21" x14ac:dyDescent="0.25">
      <c r="A2554" t="s">
        <v>12104</v>
      </c>
      <c r="B2554" t="s">
        <v>29</v>
      </c>
      <c r="C2554" t="s">
        <v>12105</v>
      </c>
      <c r="D2554" t="s">
        <v>22</v>
      </c>
      <c r="E2554" t="s">
        <v>22</v>
      </c>
      <c r="F2554" t="s">
        <v>22</v>
      </c>
      <c r="G2554" s="2"/>
      <c r="H2554" t="s">
        <v>22</v>
      </c>
      <c r="I2554">
        <v>2017</v>
      </c>
      <c r="J2554" t="s">
        <v>903</v>
      </c>
      <c r="K2554" t="s">
        <v>71</v>
      </c>
      <c r="L2554">
        <v>0</v>
      </c>
      <c r="M2554">
        <v>1</v>
      </c>
      <c r="N2554" t="s">
        <v>155</v>
      </c>
      <c r="O2554" t="s">
        <v>12106</v>
      </c>
      <c r="P2554" t="s">
        <v>27</v>
      </c>
      <c r="Q2554">
        <v>2</v>
      </c>
      <c r="R2554" t="str">
        <f t="shared" si="156"/>
        <v/>
      </c>
      <c r="S2554" t="str">
        <f t="shared" si="157"/>
        <v/>
      </c>
      <c r="T2554" t="str">
        <f t="shared" si="158"/>
        <v>Modern</v>
      </c>
      <c r="U2554" t="str">
        <f t="shared" si="159"/>
        <v>Not Applicable</v>
      </c>
    </row>
    <row r="2555" spans="1:21" x14ac:dyDescent="0.25">
      <c r="A2555" t="s">
        <v>12107</v>
      </c>
      <c r="B2555" t="s">
        <v>18</v>
      </c>
      <c r="C2555" t="s">
        <v>12108</v>
      </c>
      <c r="D2555" t="s">
        <v>6997</v>
      </c>
      <c r="E2555" t="s">
        <v>12109</v>
      </c>
      <c r="F2555" t="s">
        <v>175</v>
      </c>
      <c r="G2555" s="2">
        <v>43539</v>
      </c>
      <c r="H2555" t="s">
        <v>34</v>
      </c>
      <c r="I2555">
        <v>2006</v>
      </c>
      <c r="J2555" t="s">
        <v>35</v>
      </c>
      <c r="K2555" t="s">
        <v>445</v>
      </c>
      <c r="L2555">
        <v>69</v>
      </c>
      <c r="M2555">
        <v>0</v>
      </c>
      <c r="N2555" t="s">
        <v>210</v>
      </c>
      <c r="O2555" t="s">
        <v>12110</v>
      </c>
      <c r="P2555" t="s">
        <v>39</v>
      </c>
      <c r="Q2555">
        <v>1</v>
      </c>
      <c r="R2555">
        <f t="shared" si="156"/>
        <v>2019</v>
      </c>
      <c r="S2555" t="str">
        <f t="shared" si="157"/>
        <v>March</v>
      </c>
      <c r="T2555" t="str">
        <f t="shared" si="158"/>
        <v>Older</v>
      </c>
      <c r="U2555" t="str">
        <f t="shared" si="159"/>
        <v>Short</v>
      </c>
    </row>
    <row r="2556" spans="1:21" x14ac:dyDescent="0.25">
      <c r="A2556" t="s">
        <v>12111</v>
      </c>
      <c r="B2556" t="s">
        <v>18</v>
      </c>
      <c r="C2556" t="s">
        <v>12112</v>
      </c>
      <c r="D2556" t="s">
        <v>12113</v>
      </c>
      <c r="E2556" t="s">
        <v>12114</v>
      </c>
      <c r="F2556" t="s">
        <v>175</v>
      </c>
      <c r="G2556" s="2"/>
      <c r="H2556" t="s">
        <v>22</v>
      </c>
      <c r="I2556">
        <v>2021</v>
      </c>
      <c r="J2556" t="s">
        <v>59</v>
      </c>
      <c r="K2556" t="s">
        <v>773</v>
      </c>
      <c r="L2556">
        <v>96</v>
      </c>
      <c r="M2556">
        <v>0</v>
      </c>
      <c r="N2556" t="s">
        <v>61</v>
      </c>
      <c r="O2556" t="s">
        <v>12115</v>
      </c>
      <c r="P2556" t="s">
        <v>27</v>
      </c>
      <c r="Q2556">
        <v>2</v>
      </c>
      <c r="R2556" t="str">
        <f t="shared" si="156"/>
        <v/>
      </c>
      <c r="S2556" t="str">
        <f t="shared" si="157"/>
        <v/>
      </c>
      <c r="T2556" t="str">
        <f t="shared" si="158"/>
        <v>Recent</v>
      </c>
      <c r="U2556" t="str">
        <f t="shared" si="159"/>
        <v>Medium</v>
      </c>
    </row>
    <row r="2557" spans="1:21" x14ac:dyDescent="0.25">
      <c r="A2557" t="s">
        <v>12116</v>
      </c>
      <c r="B2557" t="s">
        <v>18</v>
      </c>
      <c r="C2557" t="s">
        <v>12117</v>
      </c>
      <c r="D2557" t="s">
        <v>12118</v>
      </c>
      <c r="E2557" t="s">
        <v>12119</v>
      </c>
      <c r="F2557" t="s">
        <v>22</v>
      </c>
      <c r="G2557" s="2"/>
      <c r="H2557" t="s">
        <v>22</v>
      </c>
      <c r="I2557">
        <v>2013</v>
      </c>
      <c r="J2557" t="s">
        <v>92</v>
      </c>
      <c r="K2557" t="s">
        <v>263</v>
      </c>
      <c r="L2557">
        <v>88</v>
      </c>
      <c r="M2557">
        <v>0</v>
      </c>
      <c r="N2557" t="s">
        <v>61</v>
      </c>
      <c r="O2557" t="s">
        <v>12120</v>
      </c>
      <c r="P2557" t="s">
        <v>27</v>
      </c>
      <c r="Q2557">
        <v>2</v>
      </c>
      <c r="R2557" t="str">
        <f t="shared" si="156"/>
        <v/>
      </c>
      <c r="S2557" t="str">
        <f t="shared" si="157"/>
        <v/>
      </c>
      <c r="T2557" t="str">
        <f t="shared" si="158"/>
        <v>Modern</v>
      </c>
      <c r="U2557" t="str">
        <f t="shared" si="159"/>
        <v>Short</v>
      </c>
    </row>
    <row r="2558" spans="1:21" x14ac:dyDescent="0.25">
      <c r="A2558" t="s">
        <v>12121</v>
      </c>
      <c r="B2558" t="s">
        <v>29</v>
      </c>
      <c r="C2558" t="s">
        <v>12122</v>
      </c>
      <c r="D2558" t="s">
        <v>12123</v>
      </c>
      <c r="E2558" t="s">
        <v>12124</v>
      </c>
      <c r="F2558" t="s">
        <v>175</v>
      </c>
      <c r="G2558" s="2">
        <v>44383</v>
      </c>
      <c r="H2558" t="s">
        <v>34</v>
      </c>
      <c r="I2558">
        <v>2019</v>
      </c>
      <c r="J2558" t="s">
        <v>35</v>
      </c>
      <c r="K2558" t="s">
        <v>1856</v>
      </c>
      <c r="L2558">
        <v>0</v>
      </c>
      <c r="M2558">
        <v>7</v>
      </c>
      <c r="N2558" t="s">
        <v>61</v>
      </c>
      <c r="O2558" t="s">
        <v>12125</v>
      </c>
      <c r="P2558" t="s">
        <v>39</v>
      </c>
      <c r="Q2558">
        <v>1</v>
      </c>
      <c r="R2558">
        <f t="shared" si="156"/>
        <v>2021</v>
      </c>
      <c r="S2558" t="str">
        <f t="shared" si="157"/>
        <v>July</v>
      </c>
      <c r="T2558" t="str">
        <f t="shared" si="158"/>
        <v>Modern</v>
      </c>
      <c r="U2558" t="str">
        <f t="shared" si="159"/>
        <v>Not Applicable</v>
      </c>
    </row>
    <row r="2559" spans="1:21" x14ac:dyDescent="0.25">
      <c r="A2559" t="s">
        <v>12126</v>
      </c>
      <c r="B2559" t="s">
        <v>29</v>
      </c>
      <c r="C2559" t="s">
        <v>12127</v>
      </c>
      <c r="D2559" t="s">
        <v>22</v>
      </c>
      <c r="E2559" t="s">
        <v>22</v>
      </c>
      <c r="F2559" t="s">
        <v>12128</v>
      </c>
      <c r="G2559" s="2">
        <v>42712</v>
      </c>
      <c r="H2559" t="s">
        <v>34</v>
      </c>
      <c r="I2559">
        <v>2015</v>
      </c>
      <c r="J2559" t="s">
        <v>136</v>
      </c>
      <c r="K2559" t="s">
        <v>71</v>
      </c>
      <c r="L2559">
        <v>0</v>
      </c>
      <c r="M2559">
        <v>1</v>
      </c>
      <c r="N2559" t="s">
        <v>72</v>
      </c>
      <c r="O2559" t="s">
        <v>12129</v>
      </c>
      <c r="P2559" t="s">
        <v>39</v>
      </c>
      <c r="Q2559">
        <v>1</v>
      </c>
      <c r="R2559">
        <f t="shared" si="156"/>
        <v>2016</v>
      </c>
      <c r="S2559" t="str">
        <f t="shared" si="157"/>
        <v>December</v>
      </c>
      <c r="T2559" t="str">
        <f t="shared" si="158"/>
        <v>Modern</v>
      </c>
      <c r="U2559" t="str">
        <f t="shared" si="159"/>
        <v>Not Applicable</v>
      </c>
    </row>
    <row r="2560" spans="1:21" x14ac:dyDescent="0.25">
      <c r="A2560" t="s">
        <v>12130</v>
      </c>
      <c r="B2560" t="s">
        <v>18</v>
      </c>
      <c r="C2560" t="s">
        <v>12131</v>
      </c>
      <c r="D2560" t="s">
        <v>76</v>
      </c>
      <c r="E2560" t="s">
        <v>10300</v>
      </c>
      <c r="F2560" t="s">
        <v>22</v>
      </c>
      <c r="G2560" s="2"/>
      <c r="H2560" t="s">
        <v>22</v>
      </c>
      <c r="I2560">
        <v>2020</v>
      </c>
      <c r="J2560" t="s">
        <v>77</v>
      </c>
      <c r="K2560" t="s">
        <v>1202</v>
      </c>
      <c r="L2560">
        <v>52</v>
      </c>
      <c r="M2560">
        <v>0</v>
      </c>
      <c r="N2560" t="s">
        <v>79</v>
      </c>
      <c r="O2560" t="s">
        <v>12132</v>
      </c>
      <c r="P2560" t="s">
        <v>27</v>
      </c>
      <c r="Q2560">
        <v>2</v>
      </c>
      <c r="R2560" t="str">
        <f t="shared" si="156"/>
        <v/>
      </c>
      <c r="S2560" t="str">
        <f t="shared" si="157"/>
        <v/>
      </c>
      <c r="T2560" t="str">
        <f t="shared" si="158"/>
        <v>Recent</v>
      </c>
      <c r="U2560" t="str">
        <f t="shared" si="159"/>
        <v>Short</v>
      </c>
    </row>
    <row r="2561" spans="1:21" x14ac:dyDescent="0.25">
      <c r="A2561" t="s">
        <v>12133</v>
      </c>
      <c r="B2561" t="s">
        <v>29</v>
      </c>
      <c r="C2561" t="s">
        <v>12134</v>
      </c>
      <c r="D2561" t="s">
        <v>22</v>
      </c>
      <c r="E2561" t="s">
        <v>12135</v>
      </c>
      <c r="F2561" t="s">
        <v>175</v>
      </c>
      <c r="G2561" s="2">
        <v>43987</v>
      </c>
      <c r="H2561" t="s">
        <v>34</v>
      </c>
      <c r="I2561">
        <v>2020</v>
      </c>
      <c r="J2561" t="s">
        <v>35</v>
      </c>
      <c r="K2561" t="s">
        <v>1885</v>
      </c>
      <c r="L2561">
        <v>0</v>
      </c>
      <c r="M2561">
        <v>4</v>
      </c>
      <c r="N2561" t="s">
        <v>119</v>
      </c>
      <c r="O2561" t="s">
        <v>12136</v>
      </c>
      <c r="P2561" t="s">
        <v>39</v>
      </c>
      <c r="Q2561">
        <v>1</v>
      </c>
      <c r="R2561">
        <f t="shared" si="156"/>
        <v>2020</v>
      </c>
      <c r="S2561" t="str">
        <f t="shared" si="157"/>
        <v>June</v>
      </c>
      <c r="T2561" t="str">
        <f t="shared" si="158"/>
        <v>Recent</v>
      </c>
      <c r="U2561" t="str">
        <f t="shared" si="159"/>
        <v>Not Applicable</v>
      </c>
    </row>
    <row r="2562" spans="1:21" x14ac:dyDescent="0.25">
      <c r="A2562" t="s">
        <v>12137</v>
      </c>
      <c r="B2562" t="s">
        <v>18</v>
      </c>
      <c r="C2562" t="s">
        <v>12138</v>
      </c>
      <c r="D2562" t="s">
        <v>2322</v>
      </c>
      <c r="E2562" t="s">
        <v>12139</v>
      </c>
      <c r="F2562" t="s">
        <v>22</v>
      </c>
      <c r="G2562" s="2"/>
      <c r="H2562" t="s">
        <v>22</v>
      </c>
      <c r="I2562">
        <v>2013</v>
      </c>
      <c r="J2562" t="s">
        <v>198</v>
      </c>
      <c r="K2562" t="s">
        <v>779</v>
      </c>
      <c r="L2562">
        <v>58</v>
      </c>
      <c r="M2562">
        <v>0</v>
      </c>
      <c r="N2562" t="s">
        <v>155</v>
      </c>
      <c r="O2562" t="s">
        <v>12140</v>
      </c>
      <c r="P2562" t="s">
        <v>27</v>
      </c>
      <c r="Q2562">
        <v>2</v>
      </c>
      <c r="R2562" t="str">
        <f t="shared" si="156"/>
        <v/>
      </c>
      <c r="S2562" t="str">
        <f t="shared" si="157"/>
        <v/>
      </c>
      <c r="T2562" t="str">
        <f t="shared" si="158"/>
        <v>Modern</v>
      </c>
      <c r="U2562" t="str">
        <f t="shared" si="159"/>
        <v>Short</v>
      </c>
    </row>
    <row r="2563" spans="1:21" x14ac:dyDescent="0.25">
      <c r="A2563" t="s">
        <v>12141</v>
      </c>
      <c r="B2563" t="s">
        <v>18</v>
      </c>
      <c r="C2563" t="s">
        <v>12142</v>
      </c>
      <c r="D2563" t="s">
        <v>12143</v>
      </c>
      <c r="E2563" t="s">
        <v>22</v>
      </c>
      <c r="F2563" t="s">
        <v>175</v>
      </c>
      <c r="G2563" s="2">
        <v>43647</v>
      </c>
      <c r="H2563" t="s">
        <v>34</v>
      </c>
      <c r="I2563">
        <v>2017</v>
      </c>
      <c r="J2563" t="s">
        <v>136</v>
      </c>
      <c r="K2563" t="s">
        <v>2936</v>
      </c>
      <c r="L2563">
        <v>54</v>
      </c>
      <c r="M2563">
        <v>0</v>
      </c>
      <c r="N2563" t="s">
        <v>45</v>
      </c>
      <c r="O2563" t="s">
        <v>12144</v>
      </c>
      <c r="P2563" t="s">
        <v>39</v>
      </c>
      <c r="Q2563">
        <v>1</v>
      </c>
      <c r="R2563">
        <f t="shared" ref="R2563:R2626" si="160">IF(G2563="","",YEAR(G2563))</f>
        <v>2019</v>
      </c>
      <c r="S2563" t="str">
        <f t="shared" ref="S2563:S2626" si="161">IF(G2563="","",TEXT(G2563,"mmmm"))</f>
        <v>July</v>
      </c>
      <c r="T2563" t="str">
        <f t="shared" ref="T2563:T2626" si="162">IF(I2563&gt;=2020,"Recent",IF(I2563&gt;=2010,"Modern","Older"))</f>
        <v>Modern</v>
      </c>
      <c r="U2563" t="str">
        <f t="shared" ref="U2563:U2626" si="163">IF(L2563=0,"Not Applicable",IF(L2563&lt; 90,"Short",IF(L2563&lt;=120,"Medium","Long")))</f>
        <v>Short</v>
      </c>
    </row>
    <row r="2564" spans="1:21" x14ac:dyDescent="0.25">
      <c r="A2564" t="s">
        <v>12145</v>
      </c>
      <c r="B2564" t="s">
        <v>29</v>
      </c>
      <c r="C2564" t="s">
        <v>12146</v>
      </c>
      <c r="D2564" t="s">
        <v>22</v>
      </c>
      <c r="E2564" t="s">
        <v>12147</v>
      </c>
      <c r="F2564" t="s">
        <v>22</v>
      </c>
      <c r="G2564" s="2"/>
      <c r="H2564" t="s">
        <v>22</v>
      </c>
      <c r="I2564">
        <v>2018</v>
      </c>
      <c r="J2564" t="s">
        <v>59</v>
      </c>
      <c r="K2564" t="s">
        <v>71</v>
      </c>
      <c r="L2564">
        <v>0</v>
      </c>
      <c r="M2564">
        <v>1</v>
      </c>
      <c r="N2564" t="s">
        <v>357</v>
      </c>
      <c r="O2564" t="s">
        <v>12148</v>
      </c>
      <c r="P2564" t="s">
        <v>27</v>
      </c>
      <c r="Q2564">
        <v>2</v>
      </c>
      <c r="R2564" t="str">
        <f t="shared" si="160"/>
        <v/>
      </c>
      <c r="S2564" t="str">
        <f t="shared" si="161"/>
        <v/>
      </c>
      <c r="T2564" t="str">
        <f t="shared" si="162"/>
        <v>Modern</v>
      </c>
      <c r="U2564" t="str">
        <f t="shared" si="163"/>
        <v>Not Applicable</v>
      </c>
    </row>
    <row r="2565" spans="1:21" x14ac:dyDescent="0.25">
      <c r="A2565" t="s">
        <v>12149</v>
      </c>
      <c r="B2565" t="s">
        <v>18</v>
      </c>
      <c r="C2565" t="s">
        <v>12150</v>
      </c>
      <c r="D2565" t="s">
        <v>12151</v>
      </c>
      <c r="E2565" t="s">
        <v>12152</v>
      </c>
      <c r="F2565" t="s">
        <v>175</v>
      </c>
      <c r="G2565" s="2">
        <v>43101</v>
      </c>
      <c r="H2565" t="s">
        <v>34</v>
      </c>
      <c r="I2565">
        <v>2017</v>
      </c>
      <c r="J2565" t="s">
        <v>35</v>
      </c>
      <c r="K2565" t="s">
        <v>209</v>
      </c>
      <c r="L2565">
        <v>78</v>
      </c>
      <c r="M2565">
        <v>0</v>
      </c>
      <c r="N2565" t="s">
        <v>45</v>
      </c>
      <c r="O2565" t="s">
        <v>12153</v>
      </c>
      <c r="P2565" t="s">
        <v>39</v>
      </c>
      <c r="Q2565">
        <v>1</v>
      </c>
      <c r="R2565">
        <f t="shared" si="160"/>
        <v>2018</v>
      </c>
      <c r="S2565" t="str">
        <f t="shared" si="161"/>
        <v>January</v>
      </c>
      <c r="T2565" t="str">
        <f t="shared" si="162"/>
        <v>Modern</v>
      </c>
      <c r="U2565" t="str">
        <f t="shared" si="163"/>
        <v>Short</v>
      </c>
    </row>
    <row r="2566" spans="1:21" x14ac:dyDescent="0.25">
      <c r="A2566" t="s">
        <v>12154</v>
      </c>
      <c r="B2566" t="s">
        <v>18</v>
      </c>
      <c r="C2566" t="s">
        <v>751</v>
      </c>
      <c r="D2566" t="s">
        <v>752</v>
      </c>
      <c r="E2566" t="s">
        <v>12155</v>
      </c>
      <c r="F2566" t="s">
        <v>22</v>
      </c>
      <c r="G2566" s="2"/>
      <c r="H2566" t="s">
        <v>22</v>
      </c>
      <c r="I2566">
        <v>2016</v>
      </c>
      <c r="J2566" t="s">
        <v>23</v>
      </c>
      <c r="K2566" t="s">
        <v>665</v>
      </c>
      <c r="L2566">
        <v>108</v>
      </c>
      <c r="M2566">
        <v>0</v>
      </c>
      <c r="N2566" t="s">
        <v>45</v>
      </c>
      <c r="O2566" t="s">
        <v>12156</v>
      </c>
      <c r="P2566" t="s">
        <v>27</v>
      </c>
      <c r="Q2566">
        <v>2</v>
      </c>
      <c r="R2566" t="str">
        <f t="shared" si="160"/>
        <v/>
      </c>
      <c r="S2566" t="str">
        <f t="shared" si="161"/>
        <v/>
      </c>
      <c r="T2566" t="str">
        <f t="shared" si="162"/>
        <v>Modern</v>
      </c>
      <c r="U2566" t="str">
        <f t="shared" si="163"/>
        <v>Medium</v>
      </c>
    </row>
    <row r="2567" spans="1:21" x14ac:dyDescent="0.25">
      <c r="A2567" t="s">
        <v>12157</v>
      </c>
      <c r="B2567" t="s">
        <v>18</v>
      </c>
      <c r="C2567" t="s">
        <v>12158</v>
      </c>
      <c r="D2567" t="s">
        <v>12159</v>
      </c>
      <c r="E2567" t="s">
        <v>12160</v>
      </c>
      <c r="F2567" t="s">
        <v>1092</v>
      </c>
      <c r="G2567" s="2">
        <v>43224</v>
      </c>
      <c r="H2567" t="s">
        <v>34</v>
      </c>
      <c r="I2567">
        <v>2018</v>
      </c>
      <c r="J2567" t="s">
        <v>136</v>
      </c>
      <c r="K2567" t="s">
        <v>570</v>
      </c>
      <c r="L2567">
        <v>94</v>
      </c>
      <c r="M2567">
        <v>0</v>
      </c>
      <c r="N2567" t="s">
        <v>61</v>
      </c>
      <c r="O2567" t="s">
        <v>12161</v>
      </c>
      <c r="P2567" t="s">
        <v>39</v>
      </c>
      <c r="Q2567">
        <v>1</v>
      </c>
      <c r="R2567">
        <f t="shared" si="160"/>
        <v>2018</v>
      </c>
      <c r="S2567" t="str">
        <f t="shared" si="161"/>
        <v>May</v>
      </c>
      <c r="T2567" t="str">
        <f t="shared" si="162"/>
        <v>Modern</v>
      </c>
      <c r="U2567" t="str">
        <f t="shared" si="163"/>
        <v>Medium</v>
      </c>
    </row>
    <row r="2568" spans="1:21" x14ac:dyDescent="0.25">
      <c r="A2568" t="s">
        <v>12162</v>
      </c>
      <c r="B2568" t="s">
        <v>29</v>
      </c>
      <c r="C2568" t="s">
        <v>12163</v>
      </c>
      <c r="D2568" t="s">
        <v>22</v>
      </c>
      <c r="E2568" t="s">
        <v>12164</v>
      </c>
      <c r="F2568" t="s">
        <v>175</v>
      </c>
      <c r="G2568" s="2">
        <v>44089</v>
      </c>
      <c r="H2568" t="s">
        <v>34</v>
      </c>
      <c r="I2568">
        <v>1999</v>
      </c>
      <c r="J2568" t="s">
        <v>35</v>
      </c>
      <c r="K2568" t="s">
        <v>71</v>
      </c>
      <c r="L2568">
        <v>0</v>
      </c>
      <c r="M2568">
        <v>1</v>
      </c>
      <c r="N2568" t="s">
        <v>220</v>
      </c>
      <c r="O2568" t="s">
        <v>12165</v>
      </c>
      <c r="P2568" t="s">
        <v>39</v>
      </c>
      <c r="Q2568">
        <v>1</v>
      </c>
      <c r="R2568">
        <f t="shared" si="160"/>
        <v>2020</v>
      </c>
      <c r="S2568" t="str">
        <f t="shared" si="161"/>
        <v>September</v>
      </c>
      <c r="T2568" t="str">
        <f t="shared" si="162"/>
        <v>Older</v>
      </c>
      <c r="U2568" t="str">
        <f t="shared" si="163"/>
        <v>Not Applicable</v>
      </c>
    </row>
    <row r="2569" spans="1:21" x14ac:dyDescent="0.25">
      <c r="A2569" t="s">
        <v>12166</v>
      </c>
      <c r="B2569" t="s">
        <v>18</v>
      </c>
      <c r="C2569" t="s">
        <v>12167</v>
      </c>
      <c r="D2569" t="s">
        <v>12168</v>
      </c>
      <c r="E2569" t="s">
        <v>1163</v>
      </c>
      <c r="F2569" t="s">
        <v>175</v>
      </c>
      <c r="G2569" s="2">
        <v>42321</v>
      </c>
      <c r="H2569" t="s">
        <v>34</v>
      </c>
      <c r="I2569">
        <v>2015</v>
      </c>
      <c r="J2569" t="s">
        <v>35</v>
      </c>
      <c r="K2569" t="s">
        <v>604</v>
      </c>
      <c r="L2569">
        <v>62</v>
      </c>
      <c r="M2569">
        <v>0</v>
      </c>
      <c r="N2569" t="s">
        <v>210</v>
      </c>
      <c r="O2569" t="s">
        <v>12169</v>
      </c>
      <c r="P2569" t="s">
        <v>39</v>
      </c>
      <c r="Q2569">
        <v>1</v>
      </c>
      <c r="R2569">
        <f t="shared" si="160"/>
        <v>2015</v>
      </c>
      <c r="S2569" t="str">
        <f t="shared" si="161"/>
        <v>November</v>
      </c>
      <c r="T2569" t="str">
        <f t="shared" si="162"/>
        <v>Modern</v>
      </c>
      <c r="U2569" t="str">
        <f t="shared" si="163"/>
        <v>Short</v>
      </c>
    </row>
    <row r="2570" spans="1:21" x14ac:dyDescent="0.25">
      <c r="A2570" t="s">
        <v>12170</v>
      </c>
      <c r="B2570" t="s">
        <v>18</v>
      </c>
      <c r="C2570" t="s">
        <v>12171</v>
      </c>
      <c r="D2570" t="s">
        <v>12172</v>
      </c>
      <c r="E2570" t="s">
        <v>12173</v>
      </c>
      <c r="F2570" t="s">
        <v>175</v>
      </c>
      <c r="G2570" s="2">
        <v>43739</v>
      </c>
      <c r="H2570" t="s">
        <v>34</v>
      </c>
      <c r="I2570">
        <v>1994</v>
      </c>
      <c r="J2570" t="s">
        <v>153</v>
      </c>
      <c r="K2570" t="s">
        <v>363</v>
      </c>
      <c r="L2570">
        <v>91</v>
      </c>
      <c r="M2570">
        <v>0</v>
      </c>
      <c r="N2570" t="s">
        <v>162</v>
      </c>
      <c r="O2570" t="s">
        <v>12174</v>
      </c>
      <c r="P2570" t="s">
        <v>39</v>
      </c>
      <c r="Q2570">
        <v>1</v>
      </c>
      <c r="R2570">
        <f t="shared" si="160"/>
        <v>2019</v>
      </c>
      <c r="S2570" t="str">
        <f t="shared" si="161"/>
        <v>October</v>
      </c>
      <c r="T2570" t="str">
        <f t="shared" si="162"/>
        <v>Older</v>
      </c>
      <c r="U2570" t="str">
        <f t="shared" si="163"/>
        <v>Medium</v>
      </c>
    </row>
    <row r="2571" spans="1:21" x14ac:dyDescent="0.25">
      <c r="A2571" t="s">
        <v>12175</v>
      </c>
      <c r="B2571" t="s">
        <v>18</v>
      </c>
      <c r="C2571" t="s">
        <v>12176</v>
      </c>
      <c r="D2571" t="s">
        <v>12177</v>
      </c>
      <c r="E2571" t="s">
        <v>22</v>
      </c>
      <c r="F2571" t="s">
        <v>175</v>
      </c>
      <c r="G2571" s="2">
        <v>44405</v>
      </c>
      <c r="H2571" t="s">
        <v>34</v>
      </c>
      <c r="I2571">
        <v>2019</v>
      </c>
      <c r="J2571" t="s">
        <v>136</v>
      </c>
      <c r="K2571" t="s">
        <v>384</v>
      </c>
      <c r="L2571">
        <v>81</v>
      </c>
      <c r="M2571">
        <v>0</v>
      </c>
      <c r="N2571" t="s">
        <v>45</v>
      </c>
      <c r="O2571" t="s">
        <v>12178</v>
      </c>
      <c r="P2571" t="s">
        <v>39</v>
      </c>
      <c r="Q2571">
        <v>1</v>
      </c>
      <c r="R2571">
        <f t="shared" si="160"/>
        <v>2021</v>
      </c>
      <c r="S2571" t="str">
        <f t="shared" si="161"/>
        <v>July</v>
      </c>
      <c r="T2571" t="str">
        <f t="shared" si="162"/>
        <v>Modern</v>
      </c>
      <c r="U2571" t="str">
        <f t="shared" si="163"/>
        <v>Short</v>
      </c>
    </row>
    <row r="2572" spans="1:21" x14ac:dyDescent="0.25">
      <c r="A2572" t="s">
        <v>12179</v>
      </c>
      <c r="B2572" t="s">
        <v>29</v>
      </c>
      <c r="C2572" t="s">
        <v>12180</v>
      </c>
      <c r="D2572" t="s">
        <v>22</v>
      </c>
      <c r="E2572" t="s">
        <v>12181</v>
      </c>
      <c r="F2572" t="s">
        <v>175</v>
      </c>
      <c r="G2572" s="2">
        <v>44366</v>
      </c>
      <c r="H2572" t="s">
        <v>34</v>
      </c>
      <c r="I2572">
        <v>2015</v>
      </c>
      <c r="J2572" t="s">
        <v>136</v>
      </c>
      <c r="K2572" t="s">
        <v>3028</v>
      </c>
      <c r="L2572">
        <v>0</v>
      </c>
      <c r="M2572">
        <v>6</v>
      </c>
      <c r="N2572" t="s">
        <v>272</v>
      </c>
      <c r="O2572" t="s">
        <v>12182</v>
      </c>
      <c r="P2572" t="s">
        <v>39</v>
      </c>
      <c r="Q2572">
        <v>1</v>
      </c>
      <c r="R2572">
        <f t="shared" si="160"/>
        <v>2021</v>
      </c>
      <c r="S2572" t="str">
        <f t="shared" si="161"/>
        <v>June</v>
      </c>
      <c r="T2572" t="str">
        <f t="shared" si="162"/>
        <v>Modern</v>
      </c>
      <c r="U2572" t="str">
        <f t="shared" si="163"/>
        <v>Not Applicable</v>
      </c>
    </row>
    <row r="2573" spans="1:21" x14ac:dyDescent="0.25">
      <c r="A2573" t="s">
        <v>12183</v>
      </c>
      <c r="B2573" t="s">
        <v>29</v>
      </c>
      <c r="C2573" t="s">
        <v>12184</v>
      </c>
      <c r="D2573" t="s">
        <v>22</v>
      </c>
      <c r="E2573" t="s">
        <v>12185</v>
      </c>
      <c r="F2573" t="s">
        <v>1050</v>
      </c>
      <c r="G2573" s="2">
        <v>43945</v>
      </c>
      <c r="H2573" t="s">
        <v>34</v>
      </c>
      <c r="I2573">
        <v>2020</v>
      </c>
      <c r="J2573" t="s">
        <v>35</v>
      </c>
      <c r="K2573" t="s">
        <v>71</v>
      </c>
      <c r="L2573">
        <v>0</v>
      </c>
      <c r="M2573">
        <v>1</v>
      </c>
      <c r="N2573" t="s">
        <v>1176</v>
      </c>
      <c r="O2573" t="s">
        <v>12186</v>
      </c>
      <c r="P2573" t="s">
        <v>39</v>
      </c>
      <c r="Q2573">
        <v>1</v>
      </c>
      <c r="R2573">
        <f t="shared" si="160"/>
        <v>2020</v>
      </c>
      <c r="S2573" t="str">
        <f t="shared" si="161"/>
        <v>April</v>
      </c>
      <c r="T2573" t="str">
        <f t="shared" si="162"/>
        <v>Recent</v>
      </c>
      <c r="U2573" t="str">
        <f t="shared" si="163"/>
        <v>Not Applicable</v>
      </c>
    </row>
    <row r="2574" spans="1:21" x14ac:dyDescent="0.25">
      <c r="A2574" t="s">
        <v>12187</v>
      </c>
      <c r="B2574" t="s">
        <v>18</v>
      </c>
      <c r="C2574" t="s">
        <v>4213</v>
      </c>
      <c r="D2574" t="s">
        <v>4214</v>
      </c>
      <c r="E2574" t="s">
        <v>12188</v>
      </c>
      <c r="F2574" t="s">
        <v>175</v>
      </c>
      <c r="G2574" s="2">
        <v>43760</v>
      </c>
      <c r="H2574" t="s">
        <v>34</v>
      </c>
      <c r="I2574">
        <v>2015</v>
      </c>
      <c r="J2574" t="s">
        <v>244</v>
      </c>
      <c r="K2574" t="s">
        <v>570</v>
      </c>
      <c r="L2574">
        <v>94</v>
      </c>
      <c r="M2574">
        <v>0</v>
      </c>
      <c r="N2574" t="s">
        <v>112</v>
      </c>
      <c r="O2574" t="s">
        <v>12189</v>
      </c>
      <c r="P2574" t="s">
        <v>39</v>
      </c>
      <c r="Q2574">
        <v>1</v>
      </c>
      <c r="R2574">
        <f t="shared" si="160"/>
        <v>2019</v>
      </c>
      <c r="S2574" t="str">
        <f t="shared" si="161"/>
        <v>October</v>
      </c>
      <c r="T2574" t="str">
        <f t="shared" si="162"/>
        <v>Modern</v>
      </c>
      <c r="U2574" t="str">
        <f t="shared" si="163"/>
        <v>Medium</v>
      </c>
    </row>
    <row r="2575" spans="1:21" x14ac:dyDescent="0.25">
      <c r="A2575" t="s">
        <v>12190</v>
      </c>
      <c r="B2575" t="s">
        <v>18</v>
      </c>
      <c r="C2575" t="s">
        <v>12191</v>
      </c>
      <c r="D2575" t="s">
        <v>10484</v>
      </c>
      <c r="E2575" t="s">
        <v>4409</v>
      </c>
      <c r="F2575" t="s">
        <v>175</v>
      </c>
      <c r="G2575" s="2">
        <v>42593</v>
      </c>
      <c r="H2575" t="s">
        <v>34</v>
      </c>
      <c r="I2575">
        <v>2005</v>
      </c>
      <c r="J2575" t="s">
        <v>136</v>
      </c>
      <c r="K2575" t="s">
        <v>1652</v>
      </c>
      <c r="L2575">
        <v>72</v>
      </c>
      <c r="M2575">
        <v>0</v>
      </c>
      <c r="N2575" t="s">
        <v>210</v>
      </c>
      <c r="O2575" t="s">
        <v>12192</v>
      </c>
      <c r="P2575" t="s">
        <v>39</v>
      </c>
      <c r="Q2575">
        <v>1</v>
      </c>
      <c r="R2575">
        <f t="shared" si="160"/>
        <v>2016</v>
      </c>
      <c r="S2575" t="str">
        <f t="shared" si="161"/>
        <v>August</v>
      </c>
      <c r="T2575" t="str">
        <f t="shared" si="162"/>
        <v>Older</v>
      </c>
      <c r="U2575" t="str">
        <f t="shared" si="163"/>
        <v>Short</v>
      </c>
    </row>
    <row r="2576" spans="1:21" x14ac:dyDescent="0.25">
      <c r="A2576" t="s">
        <v>12193</v>
      </c>
      <c r="B2576" t="s">
        <v>18</v>
      </c>
      <c r="C2576" t="s">
        <v>12194</v>
      </c>
      <c r="D2576" t="s">
        <v>12195</v>
      </c>
      <c r="E2576" t="s">
        <v>12196</v>
      </c>
      <c r="F2576" t="s">
        <v>22</v>
      </c>
      <c r="G2576" s="2"/>
      <c r="H2576" t="s">
        <v>22</v>
      </c>
      <c r="I2576">
        <v>2008</v>
      </c>
      <c r="J2576" t="s">
        <v>92</v>
      </c>
      <c r="K2576" t="s">
        <v>271</v>
      </c>
      <c r="L2576">
        <v>87</v>
      </c>
      <c r="M2576">
        <v>0</v>
      </c>
      <c r="N2576" t="s">
        <v>61</v>
      </c>
      <c r="O2576" t="s">
        <v>12197</v>
      </c>
      <c r="P2576" t="s">
        <v>27</v>
      </c>
      <c r="Q2576">
        <v>2</v>
      </c>
      <c r="R2576" t="str">
        <f t="shared" si="160"/>
        <v/>
      </c>
      <c r="S2576" t="str">
        <f t="shared" si="161"/>
        <v/>
      </c>
      <c r="T2576" t="str">
        <f t="shared" si="162"/>
        <v>Older</v>
      </c>
      <c r="U2576" t="str">
        <f t="shared" si="163"/>
        <v>Short</v>
      </c>
    </row>
    <row r="2577" spans="1:21" x14ac:dyDescent="0.25">
      <c r="A2577" t="s">
        <v>12198</v>
      </c>
      <c r="B2577" t="s">
        <v>18</v>
      </c>
      <c r="C2577" t="s">
        <v>12199</v>
      </c>
      <c r="D2577" t="s">
        <v>12200</v>
      </c>
      <c r="E2577" t="s">
        <v>12201</v>
      </c>
      <c r="F2577" t="s">
        <v>22</v>
      </c>
      <c r="G2577" s="2"/>
      <c r="H2577" t="s">
        <v>22</v>
      </c>
      <c r="I2577">
        <v>2015</v>
      </c>
      <c r="J2577" t="s">
        <v>300</v>
      </c>
      <c r="K2577" t="s">
        <v>44</v>
      </c>
      <c r="L2577">
        <v>60</v>
      </c>
      <c r="M2577">
        <v>0</v>
      </c>
      <c r="N2577" t="s">
        <v>155</v>
      </c>
      <c r="O2577" t="s">
        <v>12202</v>
      </c>
      <c r="P2577" t="s">
        <v>27</v>
      </c>
      <c r="Q2577">
        <v>2</v>
      </c>
      <c r="R2577" t="str">
        <f t="shared" si="160"/>
        <v/>
      </c>
      <c r="S2577" t="str">
        <f t="shared" si="161"/>
        <v/>
      </c>
      <c r="T2577" t="str">
        <f t="shared" si="162"/>
        <v>Modern</v>
      </c>
      <c r="U2577" t="str">
        <f t="shared" si="163"/>
        <v>Short</v>
      </c>
    </row>
    <row r="2578" spans="1:21" x14ac:dyDescent="0.25">
      <c r="A2578" t="s">
        <v>12203</v>
      </c>
      <c r="B2578" t="s">
        <v>29</v>
      </c>
      <c r="C2578" t="s">
        <v>12204</v>
      </c>
      <c r="D2578" t="s">
        <v>22</v>
      </c>
      <c r="E2578" t="s">
        <v>12205</v>
      </c>
      <c r="F2578" t="s">
        <v>1380</v>
      </c>
      <c r="G2578" s="2">
        <v>42874</v>
      </c>
      <c r="H2578" t="s">
        <v>34</v>
      </c>
      <c r="I2578">
        <v>2017</v>
      </c>
      <c r="J2578" t="s">
        <v>35</v>
      </c>
      <c r="K2578" t="s">
        <v>71</v>
      </c>
      <c r="L2578">
        <v>0</v>
      </c>
      <c r="M2578">
        <v>1</v>
      </c>
      <c r="N2578" t="s">
        <v>72</v>
      </c>
      <c r="O2578" t="s">
        <v>12206</v>
      </c>
      <c r="P2578" t="s">
        <v>39</v>
      </c>
      <c r="Q2578">
        <v>1</v>
      </c>
      <c r="R2578">
        <f t="shared" si="160"/>
        <v>2017</v>
      </c>
      <c r="S2578" t="str">
        <f t="shared" si="161"/>
        <v>May</v>
      </c>
      <c r="T2578" t="str">
        <f t="shared" si="162"/>
        <v>Modern</v>
      </c>
      <c r="U2578" t="str">
        <f t="shared" si="163"/>
        <v>Not Applicable</v>
      </c>
    </row>
    <row r="2579" spans="1:21" x14ac:dyDescent="0.25">
      <c r="A2579" t="s">
        <v>12207</v>
      </c>
      <c r="B2579" t="s">
        <v>18</v>
      </c>
      <c r="C2579" t="s">
        <v>12208</v>
      </c>
      <c r="D2579" t="s">
        <v>6997</v>
      </c>
      <c r="E2579" t="s">
        <v>12209</v>
      </c>
      <c r="F2579" t="s">
        <v>22</v>
      </c>
      <c r="G2579" s="2"/>
      <c r="H2579" t="s">
        <v>22</v>
      </c>
      <c r="I2579">
        <v>2011</v>
      </c>
      <c r="J2579" t="s">
        <v>198</v>
      </c>
      <c r="K2579" t="s">
        <v>1202</v>
      </c>
      <c r="L2579">
        <v>52</v>
      </c>
      <c r="M2579">
        <v>0</v>
      </c>
      <c r="N2579" t="s">
        <v>155</v>
      </c>
      <c r="O2579" t="s">
        <v>12210</v>
      </c>
      <c r="P2579" t="s">
        <v>27</v>
      </c>
      <c r="Q2579">
        <v>2</v>
      </c>
      <c r="R2579" t="str">
        <f t="shared" si="160"/>
        <v/>
      </c>
      <c r="S2579" t="str">
        <f t="shared" si="161"/>
        <v/>
      </c>
      <c r="T2579" t="str">
        <f t="shared" si="162"/>
        <v>Modern</v>
      </c>
      <c r="U2579" t="str">
        <f t="shared" si="163"/>
        <v>Short</v>
      </c>
    </row>
    <row r="2580" spans="1:21" x14ac:dyDescent="0.25">
      <c r="A2580" t="s">
        <v>12211</v>
      </c>
      <c r="B2580" t="s">
        <v>29</v>
      </c>
      <c r="C2580" t="s">
        <v>12212</v>
      </c>
      <c r="D2580" t="s">
        <v>22</v>
      </c>
      <c r="E2580" t="s">
        <v>12213</v>
      </c>
      <c r="F2580" t="s">
        <v>22</v>
      </c>
      <c r="G2580" s="2">
        <v>43843</v>
      </c>
      <c r="H2580" t="s">
        <v>34</v>
      </c>
      <c r="I2580">
        <v>2020</v>
      </c>
      <c r="J2580" t="s">
        <v>70</v>
      </c>
      <c r="K2580" t="s">
        <v>71</v>
      </c>
      <c r="L2580">
        <v>0</v>
      </c>
      <c r="M2580">
        <v>1</v>
      </c>
      <c r="N2580" t="s">
        <v>716</v>
      </c>
      <c r="O2580" t="s">
        <v>12214</v>
      </c>
      <c r="P2580" t="s">
        <v>39</v>
      </c>
      <c r="Q2580">
        <v>1</v>
      </c>
      <c r="R2580">
        <f t="shared" si="160"/>
        <v>2020</v>
      </c>
      <c r="S2580" t="str">
        <f t="shared" si="161"/>
        <v>January</v>
      </c>
      <c r="T2580" t="str">
        <f t="shared" si="162"/>
        <v>Recent</v>
      </c>
      <c r="U2580" t="str">
        <f t="shared" si="163"/>
        <v>Not Applicable</v>
      </c>
    </row>
    <row r="2581" spans="1:21" x14ac:dyDescent="0.25">
      <c r="A2581" t="s">
        <v>12215</v>
      </c>
      <c r="B2581" t="s">
        <v>29</v>
      </c>
      <c r="C2581" t="s">
        <v>12216</v>
      </c>
      <c r="D2581" t="s">
        <v>22</v>
      </c>
      <c r="E2581" t="s">
        <v>12217</v>
      </c>
      <c r="F2581" t="s">
        <v>22</v>
      </c>
      <c r="G2581" s="2"/>
      <c r="H2581" t="s">
        <v>22</v>
      </c>
      <c r="I2581">
        <v>2011</v>
      </c>
      <c r="J2581" t="s">
        <v>77</v>
      </c>
      <c r="K2581" t="s">
        <v>36</v>
      </c>
      <c r="L2581">
        <v>0</v>
      </c>
      <c r="M2581">
        <v>2</v>
      </c>
      <c r="N2581" t="s">
        <v>357</v>
      </c>
      <c r="O2581" t="s">
        <v>12218</v>
      </c>
      <c r="P2581" t="s">
        <v>27</v>
      </c>
      <c r="Q2581">
        <v>2</v>
      </c>
      <c r="R2581" t="str">
        <f t="shared" si="160"/>
        <v/>
      </c>
      <c r="S2581" t="str">
        <f t="shared" si="161"/>
        <v/>
      </c>
      <c r="T2581" t="str">
        <f t="shared" si="162"/>
        <v>Modern</v>
      </c>
      <c r="U2581" t="str">
        <f t="shared" si="163"/>
        <v>Not Applicable</v>
      </c>
    </row>
    <row r="2582" spans="1:21" x14ac:dyDescent="0.25">
      <c r="A2582" t="s">
        <v>12219</v>
      </c>
      <c r="B2582" t="s">
        <v>18</v>
      </c>
      <c r="C2582" t="s">
        <v>12220</v>
      </c>
      <c r="D2582" t="s">
        <v>4502</v>
      </c>
      <c r="E2582" t="s">
        <v>12221</v>
      </c>
      <c r="F2582" t="s">
        <v>175</v>
      </c>
      <c r="G2582" s="2">
        <v>44440</v>
      </c>
      <c r="H2582" t="s">
        <v>34</v>
      </c>
      <c r="I2582">
        <v>2010</v>
      </c>
      <c r="J2582" t="s">
        <v>244</v>
      </c>
      <c r="K2582" t="s">
        <v>665</v>
      </c>
      <c r="L2582">
        <v>108</v>
      </c>
      <c r="M2582">
        <v>0</v>
      </c>
      <c r="N2582" t="s">
        <v>119</v>
      </c>
      <c r="O2582" t="s">
        <v>12222</v>
      </c>
      <c r="P2582" t="s">
        <v>39</v>
      </c>
      <c r="Q2582">
        <v>1</v>
      </c>
      <c r="R2582">
        <f t="shared" si="160"/>
        <v>2021</v>
      </c>
      <c r="S2582" t="str">
        <f t="shared" si="161"/>
        <v>September</v>
      </c>
      <c r="T2582" t="str">
        <f t="shared" si="162"/>
        <v>Modern</v>
      </c>
      <c r="U2582" t="str">
        <f t="shared" si="163"/>
        <v>Medium</v>
      </c>
    </row>
    <row r="2583" spans="1:21" x14ac:dyDescent="0.25">
      <c r="A2583" t="s">
        <v>12223</v>
      </c>
      <c r="B2583" t="s">
        <v>18</v>
      </c>
      <c r="C2583" t="s">
        <v>12224</v>
      </c>
      <c r="D2583" t="s">
        <v>12225</v>
      </c>
      <c r="E2583" t="s">
        <v>12226</v>
      </c>
      <c r="F2583" t="s">
        <v>175</v>
      </c>
      <c r="G2583" s="2">
        <v>43101</v>
      </c>
      <c r="H2583" t="s">
        <v>34</v>
      </c>
      <c r="I2583">
        <v>2014</v>
      </c>
      <c r="J2583" t="s">
        <v>631</v>
      </c>
      <c r="K2583" t="s">
        <v>810</v>
      </c>
      <c r="L2583">
        <v>74</v>
      </c>
      <c r="M2583">
        <v>0</v>
      </c>
      <c r="N2583" t="s">
        <v>162</v>
      </c>
      <c r="O2583" t="s">
        <v>12227</v>
      </c>
      <c r="P2583" t="s">
        <v>39</v>
      </c>
      <c r="Q2583">
        <v>1</v>
      </c>
      <c r="R2583">
        <f t="shared" si="160"/>
        <v>2018</v>
      </c>
      <c r="S2583" t="str">
        <f t="shared" si="161"/>
        <v>January</v>
      </c>
      <c r="T2583" t="str">
        <f t="shared" si="162"/>
        <v>Modern</v>
      </c>
      <c r="U2583" t="str">
        <f t="shared" si="163"/>
        <v>Short</v>
      </c>
    </row>
    <row r="2584" spans="1:21" x14ac:dyDescent="0.25">
      <c r="A2584" t="s">
        <v>12228</v>
      </c>
      <c r="B2584" t="s">
        <v>29</v>
      </c>
      <c r="C2584" t="s">
        <v>12229</v>
      </c>
      <c r="D2584" t="s">
        <v>22</v>
      </c>
      <c r="E2584" t="s">
        <v>12230</v>
      </c>
      <c r="F2584" t="s">
        <v>175</v>
      </c>
      <c r="G2584" s="2"/>
      <c r="H2584" t="s">
        <v>22</v>
      </c>
      <c r="I2584">
        <v>2011</v>
      </c>
      <c r="J2584" t="s">
        <v>136</v>
      </c>
      <c r="K2584" t="s">
        <v>71</v>
      </c>
      <c r="L2584">
        <v>0</v>
      </c>
      <c r="M2584">
        <v>1</v>
      </c>
      <c r="N2584" t="s">
        <v>119</v>
      </c>
      <c r="O2584" t="s">
        <v>12231</v>
      </c>
      <c r="P2584" t="s">
        <v>27</v>
      </c>
      <c r="Q2584">
        <v>2</v>
      </c>
      <c r="R2584" t="str">
        <f t="shared" si="160"/>
        <v/>
      </c>
      <c r="S2584" t="str">
        <f t="shared" si="161"/>
        <v/>
      </c>
      <c r="T2584" t="str">
        <f t="shared" si="162"/>
        <v>Modern</v>
      </c>
      <c r="U2584" t="str">
        <f t="shared" si="163"/>
        <v>Not Applicable</v>
      </c>
    </row>
    <row r="2585" spans="1:21" x14ac:dyDescent="0.25">
      <c r="A2585" t="s">
        <v>12232</v>
      </c>
      <c r="B2585" t="s">
        <v>18</v>
      </c>
      <c r="C2585" t="s">
        <v>12233</v>
      </c>
      <c r="D2585" t="s">
        <v>12234</v>
      </c>
      <c r="E2585" t="s">
        <v>12235</v>
      </c>
      <c r="F2585" t="s">
        <v>22</v>
      </c>
      <c r="G2585" s="2"/>
      <c r="H2585" t="s">
        <v>22</v>
      </c>
      <c r="I2585">
        <v>2020</v>
      </c>
      <c r="J2585" t="s">
        <v>23</v>
      </c>
      <c r="K2585" t="s">
        <v>1525</v>
      </c>
      <c r="L2585">
        <v>120</v>
      </c>
      <c r="M2585">
        <v>0</v>
      </c>
      <c r="N2585" t="s">
        <v>119</v>
      </c>
      <c r="O2585" t="s">
        <v>12236</v>
      </c>
      <c r="P2585" t="s">
        <v>27</v>
      </c>
      <c r="Q2585">
        <v>2</v>
      </c>
      <c r="R2585" t="str">
        <f t="shared" si="160"/>
        <v/>
      </c>
      <c r="S2585" t="str">
        <f t="shared" si="161"/>
        <v/>
      </c>
      <c r="T2585" t="str">
        <f t="shared" si="162"/>
        <v>Recent</v>
      </c>
      <c r="U2585" t="str">
        <f t="shared" si="163"/>
        <v>Medium</v>
      </c>
    </row>
    <row r="2586" spans="1:21" x14ac:dyDescent="0.25">
      <c r="A2586" t="s">
        <v>12237</v>
      </c>
      <c r="B2586" t="s">
        <v>29</v>
      </c>
      <c r="C2586" t="s">
        <v>12238</v>
      </c>
      <c r="D2586" t="s">
        <v>12239</v>
      </c>
      <c r="E2586" t="s">
        <v>12240</v>
      </c>
      <c r="F2586" t="s">
        <v>175</v>
      </c>
      <c r="G2586" s="2">
        <v>43100</v>
      </c>
      <c r="H2586" t="s">
        <v>34</v>
      </c>
      <c r="I2586">
        <v>2017</v>
      </c>
      <c r="J2586" t="s">
        <v>35</v>
      </c>
      <c r="K2586" t="s">
        <v>71</v>
      </c>
      <c r="L2586">
        <v>0</v>
      </c>
      <c r="M2586">
        <v>1</v>
      </c>
      <c r="N2586" t="s">
        <v>9627</v>
      </c>
      <c r="O2586" t="s">
        <v>12241</v>
      </c>
      <c r="P2586" t="s">
        <v>39</v>
      </c>
      <c r="Q2586">
        <v>1</v>
      </c>
      <c r="R2586">
        <f t="shared" si="160"/>
        <v>2017</v>
      </c>
      <c r="S2586" t="str">
        <f t="shared" si="161"/>
        <v>December</v>
      </c>
      <c r="T2586" t="str">
        <f t="shared" si="162"/>
        <v>Modern</v>
      </c>
      <c r="U2586" t="str">
        <f t="shared" si="163"/>
        <v>Not Applicable</v>
      </c>
    </row>
    <row r="2587" spans="1:21" x14ac:dyDescent="0.25">
      <c r="A2587" t="s">
        <v>12242</v>
      </c>
      <c r="B2587" t="s">
        <v>18</v>
      </c>
      <c r="C2587" t="s">
        <v>12243</v>
      </c>
      <c r="D2587" t="s">
        <v>12244</v>
      </c>
      <c r="E2587" t="s">
        <v>12245</v>
      </c>
      <c r="F2587" t="s">
        <v>22</v>
      </c>
      <c r="G2587" s="2"/>
      <c r="H2587" t="s">
        <v>22</v>
      </c>
      <c r="I2587">
        <v>2021</v>
      </c>
      <c r="J2587" t="s">
        <v>59</v>
      </c>
      <c r="K2587" t="s">
        <v>836</v>
      </c>
      <c r="L2587">
        <v>70</v>
      </c>
      <c r="M2587">
        <v>0</v>
      </c>
      <c r="N2587" t="s">
        <v>119</v>
      </c>
      <c r="O2587" t="s">
        <v>12246</v>
      </c>
      <c r="P2587" t="s">
        <v>27</v>
      </c>
      <c r="Q2587">
        <v>2</v>
      </c>
      <c r="R2587" t="str">
        <f t="shared" si="160"/>
        <v/>
      </c>
      <c r="S2587" t="str">
        <f t="shared" si="161"/>
        <v/>
      </c>
      <c r="T2587" t="str">
        <f t="shared" si="162"/>
        <v>Recent</v>
      </c>
      <c r="U2587" t="str">
        <f t="shared" si="163"/>
        <v>Short</v>
      </c>
    </row>
    <row r="2588" spans="1:21" x14ac:dyDescent="0.25">
      <c r="A2588" t="s">
        <v>12247</v>
      </c>
      <c r="B2588" t="s">
        <v>18</v>
      </c>
      <c r="C2588" t="s">
        <v>12248</v>
      </c>
      <c r="D2588" t="s">
        <v>12249</v>
      </c>
      <c r="E2588" t="s">
        <v>12250</v>
      </c>
      <c r="F2588" t="s">
        <v>534</v>
      </c>
      <c r="G2588" s="2">
        <v>43462</v>
      </c>
      <c r="H2588" t="s">
        <v>34</v>
      </c>
      <c r="I2588">
        <v>2018</v>
      </c>
      <c r="J2588" t="s">
        <v>35</v>
      </c>
      <c r="K2588" t="s">
        <v>773</v>
      </c>
      <c r="L2588">
        <v>96</v>
      </c>
      <c r="M2588">
        <v>0</v>
      </c>
      <c r="N2588" t="s">
        <v>119</v>
      </c>
      <c r="O2588" t="s">
        <v>12251</v>
      </c>
      <c r="P2588" t="s">
        <v>39</v>
      </c>
      <c r="Q2588">
        <v>1</v>
      </c>
      <c r="R2588">
        <f t="shared" si="160"/>
        <v>2018</v>
      </c>
      <c r="S2588" t="str">
        <f t="shared" si="161"/>
        <v>December</v>
      </c>
      <c r="T2588" t="str">
        <f t="shared" si="162"/>
        <v>Modern</v>
      </c>
      <c r="U2588" t="str">
        <f t="shared" si="163"/>
        <v>Medium</v>
      </c>
    </row>
    <row r="2589" spans="1:21" x14ac:dyDescent="0.25">
      <c r="A2589" t="s">
        <v>12252</v>
      </c>
      <c r="B2589" t="s">
        <v>18</v>
      </c>
      <c r="C2589" t="s">
        <v>12253</v>
      </c>
      <c r="D2589" t="s">
        <v>8060</v>
      </c>
      <c r="E2589" t="s">
        <v>8061</v>
      </c>
      <c r="F2589" t="s">
        <v>85</v>
      </c>
      <c r="G2589" s="2">
        <v>44008</v>
      </c>
      <c r="H2589" t="s">
        <v>34</v>
      </c>
      <c r="I2589">
        <v>2019</v>
      </c>
      <c r="J2589" t="s">
        <v>136</v>
      </c>
      <c r="K2589" t="s">
        <v>1955</v>
      </c>
      <c r="L2589">
        <v>135</v>
      </c>
      <c r="M2589">
        <v>0</v>
      </c>
      <c r="N2589" t="s">
        <v>119</v>
      </c>
      <c r="O2589" t="s">
        <v>12254</v>
      </c>
      <c r="P2589" t="s">
        <v>39</v>
      </c>
      <c r="Q2589">
        <v>1</v>
      </c>
      <c r="R2589">
        <f t="shared" si="160"/>
        <v>2020</v>
      </c>
      <c r="S2589" t="str">
        <f t="shared" si="161"/>
        <v>June</v>
      </c>
      <c r="T2589" t="str">
        <f t="shared" si="162"/>
        <v>Modern</v>
      </c>
      <c r="U2589" t="str">
        <f t="shared" si="163"/>
        <v>Long</v>
      </c>
    </row>
    <row r="2590" spans="1:21" x14ac:dyDescent="0.25">
      <c r="A2590" t="s">
        <v>12255</v>
      </c>
      <c r="B2590" t="s">
        <v>18</v>
      </c>
      <c r="C2590" t="s">
        <v>12256</v>
      </c>
      <c r="D2590" t="s">
        <v>12257</v>
      </c>
      <c r="E2590" t="s">
        <v>12258</v>
      </c>
      <c r="F2590" t="s">
        <v>12259</v>
      </c>
      <c r="G2590" s="2">
        <v>44441</v>
      </c>
      <c r="H2590" t="s">
        <v>34</v>
      </c>
      <c r="I2590">
        <v>2009</v>
      </c>
      <c r="J2590" t="s">
        <v>153</v>
      </c>
      <c r="K2590" t="s">
        <v>4125</v>
      </c>
      <c r="L2590">
        <v>119</v>
      </c>
      <c r="M2590">
        <v>0</v>
      </c>
      <c r="N2590" t="s">
        <v>119</v>
      </c>
      <c r="O2590" t="s">
        <v>12260</v>
      </c>
      <c r="P2590" t="s">
        <v>39</v>
      </c>
      <c r="Q2590">
        <v>1</v>
      </c>
      <c r="R2590">
        <f t="shared" si="160"/>
        <v>2021</v>
      </c>
      <c r="S2590" t="str">
        <f t="shared" si="161"/>
        <v>September</v>
      </c>
      <c r="T2590" t="str">
        <f t="shared" si="162"/>
        <v>Older</v>
      </c>
      <c r="U2590" t="str">
        <f t="shared" si="163"/>
        <v>Medium</v>
      </c>
    </row>
    <row r="2591" spans="1:21" x14ac:dyDescent="0.25">
      <c r="A2591" t="s">
        <v>12261</v>
      </c>
      <c r="B2591" t="s">
        <v>29</v>
      </c>
      <c r="C2591" t="s">
        <v>12262</v>
      </c>
      <c r="D2591" t="s">
        <v>22</v>
      </c>
      <c r="E2591" t="s">
        <v>12263</v>
      </c>
      <c r="F2591" t="s">
        <v>22</v>
      </c>
      <c r="G2591" s="2"/>
      <c r="H2591" t="s">
        <v>22</v>
      </c>
      <c r="I2591">
        <v>2020</v>
      </c>
      <c r="J2591" t="s">
        <v>77</v>
      </c>
      <c r="K2591" t="s">
        <v>36</v>
      </c>
      <c r="L2591">
        <v>0</v>
      </c>
      <c r="M2591">
        <v>2</v>
      </c>
      <c r="N2591" t="s">
        <v>357</v>
      </c>
      <c r="O2591" t="s">
        <v>12264</v>
      </c>
      <c r="P2591" t="s">
        <v>27</v>
      </c>
      <c r="Q2591">
        <v>2</v>
      </c>
      <c r="R2591" t="str">
        <f t="shared" si="160"/>
        <v/>
      </c>
      <c r="S2591" t="str">
        <f t="shared" si="161"/>
        <v/>
      </c>
      <c r="T2591" t="str">
        <f t="shared" si="162"/>
        <v>Recent</v>
      </c>
      <c r="U2591" t="str">
        <f t="shared" si="163"/>
        <v>Not Applicable</v>
      </c>
    </row>
    <row r="2592" spans="1:21" x14ac:dyDescent="0.25">
      <c r="A2592" t="s">
        <v>12265</v>
      </c>
      <c r="B2592" t="s">
        <v>18</v>
      </c>
      <c r="C2592" t="s">
        <v>12266</v>
      </c>
      <c r="D2592" t="s">
        <v>12267</v>
      </c>
      <c r="E2592" t="s">
        <v>12268</v>
      </c>
      <c r="F2592" t="s">
        <v>22</v>
      </c>
      <c r="G2592" s="2"/>
      <c r="H2592" t="s">
        <v>22</v>
      </c>
      <c r="I2592">
        <v>2018</v>
      </c>
      <c r="J2592" t="s">
        <v>244</v>
      </c>
      <c r="K2592" t="s">
        <v>289</v>
      </c>
      <c r="L2592">
        <v>93</v>
      </c>
      <c r="M2592">
        <v>0</v>
      </c>
      <c r="N2592" t="s">
        <v>119</v>
      </c>
      <c r="O2592" t="s">
        <v>12269</v>
      </c>
      <c r="P2592" t="s">
        <v>27</v>
      </c>
      <c r="Q2592">
        <v>2</v>
      </c>
      <c r="R2592" t="str">
        <f t="shared" si="160"/>
        <v/>
      </c>
      <c r="S2592" t="str">
        <f t="shared" si="161"/>
        <v/>
      </c>
      <c r="T2592" t="str">
        <f t="shared" si="162"/>
        <v>Modern</v>
      </c>
      <c r="U2592" t="str">
        <f t="shared" si="163"/>
        <v>Medium</v>
      </c>
    </row>
    <row r="2593" spans="1:21" x14ac:dyDescent="0.25">
      <c r="A2593" t="s">
        <v>12270</v>
      </c>
      <c r="B2593" t="s">
        <v>29</v>
      </c>
      <c r="C2593" t="s">
        <v>12271</v>
      </c>
      <c r="D2593" t="s">
        <v>22</v>
      </c>
      <c r="E2593" t="s">
        <v>22</v>
      </c>
      <c r="F2593" t="s">
        <v>22</v>
      </c>
      <c r="G2593" s="2"/>
      <c r="H2593" t="s">
        <v>22</v>
      </c>
      <c r="I2593">
        <v>2020</v>
      </c>
      <c r="J2593" t="s">
        <v>349</v>
      </c>
      <c r="K2593" t="s">
        <v>71</v>
      </c>
      <c r="L2593">
        <v>0</v>
      </c>
      <c r="M2593">
        <v>1</v>
      </c>
      <c r="N2593" t="s">
        <v>79</v>
      </c>
      <c r="O2593" t="s">
        <v>12272</v>
      </c>
      <c r="P2593" t="s">
        <v>27</v>
      </c>
      <c r="Q2593">
        <v>2</v>
      </c>
      <c r="R2593" t="str">
        <f t="shared" si="160"/>
        <v/>
      </c>
      <c r="S2593" t="str">
        <f t="shared" si="161"/>
        <v/>
      </c>
      <c r="T2593" t="str">
        <f t="shared" si="162"/>
        <v>Recent</v>
      </c>
      <c r="U2593" t="str">
        <f t="shared" si="163"/>
        <v>Not Applicable</v>
      </c>
    </row>
    <row r="2594" spans="1:21" x14ac:dyDescent="0.25">
      <c r="A2594" t="s">
        <v>12273</v>
      </c>
      <c r="B2594" t="s">
        <v>18</v>
      </c>
      <c r="C2594" t="s">
        <v>12274</v>
      </c>
      <c r="D2594" t="s">
        <v>12275</v>
      </c>
      <c r="E2594" t="s">
        <v>12276</v>
      </c>
      <c r="F2594" t="s">
        <v>175</v>
      </c>
      <c r="G2594" s="2">
        <v>44211</v>
      </c>
      <c r="H2594" t="s">
        <v>34</v>
      </c>
      <c r="I2594">
        <v>2021</v>
      </c>
      <c r="J2594" t="s">
        <v>136</v>
      </c>
      <c r="K2594" t="s">
        <v>2839</v>
      </c>
      <c r="L2594">
        <v>32</v>
      </c>
      <c r="M2594">
        <v>0</v>
      </c>
      <c r="N2594" t="s">
        <v>45</v>
      </c>
      <c r="O2594" t="s">
        <v>12277</v>
      </c>
      <c r="P2594" t="s">
        <v>39</v>
      </c>
      <c r="Q2594">
        <v>1</v>
      </c>
      <c r="R2594">
        <f t="shared" si="160"/>
        <v>2021</v>
      </c>
      <c r="S2594" t="str">
        <f t="shared" si="161"/>
        <v>January</v>
      </c>
      <c r="T2594" t="str">
        <f t="shared" si="162"/>
        <v>Recent</v>
      </c>
      <c r="U2594" t="str">
        <f t="shared" si="163"/>
        <v>Short</v>
      </c>
    </row>
    <row r="2595" spans="1:21" x14ac:dyDescent="0.25">
      <c r="A2595" t="s">
        <v>12278</v>
      </c>
      <c r="B2595" t="s">
        <v>18</v>
      </c>
      <c r="C2595" t="s">
        <v>12279</v>
      </c>
      <c r="D2595" t="s">
        <v>12280</v>
      </c>
      <c r="E2595" t="s">
        <v>12281</v>
      </c>
      <c r="F2595" t="s">
        <v>175</v>
      </c>
      <c r="G2595" s="2">
        <v>43962</v>
      </c>
      <c r="H2595" t="s">
        <v>34</v>
      </c>
      <c r="I2595">
        <v>2020</v>
      </c>
      <c r="J2595" t="s">
        <v>35</v>
      </c>
      <c r="K2595" t="s">
        <v>226</v>
      </c>
      <c r="L2595">
        <v>86</v>
      </c>
      <c r="M2595">
        <v>0</v>
      </c>
      <c r="N2595" t="s">
        <v>45</v>
      </c>
      <c r="O2595" t="s">
        <v>12282</v>
      </c>
      <c r="P2595" t="s">
        <v>39</v>
      </c>
      <c r="Q2595">
        <v>1</v>
      </c>
      <c r="R2595">
        <f t="shared" si="160"/>
        <v>2020</v>
      </c>
      <c r="S2595" t="str">
        <f t="shared" si="161"/>
        <v>May</v>
      </c>
      <c r="T2595" t="str">
        <f t="shared" si="162"/>
        <v>Recent</v>
      </c>
      <c r="U2595" t="str">
        <f t="shared" si="163"/>
        <v>Short</v>
      </c>
    </row>
    <row r="2596" spans="1:21" x14ac:dyDescent="0.25">
      <c r="A2596" t="s">
        <v>12283</v>
      </c>
      <c r="B2596" t="s">
        <v>18</v>
      </c>
      <c r="C2596" t="s">
        <v>12284</v>
      </c>
      <c r="D2596" t="s">
        <v>12285</v>
      </c>
      <c r="E2596" t="s">
        <v>12286</v>
      </c>
      <c r="F2596" t="s">
        <v>175</v>
      </c>
      <c r="G2596" s="2">
        <v>42706</v>
      </c>
      <c r="H2596" t="s">
        <v>34</v>
      </c>
      <c r="I2596">
        <v>2016</v>
      </c>
      <c r="J2596" t="s">
        <v>244</v>
      </c>
      <c r="K2596" t="s">
        <v>263</v>
      </c>
      <c r="L2596">
        <v>88</v>
      </c>
      <c r="M2596">
        <v>0</v>
      </c>
      <c r="N2596" t="s">
        <v>61</v>
      </c>
      <c r="O2596" t="s">
        <v>12287</v>
      </c>
      <c r="P2596" t="s">
        <v>39</v>
      </c>
      <c r="Q2596">
        <v>1</v>
      </c>
      <c r="R2596">
        <f t="shared" si="160"/>
        <v>2016</v>
      </c>
      <c r="S2596" t="str">
        <f t="shared" si="161"/>
        <v>December</v>
      </c>
      <c r="T2596" t="str">
        <f t="shared" si="162"/>
        <v>Modern</v>
      </c>
      <c r="U2596" t="str">
        <f t="shared" si="163"/>
        <v>Short</v>
      </c>
    </row>
    <row r="2597" spans="1:21" x14ac:dyDescent="0.25">
      <c r="A2597" t="s">
        <v>12288</v>
      </c>
      <c r="B2597" t="s">
        <v>18</v>
      </c>
      <c r="C2597" t="s">
        <v>12289</v>
      </c>
      <c r="D2597" t="s">
        <v>12290</v>
      </c>
      <c r="E2597" t="s">
        <v>12291</v>
      </c>
      <c r="F2597" t="s">
        <v>85</v>
      </c>
      <c r="G2597" s="2">
        <v>43962</v>
      </c>
      <c r="H2597" t="s">
        <v>34</v>
      </c>
      <c r="I2597">
        <v>1994</v>
      </c>
      <c r="J2597" t="s">
        <v>136</v>
      </c>
      <c r="K2597" t="s">
        <v>12292</v>
      </c>
      <c r="L2597">
        <v>160</v>
      </c>
      <c r="M2597">
        <v>0</v>
      </c>
      <c r="N2597" t="s">
        <v>112</v>
      </c>
      <c r="O2597" t="s">
        <v>12293</v>
      </c>
      <c r="P2597" t="s">
        <v>39</v>
      </c>
      <c r="Q2597">
        <v>1</v>
      </c>
      <c r="R2597">
        <f t="shared" si="160"/>
        <v>2020</v>
      </c>
      <c r="S2597" t="str">
        <f t="shared" si="161"/>
        <v>May</v>
      </c>
      <c r="T2597" t="str">
        <f t="shared" si="162"/>
        <v>Older</v>
      </c>
      <c r="U2597" t="str">
        <f t="shared" si="163"/>
        <v>Long</v>
      </c>
    </row>
    <row r="2598" spans="1:21" x14ac:dyDescent="0.25">
      <c r="A2598" t="s">
        <v>12294</v>
      </c>
      <c r="B2598" t="s">
        <v>18</v>
      </c>
      <c r="C2598" t="s">
        <v>12295</v>
      </c>
      <c r="D2598" t="s">
        <v>12296</v>
      </c>
      <c r="E2598" t="s">
        <v>12297</v>
      </c>
      <c r="F2598" t="s">
        <v>33</v>
      </c>
      <c r="G2598" s="2">
        <v>43586</v>
      </c>
      <c r="H2598" t="s">
        <v>34</v>
      </c>
      <c r="I2598">
        <v>2018</v>
      </c>
      <c r="J2598" t="s">
        <v>35</v>
      </c>
      <c r="K2598" t="s">
        <v>318</v>
      </c>
      <c r="L2598">
        <v>80</v>
      </c>
      <c r="M2598">
        <v>0</v>
      </c>
      <c r="N2598" t="s">
        <v>2791</v>
      </c>
      <c r="O2598" t="s">
        <v>12298</v>
      </c>
      <c r="P2598" t="s">
        <v>39</v>
      </c>
      <c r="Q2598">
        <v>1</v>
      </c>
      <c r="R2598">
        <f t="shared" si="160"/>
        <v>2019</v>
      </c>
      <c r="S2598" t="str">
        <f t="shared" si="161"/>
        <v>May</v>
      </c>
      <c r="T2598" t="str">
        <f t="shared" si="162"/>
        <v>Modern</v>
      </c>
      <c r="U2598" t="str">
        <f t="shared" si="163"/>
        <v>Short</v>
      </c>
    </row>
    <row r="2599" spans="1:21" x14ac:dyDescent="0.25">
      <c r="A2599" t="s">
        <v>12299</v>
      </c>
      <c r="B2599" t="s">
        <v>18</v>
      </c>
      <c r="C2599" t="s">
        <v>12300</v>
      </c>
      <c r="D2599" t="s">
        <v>12301</v>
      </c>
      <c r="E2599" t="s">
        <v>22</v>
      </c>
      <c r="F2599" t="s">
        <v>175</v>
      </c>
      <c r="G2599" s="2">
        <v>43003</v>
      </c>
      <c r="H2599" t="s">
        <v>34</v>
      </c>
      <c r="I2599">
        <v>2017</v>
      </c>
      <c r="J2599" t="s">
        <v>136</v>
      </c>
      <c r="K2599" t="s">
        <v>384</v>
      </c>
      <c r="L2599">
        <v>81</v>
      </c>
      <c r="M2599">
        <v>0</v>
      </c>
      <c r="N2599" t="s">
        <v>45</v>
      </c>
      <c r="O2599" t="s">
        <v>12302</v>
      </c>
      <c r="P2599" t="s">
        <v>39</v>
      </c>
      <c r="Q2599">
        <v>1</v>
      </c>
      <c r="R2599">
        <f t="shared" si="160"/>
        <v>2017</v>
      </c>
      <c r="S2599" t="str">
        <f t="shared" si="161"/>
        <v>September</v>
      </c>
      <c r="T2599" t="str">
        <f t="shared" si="162"/>
        <v>Modern</v>
      </c>
      <c r="U2599" t="str">
        <f t="shared" si="163"/>
        <v>Short</v>
      </c>
    </row>
    <row r="2600" spans="1:21" x14ac:dyDescent="0.25">
      <c r="A2600" t="s">
        <v>12303</v>
      </c>
      <c r="B2600" t="s">
        <v>18</v>
      </c>
      <c r="C2600" t="s">
        <v>12304</v>
      </c>
      <c r="D2600" t="s">
        <v>12305</v>
      </c>
      <c r="E2600" t="s">
        <v>12306</v>
      </c>
      <c r="F2600" t="s">
        <v>22</v>
      </c>
      <c r="G2600" s="2">
        <v>44106</v>
      </c>
      <c r="H2600" t="s">
        <v>34</v>
      </c>
      <c r="I2600">
        <v>2020</v>
      </c>
      <c r="J2600" t="s">
        <v>349</v>
      </c>
      <c r="K2600" t="s">
        <v>632</v>
      </c>
      <c r="L2600">
        <v>22</v>
      </c>
      <c r="M2600">
        <v>0</v>
      </c>
      <c r="N2600" t="s">
        <v>162</v>
      </c>
      <c r="O2600" t="s">
        <v>12307</v>
      </c>
      <c r="P2600" t="s">
        <v>39</v>
      </c>
      <c r="Q2600">
        <v>1</v>
      </c>
      <c r="R2600">
        <f t="shared" si="160"/>
        <v>2020</v>
      </c>
      <c r="S2600" t="str">
        <f t="shared" si="161"/>
        <v>October</v>
      </c>
      <c r="T2600" t="str">
        <f t="shared" si="162"/>
        <v>Recent</v>
      </c>
      <c r="U2600" t="str">
        <f t="shared" si="163"/>
        <v>Short</v>
      </c>
    </row>
    <row r="2601" spans="1:21" x14ac:dyDescent="0.25">
      <c r="A2601" t="s">
        <v>12308</v>
      </c>
      <c r="B2601" t="s">
        <v>29</v>
      </c>
      <c r="C2601" t="s">
        <v>12309</v>
      </c>
      <c r="D2601" t="s">
        <v>22</v>
      </c>
      <c r="E2601" t="s">
        <v>12310</v>
      </c>
      <c r="F2601" t="s">
        <v>110</v>
      </c>
      <c r="G2601" s="2">
        <v>43172</v>
      </c>
      <c r="H2601" t="s">
        <v>34</v>
      </c>
      <c r="I2601">
        <v>2017</v>
      </c>
      <c r="J2601" t="s">
        <v>136</v>
      </c>
      <c r="K2601" t="s">
        <v>71</v>
      </c>
      <c r="L2601">
        <v>0</v>
      </c>
      <c r="M2601">
        <v>1</v>
      </c>
      <c r="N2601" t="s">
        <v>389</v>
      </c>
      <c r="O2601" t="s">
        <v>12311</v>
      </c>
      <c r="P2601" t="s">
        <v>39</v>
      </c>
      <c r="Q2601">
        <v>1</v>
      </c>
      <c r="R2601">
        <f t="shared" si="160"/>
        <v>2018</v>
      </c>
      <c r="S2601" t="str">
        <f t="shared" si="161"/>
        <v>March</v>
      </c>
      <c r="T2601" t="str">
        <f t="shared" si="162"/>
        <v>Modern</v>
      </c>
      <c r="U2601" t="str">
        <f t="shared" si="163"/>
        <v>Not Applicable</v>
      </c>
    </row>
    <row r="2602" spans="1:21" x14ac:dyDescent="0.25">
      <c r="A2602" t="s">
        <v>12312</v>
      </c>
      <c r="B2602" t="s">
        <v>29</v>
      </c>
      <c r="C2602" t="s">
        <v>12313</v>
      </c>
      <c r="D2602" t="s">
        <v>22</v>
      </c>
      <c r="E2602" t="s">
        <v>12314</v>
      </c>
      <c r="F2602" t="s">
        <v>175</v>
      </c>
      <c r="G2602" s="2">
        <v>43411</v>
      </c>
      <c r="H2602" t="s">
        <v>34</v>
      </c>
      <c r="I2602">
        <v>2017</v>
      </c>
      <c r="J2602" t="s">
        <v>35</v>
      </c>
      <c r="K2602" t="s">
        <v>71</v>
      </c>
      <c r="L2602">
        <v>0</v>
      </c>
      <c r="M2602">
        <v>1</v>
      </c>
      <c r="N2602" t="s">
        <v>220</v>
      </c>
      <c r="O2602" t="s">
        <v>12315</v>
      </c>
      <c r="P2602" t="s">
        <v>39</v>
      </c>
      <c r="Q2602">
        <v>1</v>
      </c>
      <c r="R2602">
        <f t="shared" si="160"/>
        <v>2018</v>
      </c>
      <c r="S2602" t="str">
        <f t="shared" si="161"/>
        <v>November</v>
      </c>
      <c r="T2602" t="str">
        <f t="shared" si="162"/>
        <v>Modern</v>
      </c>
      <c r="U2602" t="str">
        <f t="shared" si="163"/>
        <v>Not Applicable</v>
      </c>
    </row>
    <row r="2603" spans="1:21" x14ac:dyDescent="0.25">
      <c r="A2603" t="s">
        <v>12316</v>
      </c>
      <c r="B2603" t="s">
        <v>18</v>
      </c>
      <c r="C2603" t="s">
        <v>12317</v>
      </c>
      <c r="D2603" t="s">
        <v>12318</v>
      </c>
      <c r="E2603" t="s">
        <v>12319</v>
      </c>
      <c r="F2603" t="s">
        <v>175</v>
      </c>
      <c r="G2603" s="2">
        <v>44302</v>
      </c>
      <c r="H2603" t="s">
        <v>34</v>
      </c>
      <c r="I2603">
        <v>2021</v>
      </c>
      <c r="J2603" t="s">
        <v>349</v>
      </c>
      <c r="K2603" t="s">
        <v>44</v>
      </c>
      <c r="L2603">
        <v>60</v>
      </c>
      <c r="M2603">
        <v>0</v>
      </c>
      <c r="N2603" t="s">
        <v>162</v>
      </c>
      <c r="O2603" t="s">
        <v>12320</v>
      </c>
      <c r="P2603" t="s">
        <v>39</v>
      </c>
      <c r="Q2603">
        <v>1</v>
      </c>
      <c r="R2603">
        <f t="shared" si="160"/>
        <v>2021</v>
      </c>
      <c r="S2603" t="str">
        <f t="shared" si="161"/>
        <v>April</v>
      </c>
      <c r="T2603" t="str">
        <f t="shared" si="162"/>
        <v>Recent</v>
      </c>
      <c r="U2603" t="str">
        <f t="shared" si="163"/>
        <v>Short</v>
      </c>
    </row>
    <row r="2604" spans="1:21" x14ac:dyDescent="0.25">
      <c r="A2604" t="s">
        <v>12321</v>
      </c>
      <c r="B2604" t="s">
        <v>18</v>
      </c>
      <c r="C2604" t="s">
        <v>12322</v>
      </c>
      <c r="D2604" t="s">
        <v>12323</v>
      </c>
      <c r="E2604" t="s">
        <v>12324</v>
      </c>
      <c r="F2604" t="s">
        <v>22</v>
      </c>
      <c r="G2604" s="2"/>
      <c r="H2604" t="s">
        <v>22</v>
      </c>
      <c r="I2604">
        <v>2020</v>
      </c>
      <c r="J2604" t="s">
        <v>198</v>
      </c>
      <c r="K2604" t="s">
        <v>3544</v>
      </c>
      <c r="L2604">
        <v>63</v>
      </c>
      <c r="M2604">
        <v>0</v>
      </c>
      <c r="N2604" t="s">
        <v>119</v>
      </c>
      <c r="O2604" t="s">
        <v>12325</v>
      </c>
      <c r="P2604" t="s">
        <v>27</v>
      </c>
      <c r="Q2604">
        <v>2</v>
      </c>
      <c r="R2604" t="str">
        <f t="shared" si="160"/>
        <v/>
      </c>
      <c r="S2604" t="str">
        <f t="shared" si="161"/>
        <v/>
      </c>
      <c r="T2604" t="str">
        <f t="shared" si="162"/>
        <v>Recent</v>
      </c>
      <c r="U2604" t="str">
        <f t="shared" si="163"/>
        <v>Short</v>
      </c>
    </row>
    <row r="2605" spans="1:21" x14ac:dyDescent="0.25">
      <c r="A2605" t="s">
        <v>12326</v>
      </c>
      <c r="B2605" t="s">
        <v>18</v>
      </c>
      <c r="C2605" t="s">
        <v>12327</v>
      </c>
      <c r="D2605" t="s">
        <v>12328</v>
      </c>
      <c r="E2605" t="s">
        <v>12329</v>
      </c>
      <c r="F2605" t="s">
        <v>175</v>
      </c>
      <c r="G2605" s="2"/>
      <c r="H2605" t="s">
        <v>22</v>
      </c>
      <c r="I2605">
        <v>1985</v>
      </c>
      <c r="J2605" t="s">
        <v>92</v>
      </c>
      <c r="K2605" t="s">
        <v>1434</v>
      </c>
      <c r="L2605">
        <v>112</v>
      </c>
      <c r="M2605">
        <v>0</v>
      </c>
      <c r="N2605" t="s">
        <v>25</v>
      </c>
      <c r="O2605" t="s">
        <v>12330</v>
      </c>
      <c r="P2605" t="s">
        <v>27</v>
      </c>
      <c r="Q2605">
        <v>2</v>
      </c>
      <c r="R2605" t="str">
        <f t="shared" si="160"/>
        <v/>
      </c>
      <c r="S2605" t="str">
        <f t="shared" si="161"/>
        <v/>
      </c>
      <c r="T2605" t="str">
        <f t="shared" si="162"/>
        <v>Older</v>
      </c>
      <c r="U2605" t="str">
        <f t="shared" si="163"/>
        <v>Medium</v>
      </c>
    </row>
    <row r="2606" spans="1:21" x14ac:dyDescent="0.25">
      <c r="A2606" t="s">
        <v>12331</v>
      </c>
      <c r="B2606" t="s">
        <v>18</v>
      </c>
      <c r="C2606" t="s">
        <v>12332</v>
      </c>
      <c r="D2606" t="s">
        <v>4129</v>
      </c>
      <c r="E2606" t="s">
        <v>12333</v>
      </c>
      <c r="F2606" t="s">
        <v>22</v>
      </c>
      <c r="G2606" s="2"/>
      <c r="H2606" t="s">
        <v>22</v>
      </c>
      <c r="I2606">
        <v>1998</v>
      </c>
      <c r="J2606" t="s">
        <v>23</v>
      </c>
      <c r="K2606" t="s">
        <v>470</v>
      </c>
      <c r="L2606">
        <v>100</v>
      </c>
      <c r="M2606">
        <v>0</v>
      </c>
      <c r="N2606" t="s">
        <v>119</v>
      </c>
      <c r="O2606" t="s">
        <v>12334</v>
      </c>
      <c r="P2606" t="s">
        <v>27</v>
      </c>
      <c r="Q2606">
        <v>2</v>
      </c>
      <c r="R2606" t="str">
        <f t="shared" si="160"/>
        <v/>
      </c>
      <c r="S2606" t="str">
        <f t="shared" si="161"/>
        <v/>
      </c>
      <c r="T2606" t="str">
        <f t="shared" si="162"/>
        <v>Older</v>
      </c>
      <c r="U2606" t="str">
        <f t="shared" si="163"/>
        <v>Medium</v>
      </c>
    </row>
    <row r="2607" spans="1:21" x14ac:dyDescent="0.25">
      <c r="A2607" t="s">
        <v>12335</v>
      </c>
      <c r="B2607" t="s">
        <v>29</v>
      </c>
      <c r="C2607" t="s">
        <v>12336</v>
      </c>
      <c r="D2607" t="s">
        <v>22</v>
      </c>
      <c r="E2607" t="s">
        <v>12337</v>
      </c>
      <c r="F2607" t="s">
        <v>715</v>
      </c>
      <c r="G2607" s="2">
        <v>43392</v>
      </c>
      <c r="H2607" t="s">
        <v>34</v>
      </c>
      <c r="I2607">
        <v>2017</v>
      </c>
      <c r="J2607" t="s">
        <v>51</v>
      </c>
      <c r="K2607" t="s">
        <v>71</v>
      </c>
      <c r="L2607">
        <v>0</v>
      </c>
      <c r="M2607">
        <v>1</v>
      </c>
      <c r="N2607" t="s">
        <v>72</v>
      </c>
      <c r="O2607" t="s">
        <v>12338</v>
      </c>
      <c r="P2607" t="s">
        <v>39</v>
      </c>
      <c r="Q2607">
        <v>1</v>
      </c>
      <c r="R2607">
        <f t="shared" si="160"/>
        <v>2018</v>
      </c>
      <c r="S2607" t="str">
        <f t="shared" si="161"/>
        <v>October</v>
      </c>
      <c r="T2607" t="str">
        <f t="shared" si="162"/>
        <v>Modern</v>
      </c>
      <c r="U2607" t="str">
        <f t="shared" si="163"/>
        <v>Not Applicable</v>
      </c>
    </row>
    <row r="2608" spans="1:21" x14ac:dyDescent="0.25">
      <c r="A2608" t="s">
        <v>12339</v>
      </c>
      <c r="B2608" t="s">
        <v>18</v>
      </c>
      <c r="C2608" t="s">
        <v>12340</v>
      </c>
      <c r="D2608" t="s">
        <v>12341</v>
      </c>
      <c r="E2608" t="s">
        <v>12342</v>
      </c>
      <c r="F2608" t="s">
        <v>85</v>
      </c>
      <c r="G2608" s="2">
        <v>43403</v>
      </c>
      <c r="H2608" t="s">
        <v>34</v>
      </c>
      <c r="I2608">
        <v>2005</v>
      </c>
      <c r="J2608" t="s">
        <v>51</v>
      </c>
      <c r="K2608" t="s">
        <v>130</v>
      </c>
      <c r="L2608">
        <v>116</v>
      </c>
      <c r="M2608">
        <v>0</v>
      </c>
      <c r="N2608" t="s">
        <v>119</v>
      </c>
      <c r="O2608" t="s">
        <v>12343</v>
      </c>
      <c r="P2608" t="s">
        <v>39</v>
      </c>
      <c r="Q2608">
        <v>1</v>
      </c>
      <c r="R2608">
        <f t="shared" si="160"/>
        <v>2018</v>
      </c>
      <c r="S2608" t="str">
        <f t="shared" si="161"/>
        <v>October</v>
      </c>
      <c r="T2608" t="str">
        <f t="shared" si="162"/>
        <v>Older</v>
      </c>
      <c r="U2608" t="str">
        <f t="shared" si="163"/>
        <v>Medium</v>
      </c>
    </row>
    <row r="2609" spans="1:21" x14ac:dyDescent="0.25">
      <c r="A2609" t="s">
        <v>12344</v>
      </c>
      <c r="B2609" t="s">
        <v>18</v>
      </c>
      <c r="C2609" t="s">
        <v>12345</v>
      </c>
      <c r="D2609" t="s">
        <v>12346</v>
      </c>
      <c r="E2609" t="s">
        <v>12347</v>
      </c>
      <c r="F2609" t="s">
        <v>4467</v>
      </c>
      <c r="G2609" s="2">
        <v>43490</v>
      </c>
      <c r="H2609" t="s">
        <v>34</v>
      </c>
      <c r="I2609">
        <v>2018</v>
      </c>
      <c r="J2609" t="s">
        <v>35</v>
      </c>
      <c r="K2609" t="s">
        <v>486</v>
      </c>
      <c r="L2609">
        <v>105</v>
      </c>
      <c r="M2609">
        <v>0</v>
      </c>
      <c r="N2609" t="s">
        <v>61</v>
      </c>
      <c r="O2609" t="s">
        <v>12348</v>
      </c>
      <c r="P2609" t="s">
        <v>39</v>
      </c>
      <c r="Q2609">
        <v>1</v>
      </c>
      <c r="R2609">
        <f t="shared" si="160"/>
        <v>2019</v>
      </c>
      <c r="S2609" t="str">
        <f t="shared" si="161"/>
        <v>January</v>
      </c>
      <c r="T2609" t="str">
        <f t="shared" si="162"/>
        <v>Modern</v>
      </c>
      <c r="U2609" t="str">
        <f t="shared" si="163"/>
        <v>Medium</v>
      </c>
    </row>
    <row r="2610" spans="1:21" x14ac:dyDescent="0.25">
      <c r="A2610" t="s">
        <v>12349</v>
      </c>
      <c r="B2610" t="s">
        <v>18</v>
      </c>
      <c r="C2610" t="s">
        <v>12350</v>
      </c>
      <c r="D2610" t="s">
        <v>4796</v>
      </c>
      <c r="E2610" t="s">
        <v>12351</v>
      </c>
      <c r="F2610" t="s">
        <v>175</v>
      </c>
      <c r="G2610" s="2"/>
      <c r="H2610" t="s">
        <v>22</v>
      </c>
      <c r="I2610">
        <v>1974</v>
      </c>
      <c r="J2610" t="s">
        <v>153</v>
      </c>
      <c r="K2610" t="s">
        <v>111</v>
      </c>
      <c r="L2610">
        <v>95</v>
      </c>
      <c r="M2610">
        <v>0</v>
      </c>
      <c r="N2610" t="s">
        <v>25</v>
      </c>
      <c r="O2610" t="s">
        <v>12352</v>
      </c>
      <c r="P2610" t="s">
        <v>27</v>
      </c>
      <c r="Q2610">
        <v>2</v>
      </c>
      <c r="R2610" t="str">
        <f t="shared" si="160"/>
        <v/>
      </c>
      <c r="S2610" t="str">
        <f t="shared" si="161"/>
        <v/>
      </c>
      <c r="T2610" t="str">
        <f t="shared" si="162"/>
        <v>Older</v>
      </c>
      <c r="U2610" t="str">
        <f t="shared" si="163"/>
        <v>Medium</v>
      </c>
    </row>
    <row r="2611" spans="1:21" x14ac:dyDescent="0.25">
      <c r="A2611" t="s">
        <v>12353</v>
      </c>
      <c r="B2611" t="s">
        <v>18</v>
      </c>
      <c r="C2611" t="s">
        <v>12354</v>
      </c>
      <c r="D2611" t="s">
        <v>12355</v>
      </c>
      <c r="E2611" t="s">
        <v>12356</v>
      </c>
      <c r="F2611" t="s">
        <v>22</v>
      </c>
      <c r="G2611" s="2"/>
      <c r="H2611" t="s">
        <v>22</v>
      </c>
      <c r="I2611">
        <v>2020</v>
      </c>
      <c r="J2611" t="s">
        <v>198</v>
      </c>
      <c r="K2611" t="s">
        <v>289</v>
      </c>
      <c r="L2611">
        <v>93</v>
      </c>
      <c r="M2611">
        <v>0</v>
      </c>
      <c r="N2611" t="s">
        <v>25</v>
      </c>
      <c r="O2611" t="s">
        <v>12357</v>
      </c>
      <c r="P2611" t="s">
        <v>27</v>
      </c>
      <c r="Q2611">
        <v>2</v>
      </c>
      <c r="R2611" t="str">
        <f t="shared" si="160"/>
        <v/>
      </c>
      <c r="S2611" t="str">
        <f t="shared" si="161"/>
        <v/>
      </c>
      <c r="T2611" t="str">
        <f t="shared" si="162"/>
        <v>Recent</v>
      </c>
      <c r="U2611" t="str">
        <f t="shared" si="163"/>
        <v>Medium</v>
      </c>
    </row>
    <row r="2612" spans="1:21" x14ac:dyDescent="0.25">
      <c r="A2612" t="s">
        <v>12358</v>
      </c>
      <c r="B2612" t="s">
        <v>18</v>
      </c>
      <c r="C2612" t="s">
        <v>12359</v>
      </c>
      <c r="D2612" t="s">
        <v>2322</v>
      </c>
      <c r="E2612" t="s">
        <v>12360</v>
      </c>
      <c r="F2612" t="s">
        <v>22</v>
      </c>
      <c r="G2612" s="2"/>
      <c r="H2612" t="s">
        <v>22</v>
      </c>
      <c r="I2612">
        <v>2014</v>
      </c>
      <c r="J2612" t="s">
        <v>198</v>
      </c>
      <c r="K2612" t="s">
        <v>2440</v>
      </c>
      <c r="L2612">
        <v>61</v>
      </c>
      <c r="M2612">
        <v>0</v>
      </c>
      <c r="N2612" t="s">
        <v>155</v>
      </c>
      <c r="O2612" t="s">
        <v>12361</v>
      </c>
      <c r="P2612" t="s">
        <v>27</v>
      </c>
      <c r="Q2612">
        <v>2</v>
      </c>
      <c r="R2612" t="str">
        <f t="shared" si="160"/>
        <v/>
      </c>
      <c r="S2612" t="str">
        <f t="shared" si="161"/>
        <v/>
      </c>
      <c r="T2612" t="str">
        <f t="shared" si="162"/>
        <v>Modern</v>
      </c>
      <c r="U2612" t="str">
        <f t="shared" si="163"/>
        <v>Short</v>
      </c>
    </row>
    <row r="2613" spans="1:21" x14ac:dyDescent="0.25">
      <c r="A2613" t="s">
        <v>12362</v>
      </c>
      <c r="B2613" t="s">
        <v>18</v>
      </c>
      <c r="C2613" t="s">
        <v>12363</v>
      </c>
      <c r="D2613" t="s">
        <v>12364</v>
      </c>
      <c r="E2613" t="s">
        <v>12365</v>
      </c>
      <c r="F2613" t="s">
        <v>22</v>
      </c>
      <c r="G2613" s="2"/>
      <c r="H2613" t="s">
        <v>22</v>
      </c>
      <c r="I2613">
        <v>2009</v>
      </c>
      <c r="J2613" t="s">
        <v>92</v>
      </c>
      <c r="K2613" t="s">
        <v>176</v>
      </c>
      <c r="L2613">
        <v>102</v>
      </c>
      <c r="M2613">
        <v>0</v>
      </c>
      <c r="N2613" t="s">
        <v>119</v>
      </c>
      <c r="O2613" t="s">
        <v>12366</v>
      </c>
      <c r="P2613" t="s">
        <v>27</v>
      </c>
      <c r="Q2613">
        <v>2</v>
      </c>
      <c r="R2613" t="str">
        <f t="shared" si="160"/>
        <v/>
      </c>
      <c r="S2613" t="str">
        <f t="shared" si="161"/>
        <v/>
      </c>
      <c r="T2613" t="str">
        <f t="shared" si="162"/>
        <v>Older</v>
      </c>
      <c r="U2613" t="str">
        <f t="shared" si="163"/>
        <v>Medium</v>
      </c>
    </row>
    <row r="2614" spans="1:21" x14ac:dyDescent="0.25">
      <c r="A2614" t="s">
        <v>12367</v>
      </c>
      <c r="B2614" t="s">
        <v>29</v>
      </c>
      <c r="C2614" t="s">
        <v>12368</v>
      </c>
      <c r="D2614" t="s">
        <v>12369</v>
      </c>
      <c r="E2614" t="s">
        <v>12370</v>
      </c>
      <c r="F2614" t="s">
        <v>33</v>
      </c>
      <c r="G2614" s="2">
        <v>42825</v>
      </c>
      <c r="H2614" t="s">
        <v>34</v>
      </c>
      <c r="I2614">
        <v>2015</v>
      </c>
      <c r="J2614" t="s">
        <v>35</v>
      </c>
      <c r="K2614" t="s">
        <v>71</v>
      </c>
      <c r="L2614">
        <v>0</v>
      </c>
      <c r="M2614">
        <v>1</v>
      </c>
      <c r="N2614" t="s">
        <v>37</v>
      </c>
      <c r="O2614" t="s">
        <v>12371</v>
      </c>
      <c r="P2614" t="s">
        <v>39</v>
      </c>
      <c r="Q2614">
        <v>1</v>
      </c>
      <c r="R2614">
        <f t="shared" si="160"/>
        <v>2017</v>
      </c>
      <c r="S2614" t="str">
        <f t="shared" si="161"/>
        <v>March</v>
      </c>
      <c r="T2614" t="str">
        <f t="shared" si="162"/>
        <v>Modern</v>
      </c>
      <c r="U2614" t="str">
        <f t="shared" si="163"/>
        <v>Not Applicable</v>
      </c>
    </row>
    <row r="2615" spans="1:21" x14ac:dyDescent="0.25">
      <c r="A2615" t="s">
        <v>12372</v>
      </c>
      <c r="B2615" t="s">
        <v>18</v>
      </c>
      <c r="C2615" t="s">
        <v>12373</v>
      </c>
      <c r="D2615" t="s">
        <v>12374</v>
      </c>
      <c r="E2615" t="s">
        <v>12375</v>
      </c>
      <c r="F2615" t="s">
        <v>2357</v>
      </c>
      <c r="G2615" s="2">
        <v>44287</v>
      </c>
      <c r="H2615" t="s">
        <v>34</v>
      </c>
      <c r="I2615">
        <v>2017</v>
      </c>
      <c r="J2615" t="s">
        <v>92</v>
      </c>
      <c r="K2615" t="s">
        <v>263</v>
      </c>
      <c r="L2615">
        <v>88</v>
      </c>
      <c r="M2615">
        <v>0</v>
      </c>
      <c r="N2615" t="s">
        <v>112</v>
      </c>
      <c r="O2615" t="s">
        <v>12376</v>
      </c>
      <c r="P2615" t="s">
        <v>39</v>
      </c>
      <c r="Q2615">
        <v>1</v>
      </c>
      <c r="R2615">
        <f t="shared" si="160"/>
        <v>2021</v>
      </c>
      <c r="S2615" t="str">
        <f t="shared" si="161"/>
        <v>April</v>
      </c>
      <c r="T2615" t="str">
        <f t="shared" si="162"/>
        <v>Modern</v>
      </c>
      <c r="U2615" t="str">
        <f t="shared" si="163"/>
        <v>Short</v>
      </c>
    </row>
    <row r="2616" spans="1:21" x14ac:dyDescent="0.25">
      <c r="A2616" t="s">
        <v>12377</v>
      </c>
      <c r="B2616" t="s">
        <v>18</v>
      </c>
      <c r="C2616" t="s">
        <v>12378</v>
      </c>
      <c r="D2616" t="s">
        <v>12379</v>
      </c>
      <c r="E2616" t="s">
        <v>12380</v>
      </c>
      <c r="F2616" t="s">
        <v>12381</v>
      </c>
      <c r="G2616" s="2">
        <v>44123</v>
      </c>
      <c r="H2616" t="s">
        <v>34</v>
      </c>
      <c r="I2616">
        <v>1999</v>
      </c>
      <c r="J2616" t="s">
        <v>35</v>
      </c>
      <c r="K2616" t="s">
        <v>940</v>
      </c>
      <c r="L2616">
        <v>106</v>
      </c>
      <c r="M2616">
        <v>0</v>
      </c>
      <c r="N2616" t="s">
        <v>119</v>
      </c>
      <c r="O2616" t="s">
        <v>12382</v>
      </c>
      <c r="P2616" t="s">
        <v>39</v>
      </c>
      <c r="Q2616">
        <v>1</v>
      </c>
      <c r="R2616">
        <f t="shared" si="160"/>
        <v>2020</v>
      </c>
      <c r="S2616" t="str">
        <f t="shared" si="161"/>
        <v>October</v>
      </c>
      <c r="T2616" t="str">
        <f t="shared" si="162"/>
        <v>Older</v>
      </c>
      <c r="U2616" t="str">
        <f t="shared" si="163"/>
        <v>Medium</v>
      </c>
    </row>
    <row r="2617" spans="1:21" x14ac:dyDescent="0.25">
      <c r="A2617" t="s">
        <v>12383</v>
      </c>
      <c r="B2617" t="s">
        <v>18</v>
      </c>
      <c r="C2617" t="s">
        <v>12384</v>
      </c>
      <c r="D2617" t="s">
        <v>12385</v>
      </c>
      <c r="E2617" t="s">
        <v>12386</v>
      </c>
      <c r="F2617" t="s">
        <v>1092</v>
      </c>
      <c r="G2617" s="2">
        <v>43770</v>
      </c>
      <c r="H2617" t="s">
        <v>34</v>
      </c>
      <c r="I2617">
        <v>2016</v>
      </c>
      <c r="J2617" t="s">
        <v>35</v>
      </c>
      <c r="K2617" t="s">
        <v>60</v>
      </c>
      <c r="L2617">
        <v>89</v>
      </c>
      <c r="M2617">
        <v>0</v>
      </c>
      <c r="N2617" t="s">
        <v>45</v>
      </c>
      <c r="O2617" t="s">
        <v>12387</v>
      </c>
      <c r="P2617" t="s">
        <v>39</v>
      </c>
      <c r="Q2617">
        <v>1</v>
      </c>
      <c r="R2617">
        <f t="shared" si="160"/>
        <v>2019</v>
      </c>
      <c r="S2617" t="str">
        <f t="shared" si="161"/>
        <v>November</v>
      </c>
      <c r="T2617" t="str">
        <f t="shared" si="162"/>
        <v>Modern</v>
      </c>
      <c r="U2617" t="str">
        <f t="shared" si="163"/>
        <v>Short</v>
      </c>
    </row>
    <row r="2618" spans="1:21" x14ac:dyDescent="0.25">
      <c r="A2618" t="s">
        <v>12388</v>
      </c>
      <c r="B2618" t="s">
        <v>18</v>
      </c>
      <c r="C2618" t="s">
        <v>12389</v>
      </c>
      <c r="D2618" t="s">
        <v>12390</v>
      </c>
      <c r="E2618" t="s">
        <v>12391</v>
      </c>
      <c r="F2618" t="s">
        <v>22</v>
      </c>
      <c r="G2618" s="2"/>
      <c r="H2618" t="s">
        <v>22</v>
      </c>
      <c r="I2618">
        <v>2021</v>
      </c>
      <c r="J2618" t="s">
        <v>23</v>
      </c>
      <c r="K2618" t="s">
        <v>1164</v>
      </c>
      <c r="L2618">
        <v>65</v>
      </c>
      <c r="M2618">
        <v>0</v>
      </c>
      <c r="N2618" t="s">
        <v>25</v>
      </c>
      <c r="O2618" t="s">
        <v>12392</v>
      </c>
      <c r="P2618" t="s">
        <v>27</v>
      </c>
      <c r="Q2618">
        <v>2</v>
      </c>
      <c r="R2618" t="str">
        <f t="shared" si="160"/>
        <v/>
      </c>
      <c r="S2618" t="str">
        <f t="shared" si="161"/>
        <v/>
      </c>
      <c r="T2618" t="str">
        <f t="shared" si="162"/>
        <v>Recent</v>
      </c>
      <c r="U2618" t="str">
        <f t="shared" si="163"/>
        <v>Short</v>
      </c>
    </row>
    <row r="2619" spans="1:21" x14ac:dyDescent="0.25">
      <c r="A2619" t="s">
        <v>12393</v>
      </c>
      <c r="B2619" t="s">
        <v>18</v>
      </c>
      <c r="C2619" t="s">
        <v>12394</v>
      </c>
      <c r="D2619" t="s">
        <v>11265</v>
      </c>
      <c r="E2619" t="s">
        <v>12395</v>
      </c>
      <c r="F2619" t="s">
        <v>22</v>
      </c>
      <c r="G2619" s="2"/>
      <c r="H2619" t="s">
        <v>22</v>
      </c>
      <c r="I2619">
        <v>2020</v>
      </c>
      <c r="J2619" t="s">
        <v>59</v>
      </c>
      <c r="K2619" t="s">
        <v>1667</v>
      </c>
      <c r="L2619">
        <v>59</v>
      </c>
      <c r="M2619">
        <v>0</v>
      </c>
      <c r="N2619" t="s">
        <v>155</v>
      </c>
      <c r="O2619" t="s">
        <v>12396</v>
      </c>
      <c r="P2619" t="s">
        <v>27</v>
      </c>
      <c r="Q2619">
        <v>2</v>
      </c>
      <c r="R2619" t="str">
        <f t="shared" si="160"/>
        <v/>
      </c>
      <c r="S2619" t="str">
        <f t="shared" si="161"/>
        <v/>
      </c>
      <c r="T2619" t="str">
        <f t="shared" si="162"/>
        <v>Recent</v>
      </c>
      <c r="U2619" t="str">
        <f t="shared" si="163"/>
        <v>Short</v>
      </c>
    </row>
    <row r="2620" spans="1:21" x14ac:dyDescent="0.25">
      <c r="A2620" t="s">
        <v>12397</v>
      </c>
      <c r="B2620" t="s">
        <v>18</v>
      </c>
      <c r="C2620" t="s">
        <v>12398</v>
      </c>
      <c r="D2620" t="s">
        <v>12399</v>
      </c>
      <c r="E2620" t="s">
        <v>22</v>
      </c>
      <c r="F2620" t="s">
        <v>33</v>
      </c>
      <c r="G2620" s="2">
        <v>43070</v>
      </c>
      <c r="H2620" t="s">
        <v>34</v>
      </c>
      <c r="I2620">
        <v>2017</v>
      </c>
      <c r="J2620" t="s">
        <v>51</v>
      </c>
      <c r="K2620" t="s">
        <v>329</v>
      </c>
      <c r="L2620">
        <v>113</v>
      </c>
      <c r="M2620">
        <v>0</v>
      </c>
      <c r="N2620" t="s">
        <v>45</v>
      </c>
      <c r="O2620" t="s">
        <v>12400</v>
      </c>
      <c r="P2620" t="s">
        <v>39</v>
      </c>
      <c r="Q2620">
        <v>1</v>
      </c>
      <c r="R2620">
        <f t="shared" si="160"/>
        <v>2017</v>
      </c>
      <c r="S2620" t="str">
        <f t="shared" si="161"/>
        <v>December</v>
      </c>
      <c r="T2620" t="str">
        <f t="shared" si="162"/>
        <v>Modern</v>
      </c>
      <c r="U2620" t="str">
        <f t="shared" si="163"/>
        <v>Medium</v>
      </c>
    </row>
    <row r="2621" spans="1:21" x14ac:dyDescent="0.25">
      <c r="A2621" t="s">
        <v>12401</v>
      </c>
      <c r="B2621" t="s">
        <v>29</v>
      </c>
      <c r="C2621" t="s">
        <v>12402</v>
      </c>
      <c r="D2621" t="s">
        <v>22</v>
      </c>
      <c r="E2621" t="s">
        <v>12403</v>
      </c>
      <c r="F2621" t="s">
        <v>175</v>
      </c>
      <c r="G2621" s="2">
        <v>43761</v>
      </c>
      <c r="H2621" t="s">
        <v>34</v>
      </c>
      <c r="I2621">
        <v>2019</v>
      </c>
      <c r="J2621" t="s">
        <v>35</v>
      </c>
      <c r="K2621" t="s">
        <v>71</v>
      </c>
      <c r="L2621">
        <v>0</v>
      </c>
      <c r="M2621">
        <v>1</v>
      </c>
      <c r="N2621" t="s">
        <v>72</v>
      </c>
      <c r="O2621" t="s">
        <v>12404</v>
      </c>
      <c r="P2621" t="s">
        <v>39</v>
      </c>
      <c r="Q2621">
        <v>1</v>
      </c>
      <c r="R2621">
        <f t="shared" si="160"/>
        <v>2019</v>
      </c>
      <c r="S2621" t="str">
        <f t="shared" si="161"/>
        <v>October</v>
      </c>
      <c r="T2621" t="str">
        <f t="shared" si="162"/>
        <v>Modern</v>
      </c>
      <c r="U2621" t="str">
        <f t="shared" si="163"/>
        <v>Not Applicable</v>
      </c>
    </row>
    <row r="2622" spans="1:21" x14ac:dyDescent="0.25">
      <c r="A2622" t="s">
        <v>12405</v>
      </c>
      <c r="B2622" t="s">
        <v>29</v>
      </c>
      <c r="C2622" t="s">
        <v>12406</v>
      </c>
      <c r="D2622" t="s">
        <v>22</v>
      </c>
      <c r="E2622" t="s">
        <v>12407</v>
      </c>
      <c r="F2622" t="s">
        <v>175</v>
      </c>
      <c r="G2622" s="2">
        <v>43832</v>
      </c>
      <c r="H2622" t="s">
        <v>34</v>
      </c>
      <c r="I2622">
        <v>2020</v>
      </c>
      <c r="J2622" t="s">
        <v>35</v>
      </c>
      <c r="K2622" t="s">
        <v>71</v>
      </c>
      <c r="L2622">
        <v>0</v>
      </c>
      <c r="M2622">
        <v>1</v>
      </c>
      <c r="N2622" t="s">
        <v>72</v>
      </c>
      <c r="O2622" t="s">
        <v>12408</v>
      </c>
      <c r="P2622" t="s">
        <v>39</v>
      </c>
      <c r="Q2622">
        <v>1</v>
      </c>
      <c r="R2622">
        <f t="shared" si="160"/>
        <v>2020</v>
      </c>
      <c r="S2622" t="str">
        <f t="shared" si="161"/>
        <v>January</v>
      </c>
      <c r="T2622" t="str">
        <f t="shared" si="162"/>
        <v>Recent</v>
      </c>
      <c r="U2622" t="str">
        <f t="shared" si="163"/>
        <v>Not Applicable</v>
      </c>
    </row>
    <row r="2623" spans="1:21" x14ac:dyDescent="0.25">
      <c r="A2623" t="s">
        <v>12409</v>
      </c>
      <c r="B2623" t="s">
        <v>18</v>
      </c>
      <c r="C2623" t="s">
        <v>12410</v>
      </c>
      <c r="D2623" t="s">
        <v>3649</v>
      </c>
      <c r="E2623" t="s">
        <v>12411</v>
      </c>
      <c r="F2623" t="s">
        <v>22</v>
      </c>
      <c r="G2623" s="2"/>
      <c r="H2623" t="s">
        <v>22</v>
      </c>
      <c r="I2623">
        <v>1947</v>
      </c>
      <c r="J2623" t="s">
        <v>59</v>
      </c>
      <c r="K2623" t="s">
        <v>1775</v>
      </c>
      <c r="L2623">
        <v>67</v>
      </c>
      <c r="M2623">
        <v>0</v>
      </c>
      <c r="N2623" t="s">
        <v>743</v>
      </c>
      <c r="O2623" t="s">
        <v>12412</v>
      </c>
      <c r="P2623" t="s">
        <v>27</v>
      </c>
      <c r="Q2623">
        <v>2</v>
      </c>
      <c r="R2623" t="str">
        <f t="shared" si="160"/>
        <v/>
      </c>
      <c r="S2623" t="str">
        <f t="shared" si="161"/>
        <v/>
      </c>
      <c r="T2623" t="str">
        <f t="shared" si="162"/>
        <v>Older</v>
      </c>
      <c r="U2623" t="str">
        <f t="shared" si="163"/>
        <v>Short</v>
      </c>
    </row>
    <row r="2624" spans="1:21" x14ac:dyDescent="0.25">
      <c r="A2624" t="s">
        <v>12413</v>
      </c>
      <c r="B2624" t="s">
        <v>18</v>
      </c>
      <c r="C2624" t="s">
        <v>12414</v>
      </c>
      <c r="D2624" t="s">
        <v>12415</v>
      </c>
      <c r="E2624" t="s">
        <v>12416</v>
      </c>
      <c r="F2624" t="s">
        <v>22</v>
      </c>
      <c r="G2624" s="2"/>
      <c r="H2624" t="s">
        <v>22</v>
      </c>
      <c r="I2624">
        <v>1976</v>
      </c>
      <c r="J2624" t="s">
        <v>59</v>
      </c>
      <c r="K2624" t="s">
        <v>836</v>
      </c>
      <c r="L2624">
        <v>70</v>
      </c>
      <c r="M2624">
        <v>0</v>
      </c>
      <c r="N2624" t="s">
        <v>25</v>
      </c>
      <c r="O2624" t="s">
        <v>12417</v>
      </c>
      <c r="P2624" t="s">
        <v>27</v>
      </c>
      <c r="Q2624">
        <v>2</v>
      </c>
      <c r="R2624" t="str">
        <f t="shared" si="160"/>
        <v/>
      </c>
      <c r="S2624" t="str">
        <f t="shared" si="161"/>
        <v/>
      </c>
      <c r="T2624" t="str">
        <f t="shared" si="162"/>
        <v>Older</v>
      </c>
      <c r="U2624" t="str">
        <f t="shared" si="163"/>
        <v>Short</v>
      </c>
    </row>
    <row r="2625" spans="1:21" x14ac:dyDescent="0.25">
      <c r="A2625" t="s">
        <v>12418</v>
      </c>
      <c r="B2625" t="s">
        <v>18</v>
      </c>
      <c r="C2625" t="s">
        <v>12419</v>
      </c>
      <c r="D2625" t="s">
        <v>12420</v>
      </c>
      <c r="E2625" t="s">
        <v>12421</v>
      </c>
      <c r="F2625" t="s">
        <v>175</v>
      </c>
      <c r="G2625" s="2">
        <v>44011</v>
      </c>
      <c r="H2625" t="s">
        <v>34</v>
      </c>
      <c r="I2625">
        <v>2007</v>
      </c>
      <c r="J2625" t="s">
        <v>153</v>
      </c>
      <c r="K2625" t="s">
        <v>176</v>
      </c>
      <c r="L2625">
        <v>102</v>
      </c>
      <c r="M2625">
        <v>0</v>
      </c>
      <c r="N2625" t="s">
        <v>162</v>
      </c>
      <c r="O2625" t="s">
        <v>12422</v>
      </c>
      <c r="P2625" t="s">
        <v>39</v>
      </c>
      <c r="Q2625">
        <v>1</v>
      </c>
      <c r="R2625">
        <f t="shared" si="160"/>
        <v>2020</v>
      </c>
      <c r="S2625" t="str">
        <f t="shared" si="161"/>
        <v>June</v>
      </c>
      <c r="T2625" t="str">
        <f t="shared" si="162"/>
        <v>Older</v>
      </c>
      <c r="U2625" t="str">
        <f t="shared" si="163"/>
        <v>Medium</v>
      </c>
    </row>
    <row r="2626" spans="1:21" x14ac:dyDescent="0.25">
      <c r="A2626" t="s">
        <v>12423</v>
      </c>
      <c r="B2626" t="s">
        <v>18</v>
      </c>
      <c r="C2626" t="s">
        <v>12424</v>
      </c>
      <c r="D2626" t="s">
        <v>12425</v>
      </c>
      <c r="E2626" t="s">
        <v>12426</v>
      </c>
      <c r="F2626" t="s">
        <v>33</v>
      </c>
      <c r="G2626" s="2">
        <v>44079</v>
      </c>
      <c r="H2626" t="s">
        <v>34</v>
      </c>
      <c r="I2626">
        <v>2020</v>
      </c>
      <c r="J2626" t="s">
        <v>92</v>
      </c>
      <c r="K2626" t="s">
        <v>551</v>
      </c>
      <c r="L2626">
        <v>97</v>
      </c>
      <c r="M2626">
        <v>0</v>
      </c>
      <c r="N2626" t="s">
        <v>119</v>
      </c>
      <c r="O2626" t="s">
        <v>12427</v>
      </c>
      <c r="P2626" t="s">
        <v>39</v>
      </c>
      <c r="Q2626">
        <v>1</v>
      </c>
      <c r="R2626">
        <f t="shared" si="160"/>
        <v>2020</v>
      </c>
      <c r="S2626" t="str">
        <f t="shared" si="161"/>
        <v>September</v>
      </c>
      <c r="T2626" t="str">
        <f t="shared" si="162"/>
        <v>Recent</v>
      </c>
      <c r="U2626" t="str">
        <f t="shared" si="163"/>
        <v>Medium</v>
      </c>
    </row>
    <row r="2627" spans="1:21" x14ac:dyDescent="0.25">
      <c r="A2627" t="s">
        <v>12428</v>
      </c>
      <c r="B2627" t="s">
        <v>18</v>
      </c>
      <c r="C2627" t="s">
        <v>12429</v>
      </c>
      <c r="D2627" t="s">
        <v>12430</v>
      </c>
      <c r="E2627" t="s">
        <v>12431</v>
      </c>
      <c r="F2627" t="s">
        <v>22</v>
      </c>
      <c r="G2627" s="2"/>
      <c r="H2627" t="s">
        <v>22</v>
      </c>
      <c r="I2627">
        <v>2015</v>
      </c>
      <c r="J2627" t="s">
        <v>198</v>
      </c>
      <c r="K2627" t="s">
        <v>176</v>
      </c>
      <c r="L2627">
        <v>102</v>
      </c>
      <c r="M2627">
        <v>0</v>
      </c>
      <c r="N2627" t="s">
        <v>61</v>
      </c>
      <c r="O2627" t="s">
        <v>12432</v>
      </c>
      <c r="P2627" t="s">
        <v>27</v>
      </c>
      <c r="Q2627">
        <v>2</v>
      </c>
      <c r="R2627" t="str">
        <f t="shared" ref="R2627:R2690" si="164">IF(G2627="","",YEAR(G2627))</f>
        <v/>
      </c>
      <c r="S2627" t="str">
        <f t="shared" ref="S2627:S2690" si="165">IF(G2627="","",TEXT(G2627,"mmmm"))</f>
        <v/>
      </c>
      <c r="T2627" t="str">
        <f t="shared" ref="T2627:T2690" si="166">IF(I2627&gt;=2020,"Recent",IF(I2627&gt;=2010,"Modern","Older"))</f>
        <v>Modern</v>
      </c>
      <c r="U2627" t="str">
        <f t="shared" ref="U2627:U2690" si="167">IF(L2627=0,"Not Applicable",IF(L2627&lt; 90,"Short",IF(L2627&lt;=120,"Medium","Long")))</f>
        <v>Medium</v>
      </c>
    </row>
    <row r="2628" spans="1:21" x14ac:dyDescent="0.25">
      <c r="A2628" t="s">
        <v>12433</v>
      </c>
      <c r="B2628" t="s">
        <v>18</v>
      </c>
      <c r="C2628" t="s">
        <v>12434</v>
      </c>
      <c r="D2628" t="s">
        <v>12435</v>
      </c>
      <c r="E2628" t="s">
        <v>22</v>
      </c>
      <c r="F2628" t="s">
        <v>22</v>
      </c>
      <c r="G2628" s="2"/>
      <c r="H2628" t="s">
        <v>22</v>
      </c>
      <c r="I2628">
        <v>2021</v>
      </c>
      <c r="J2628" t="s">
        <v>59</v>
      </c>
      <c r="K2628" t="s">
        <v>263</v>
      </c>
      <c r="L2628">
        <v>88</v>
      </c>
      <c r="M2628">
        <v>0</v>
      </c>
      <c r="N2628" t="s">
        <v>45</v>
      </c>
      <c r="O2628" t="s">
        <v>12436</v>
      </c>
      <c r="P2628" t="s">
        <v>27</v>
      </c>
      <c r="Q2628">
        <v>2</v>
      </c>
      <c r="R2628" t="str">
        <f t="shared" si="164"/>
        <v/>
      </c>
      <c r="S2628" t="str">
        <f t="shared" si="165"/>
        <v/>
      </c>
      <c r="T2628" t="str">
        <f t="shared" si="166"/>
        <v>Recent</v>
      </c>
      <c r="U2628" t="str">
        <f t="shared" si="167"/>
        <v>Short</v>
      </c>
    </row>
    <row r="2629" spans="1:21" x14ac:dyDescent="0.25">
      <c r="A2629" t="s">
        <v>12437</v>
      </c>
      <c r="B2629" t="s">
        <v>18</v>
      </c>
      <c r="C2629" t="s">
        <v>12438</v>
      </c>
      <c r="D2629" t="s">
        <v>12439</v>
      </c>
      <c r="E2629" t="s">
        <v>12440</v>
      </c>
      <c r="F2629" t="s">
        <v>175</v>
      </c>
      <c r="G2629" s="2">
        <v>43504</v>
      </c>
      <c r="H2629" t="s">
        <v>34</v>
      </c>
      <c r="I2629">
        <v>2018</v>
      </c>
      <c r="J2629" t="s">
        <v>153</v>
      </c>
      <c r="K2629" t="s">
        <v>2570</v>
      </c>
      <c r="L2629">
        <v>118</v>
      </c>
      <c r="M2629">
        <v>0</v>
      </c>
      <c r="N2629" t="s">
        <v>162</v>
      </c>
      <c r="O2629" t="s">
        <v>12441</v>
      </c>
      <c r="P2629" t="s">
        <v>39</v>
      </c>
      <c r="Q2629">
        <v>1</v>
      </c>
      <c r="R2629">
        <f t="shared" si="164"/>
        <v>2019</v>
      </c>
      <c r="S2629" t="str">
        <f t="shared" si="165"/>
        <v>February</v>
      </c>
      <c r="T2629" t="str">
        <f t="shared" si="166"/>
        <v>Modern</v>
      </c>
      <c r="U2629" t="str">
        <f t="shared" si="167"/>
        <v>Medium</v>
      </c>
    </row>
    <row r="2630" spans="1:21" x14ac:dyDescent="0.25">
      <c r="A2630" t="s">
        <v>12442</v>
      </c>
      <c r="B2630" t="s">
        <v>18</v>
      </c>
      <c r="C2630" t="s">
        <v>12443</v>
      </c>
      <c r="D2630" t="s">
        <v>12444</v>
      </c>
      <c r="E2630" t="s">
        <v>22</v>
      </c>
      <c r="F2630" t="s">
        <v>175</v>
      </c>
      <c r="G2630" s="2">
        <v>43101</v>
      </c>
      <c r="H2630" t="s">
        <v>34</v>
      </c>
      <c r="I2630">
        <v>2017</v>
      </c>
      <c r="J2630" t="s">
        <v>70</v>
      </c>
      <c r="K2630" t="s">
        <v>967</v>
      </c>
      <c r="L2630">
        <v>90</v>
      </c>
      <c r="M2630">
        <v>0</v>
      </c>
      <c r="N2630" t="s">
        <v>45</v>
      </c>
      <c r="O2630" t="s">
        <v>12445</v>
      </c>
      <c r="P2630" t="s">
        <v>39</v>
      </c>
      <c r="Q2630">
        <v>1</v>
      </c>
      <c r="R2630">
        <f t="shared" si="164"/>
        <v>2018</v>
      </c>
      <c r="S2630" t="str">
        <f t="shared" si="165"/>
        <v>January</v>
      </c>
      <c r="T2630" t="str">
        <f t="shared" si="166"/>
        <v>Modern</v>
      </c>
      <c r="U2630" t="str">
        <f t="shared" si="167"/>
        <v>Medium</v>
      </c>
    </row>
    <row r="2631" spans="1:21" x14ac:dyDescent="0.25">
      <c r="A2631" t="s">
        <v>12446</v>
      </c>
      <c r="B2631" t="s">
        <v>18</v>
      </c>
      <c r="C2631" t="s">
        <v>12447</v>
      </c>
      <c r="D2631" t="s">
        <v>6880</v>
      </c>
      <c r="E2631" t="s">
        <v>12448</v>
      </c>
      <c r="F2631" t="s">
        <v>175</v>
      </c>
      <c r="G2631" s="2">
        <v>43539</v>
      </c>
      <c r="H2631" t="s">
        <v>34</v>
      </c>
      <c r="I2631">
        <v>2008</v>
      </c>
      <c r="J2631" t="s">
        <v>35</v>
      </c>
      <c r="K2631" t="s">
        <v>99</v>
      </c>
      <c r="L2631">
        <v>85</v>
      </c>
      <c r="M2631">
        <v>0</v>
      </c>
      <c r="N2631" t="s">
        <v>210</v>
      </c>
      <c r="O2631" t="s">
        <v>12449</v>
      </c>
      <c r="P2631" t="s">
        <v>39</v>
      </c>
      <c r="Q2631">
        <v>1</v>
      </c>
      <c r="R2631">
        <f t="shared" si="164"/>
        <v>2019</v>
      </c>
      <c r="S2631" t="str">
        <f t="shared" si="165"/>
        <v>March</v>
      </c>
      <c r="T2631" t="str">
        <f t="shared" si="166"/>
        <v>Older</v>
      </c>
      <c r="U2631" t="str">
        <f t="shared" si="167"/>
        <v>Short</v>
      </c>
    </row>
    <row r="2632" spans="1:21" x14ac:dyDescent="0.25">
      <c r="A2632" t="s">
        <v>12450</v>
      </c>
      <c r="B2632" t="s">
        <v>29</v>
      </c>
      <c r="C2632" t="s">
        <v>12451</v>
      </c>
      <c r="D2632" t="s">
        <v>22</v>
      </c>
      <c r="E2632" t="s">
        <v>12452</v>
      </c>
      <c r="F2632" t="s">
        <v>22</v>
      </c>
      <c r="G2632" s="2"/>
      <c r="H2632" t="s">
        <v>22</v>
      </c>
      <c r="I2632">
        <v>1999</v>
      </c>
      <c r="J2632" t="s">
        <v>51</v>
      </c>
      <c r="K2632" t="s">
        <v>1856</v>
      </c>
      <c r="L2632">
        <v>0</v>
      </c>
      <c r="M2632">
        <v>7</v>
      </c>
      <c r="N2632" t="s">
        <v>119</v>
      </c>
      <c r="O2632" t="s">
        <v>12453</v>
      </c>
      <c r="P2632" t="s">
        <v>27</v>
      </c>
      <c r="Q2632">
        <v>2</v>
      </c>
      <c r="R2632" t="str">
        <f t="shared" si="164"/>
        <v/>
      </c>
      <c r="S2632" t="str">
        <f t="shared" si="165"/>
        <v/>
      </c>
      <c r="T2632" t="str">
        <f t="shared" si="166"/>
        <v>Older</v>
      </c>
      <c r="U2632" t="str">
        <f t="shared" si="167"/>
        <v>Not Applicable</v>
      </c>
    </row>
    <row r="2633" spans="1:21" x14ac:dyDescent="0.25">
      <c r="A2633" t="s">
        <v>12454</v>
      </c>
      <c r="B2633" t="s">
        <v>18</v>
      </c>
      <c r="C2633" t="s">
        <v>12455</v>
      </c>
      <c r="D2633" t="s">
        <v>12456</v>
      </c>
      <c r="E2633" t="s">
        <v>12457</v>
      </c>
      <c r="F2633" t="s">
        <v>1050</v>
      </c>
      <c r="G2633" s="2">
        <v>42804</v>
      </c>
      <c r="H2633" t="s">
        <v>34</v>
      </c>
      <c r="I2633">
        <v>2014</v>
      </c>
      <c r="J2633" t="s">
        <v>51</v>
      </c>
      <c r="K2633" t="s">
        <v>169</v>
      </c>
      <c r="L2633">
        <v>103</v>
      </c>
      <c r="M2633">
        <v>0</v>
      </c>
      <c r="N2633" t="s">
        <v>61</v>
      </c>
      <c r="O2633" t="s">
        <v>12458</v>
      </c>
      <c r="P2633" t="s">
        <v>39</v>
      </c>
      <c r="Q2633">
        <v>1</v>
      </c>
      <c r="R2633">
        <f t="shared" si="164"/>
        <v>2017</v>
      </c>
      <c r="S2633" t="str">
        <f t="shared" si="165"/>
        <v>March</v>
      </c>
      <c r="T2633" t="str">
        <f t="shared" si="166"/>
        <v>Modern</v>
      </c>
      <c r="U2633" t="str">
        <f t="shared" si="167"/>
        <v>Medium</v>
      </c>
    </row>
    <row r="2634" spans="1:21" x14ac:dyDescent="0.25">
      <c r="A2634" t="s">
        <v>12459</v>
      </c>
      <c r="B2634" t="s">
        <v>18</v>
      </c>
      <c r="C2634" t="s">
        <v>12460</v>
      </c>
      <c r="D2634" t="s">
        <v>12461</v>
      </c>
      <c r="E2634" t="s">
        <v>12462</v>
      </c>
      <c r="F2634" t="s">
        <v>22</v>
      </c>
      <c r="G2634" s="2"/>
      <c r="H2634" t="s">
        <v>22</v>
      </c>
      <c r="I2634">
        <v>2013</v>
      </c>
      <c r="J2634" t="s">
        <v>153</v>
      </c>
      <c r="K2634" t="s">
        <v>306</v>
      </c>
      <c r="L2634">
        <v>98</v>
      </c>
      <c r="M2634">
        <v>0</v>
      </c>
      <c r="N2634" t="s">
        <v>1342</v>
      </c>
      <c r="O2634" t="s">
        <v>12463</v>
      </c>
      <c r="P2634" t="s">
        <v>27</v>
      </c>
      <c r="Q2634">
        <v>2</v>
      </c>
      <c r="R2634" t="str">
        <f t="shared" si="164"/>
        <v/>
      </c>
      <c r="S2634" t="str">
        <f t="shared" si="165"/>
        <v/>
      </c>
      <c r="T2634" t="str">
        <f t="shared" si="166"/>
        <v>Modern</v>
      </c>
      <c r="U2634" t="str">
        <f t="shared" si="167"/>
        <v>Medium</v>
      </c>
    </row>
    <row r="2635" spans="1:21" x14ac:dyDescent="0.25">
      <c r="A2635" t="s">
        <v>12464</v>
      </c>
      <c r="B2635" t="s">
        <v>18</v>
      </c>
      <c r="C2635" t="s">
        <v>12465</v>
      </c>
      <c r="D2635" t="s">
        <v>12466</v>
      </c>
      <c r="E2635" t="s">
        <v>12467</v>
      </c>
      <c r="F2635" t="s">
        <v>175</v>
      </c>
      <c r="G2635" s="2">
        <v>42835</v>
      </c>
      <c r="H2635" t="s">
        <v>34</v>
      </c>
      <c r="I2635">
        <v>2017</v>
      </c>
      <c r="J2635" t="s">
        <v>35</v>
      </c>
      <c r="K2635" t="s">
        <v>99</v>
      </c>
      <c r="L2635">
        <v>85</v>
      </c>
      <c r="M2635">
        <v>0</v>
      </c>
      <c r="N2635" t="s">
        <v>61</v>
      </c>
      <c r="O2635" t="s">
        <v>12468</v>
      </c>
      <c r="P2635" t="s">
        <v>39</v>
      </c>
      <c r="Q2635">
        <v>1</v>
      </c>
      <c r="R2635">
        <f t="shared" si="164"/>
        <v>2017</v>
      </c>
      <c r="S2635" t="str">
        <f t="shared" si="165"/>
        <v>April</v>
      </c>
      <c r="T2635" t="str">
        <f t="shared" si="166"/>
        <v>Modern</v>
      </c>
      <c r="U2635" t="str">
        <f t="shared" si="167"/>
        <v>Short</v>
      </c>
    </row>
    <row r="2636" spans="1:21" x14ac:dyDescent="0.25">
      <c r="A2636" t="s">
        <v>12469</v>
      </c>
      <c r="B2636" t="s">
        <v>18</v>
      </c>
      <c r="C2636" t="s">
        <v>12470</v>
      </c>
      <c r="D2636" t="s">
        <v>12471</v>
      </c>
      <c r="E2636" t="s">
        <v>12472</v>
      </c>
      <c r="F2636" t="s">
        <v>22</v>
      </c>
      <c r="G2636" s="2"/>
      <c r="H2636" t="s">
        <v>22</v>
      </c>
      <c r="I2636">
        <v>1984</v>
      </c>
      <c r="J2636" t="s">
        <v>59</v>
      </c>
      <c r="K2636" t="s">
        <v>8252</v>
      </c>
      <c r="L2636">
        <v>159</v>
      </c>
      <c r="M2636">
        <v>0</v>
      </c>
      <c r="N2636" t="s">
        <v>119</v>
      </c>
      <c r="O2636" t="s">
        <v>12473</v>
      </c>
      <c r="P2636" t="s">
        <v>27</v>
      </c>
      <c r="Q2636">
        <v>2</v>
      </c>
      <c r="R2636" t="str">
        <f t="shared" si="164"/>
        <v/>
      </c>
      <c r="S2636" t="str">
        <f t="shared" si="165"/>
        <v/>
      </c>
      <c r="T2636" t="str">
        <f t="shared" si="166"/>
        <v>Older</v>
      </c>
      <c r="U2636" t="str">
        <f t="shared" si="167"/>
        <v>Long</v>
      </c>
    </row>
    <row r="2637" spans="1:21" x14ac:dyDescent="0.25">
      <c r="A2637" t="s">
        <v>12474</v>
      </c>
      <c r="B2637" t="s">
        <v>18</v>
      </c>
      <c r="C2637" t="s">
        <v>12475</v>
      </c>
      <c r="D2637" t="s">
        <v>12476</v>
      </c>
      <c r="E2637" t="s">
        <v>12477</v>
      </c>
      <c r="F2637" t="s">
        <v>22</v>
      </c>
      <c r="G2637" s="2"/>
      <c r="H2637" t="s">
        <v>22</v>
      </c>
      <c r="I2637">
        <v>2017</v>
      </c>
      <c r="J2637" t="s">
        <v>23</v>
      </c>
      <c r="K2637" t="s">
        <v>99</v>
      </c>
      <c r="L2637">
        <v>85</v>
      </c>
      <c r="M2637">
        <v>0</v>
      </c>
      <c r="N2637" t="s">
        <v>264</v>
      </c>
      <c r="O2637" t="s">
        <v>12478</v>
      </c>
      <c r="P2637" t="s">
        <v>27</v>
      </c>
      <c r="Q2637">
        <v>2</v>
      </c>
      <c r="R2637" t="str">
        <f t="shared" si="164"/>
        <v/>
      </c>
      <c r="S2637" t="str">
        <f t="shared" si="165"/>
        <v/>
      </c>
      <c r="T2637" t="str">
        <f t="shared" si="166"/>
        <v>Modern</v>
      </c>
      <c r="U2637" t="str">
        <f t="shared" si="167"/>
        <v>Short</v>
      </c>
    </row>
    <row r="2638" spans="1:21" x14ac:dyDescent="0.25">
      <c r="A2638" t="s">
        <v>12479</v>
      </c>
      <c r="B2638" t="s">
        <v>18</v>
      </c>
      <c r="C2638" t="s">
        <v>12480</v>
      </c>
      <c r="D2638" t="s">
        <v>10034</v>
      </c>
      <c r="E2638" t="s">
        <v>12481</v>
      </c>
      <c r="F2638" t="s">
        <v>175</v>
      </c>
      <c r="G2638" s="2">
        <v>43053</v>
      </c>
      <c r="H2638" t="s">
        <v>34</v>
      </c>
      <c r="I2638">
        <v>2017</v>
      </c>
      <c r="J2638" t="s">
        <v>35</v>
      </c>
      <c r="K2638" t="s">
        <v>848</v>
      </c>
      <c r="L2638">
        <v>66</v>
      </c>
      <c r="M2638">
        <v>0</v>
      </c>
      <c r="N2638" t="s">
        <v>210</v>
      </c>
      <c r="O2638" t="s">
        <v>12482</v>
      </c>
      <c r="P2638" t="s">
        <v>39</v>
      </c>
      <c r="Q2638">
        <v>1</v>
      </c>
      <c r="R2638">
        <f t="shared" si="164"/>
        <v>2017</v>
      </c>
      <c r="S2638" t="str">
        <f t="shared" si="165"/>
        <v>November</v>
      </c>
      <c r="T2638" t="str">
        <f t="shared" si="166"/>
        <v>Modern</v>
      </c>
      <c r="U2638" t="str">
        <f t="shared" si="167"/>
        <v>Short</v>
      </c>
    </row>
    <row r="2639" spans="1:21" x14ac:dyDescent="0.25">
      <c r="A2639" t="s">
        <v>12483</v>
      </c>
      <c r="B2639" t="s">
        <v>18</v>
      </c>
      <c r="C2639" t="s">
        <v>12484</v>
      </c>
      <c r="D2639" t="s">
        <v>7512</v>
      </c>
      <c r="E2639" t="s">
        <v>22</v>
      </c>
      <c r="F2639" t="s">
        <v>22</v>
      </c>
      <c r="G2639" s="2"/>
      <c r="H2639" t="s">
        <v>22</v>
      </c>
      <c r="I2639">
        <v>2021</v>
      </c>
      <c r="J2639" t="s">
        <v>77</v>
      </c>
      <c r="K2639" t="s">
        <v>11708</v>
      </c>
      <c r="L2639">
        <v>37</v>
      </c>
      <c r="M2639">
        <v>0</v>
      </c>
      <c r="N2639" t="s">
        <v>79</v>
      </c>
      <c r="O2639" t="s">
        <v>12485</v>
      </c>
      <c r="P2639" t="s">
        <v>27</v>
      </c>
      <c r="Q2639">
        <v>2</v>
      </c>
      <c r="R2639" t="str">
        <f t="shared" si="164"/>
        <v/>
      </c>
      <c r="S2639" t="str">
        <f t="shared" si="165"/>
        <v/>
      </c>
      <c r="T2639" t="str">
        <f t="shared" si="166"/>
        <v>Recent</v>
      </c>
      <c r="U2639" t="str">
        <f t="shared" si="167"/>
        <v>Short</v>
      </c>
    </row>
    <row r="2640" spans="1:21" x14ac:dyDescent="0.25">
      <c r="A2640" t="s">
        <v>12486</v>
      </c>
      <c r="B2640" t="s">
        <v>29</v>
      </c>
      <c r="C2640" t="s">
        <v>12487</v>
      </c>
      <c r="D2640" t="s">
        <v>22</v>
      </c>
      <c r="E2640" t="s">
        <v>12488</v>
      </c>
      <c r="F2640" t="s">
        <v>175</v>
      </c>
      <c r="G2640" s="2"/>
      <c r="H2640" t="s">
        <v>22</v>
      </c>
      <c r="I2640">
        <v>2020</v>
      </c>
      <c r="J2640" t="s">
        <v>51</v>
      </c>
      <c r="K2640" t="s">
        <v>36</v>
      </c>
      <c r="L2640">
        <v>0</v>
      </c>
      <c r="M2640">
        <v>2</v>
      </c>
      <c r="N2640" t="s">
        <v>1394</v>
      </c>
      <c r="O2640" t="s">
        <v>12489</v>
      </c>
      <c r="P2640" t="s">
        <v>27</v>
      </c>
      <c r="Q2640">
        <v>2</v>
      </c>
      <c r="R2640" t="str">
        <f t="shared" si="164"/>
        <v/>
      </c>
      <c r="S2640" t="str">
        <f t="shared" si="165"/>
        <v/>
      </c>
      <c r="T2640" t="str">
        <f t="shared" si="166"/>
        <v>Recent</v>
      </c>
      <c r="U2640" t="str">
        <f t="shared" si="167"/>
        <v>Not Applicable</v>
      </c>
    </row>
    <row r="2641" spans="1:21" x14ac:dyDescent="0.25">
      <c r="A2641" t="s">
        <v>12490</v>
      </c>
      <c r="B2641" t="s">
        <v>18</v>
      </c>
      <c r="C2641" t="s">
        <v>12491</v>
      </c>
      <c r="D2641" t="s">
        <v>12492</v>
      </c>
      <c r="E2641" t="s">
        <v>12493</v>
      </c>
      <c r="F2641" t="s">
        <v>175</v>
      </c>
      <c r="G2641" s="2">
        <v>44056</v>
      </c>
      <c r="H2641" t="s">
        <v>34</v>
      </c>
      <c r="I2641">
        <v>2012</v>
      </c>
      <c r="J2641" t="s">
        <v>92</v>
      </c>
      <c r="K2641" t="s">
        <v>226</v>
      </c>
      <c r="L2641">
        <v>86</v>
      </c>
      <c r="M2641">
        <v>0</v>
      </c>
      <c r="N2641" t="s">
        <v>61</v>
      </c>
      <c r="O2641" t="s">
        <v>12494</v>
      </c>
      <c r="P2641" t="s">
        <v>39</v>
      </c>
      <c r="Q2641">
        <v>1</v>
      </c>
      <c r="R2641">
        <f t="shared" si="164"/>
        <v>2020</v>
      </c>
      <c r="S2641" t="str">
        <f t="shared" si="165"/>
        <v>August</v>
      </c>
      <c r="T2641" t="str">
        <f t="shared" si="166"/>
        <v>Modern</v>
      </c>
      <c r="U2641" t="str">
        <f t="shared" si="167"/>
        <v>Short</v>
      </c>
    </row>
    <row r="2642" spans="1:21" x14ac:dyDescent="0.25">
      <c r="A2642" t="s">
        <v>12495</v>
      </c>
      <c r="B2642" t="s">
        <v>18</v>
      </c>
      <c r="C2642" t="s">
        <v>12496</v>
      </c>
      <c r="D2642" t="s">
        <v>12497</v>
      </c>
      <c r="E2642" t="s">
        <v>12498</v>
      </c>
      <c r="F2642" t="s">
        <v>85</v>
      </c>
      <c r="G2642" s="2">
        <v>43567</v>
      </c>
      <c r="H2642" t="s">
        <v>34</v>
      </c>
      <c r="I2642">
        <v>2013</v>
      </c>
      <c r="J2642" t="s">
        <v>136</v>
      </c>
      <c r="K2642" t="s">
        <v>99</v>
      </c>
      <c r="L2642">
        <v>85</v>
      </c>
      <c r="M2642">
        <v>0</v>
      </c>
      <c r="N2642" t="s">
        <v>264</v>
      </c>
      <c r="O2642" t="s">
        <v>12499</v>
      </c>
      <c r="P2642" t="s">
        <v>39</v>
      </c>
      <c r="Q2642">
        <v>1</v>
      </c>
      <c r="R2642">
        <f t="shared" si="164"/>
        <v>2019</v>
      </c>
      <c r="S2642" t="str">
        <f t="shared" si="165"/>
        <v>April</v>
      </c>
      <c r="T2642" t="str">
        <f t="shared" si="166"/>
        <v>Modern</v>
      </c>
      <c r="U2642" t="str">
        <f t="shared" si="167"/>
        <v>Short</v>
      </c>
    </row>
    <row r="2643" spans="1:21" x14ac:dyDescent="0.25">
      <c r="A2643" t="s">
        <v>12500</v>
      </c>
      <c r="B2643" t="s">
        <v>29</v>
      </c>
      <c r="C2643" t="s">
        <v>12501</v>
      </c>
      <c r="D2643" t="s">
        <v>22</v>
      </c>
      <c r="E2643" t="s">
        <v>12502</v>
      </c>
      <c r="F2643" t="s">
        <v>12503</v>
      </c>
      <c r="G2643" s="2">
        <v>43375</v>
      </c>
      <c r="H2643" t="s">
        <v>34</v>
      </c>
      <c r="I2643">
        <v>1972</v>
      </c>
      <c r="J2643" t="s">
        <v>35</v>
      </c>
      <c r="K2643" t="s">
        <v>71</v>
      </c>
      <c r="L2643">
        <v>0</v>
      </c>
      <c r="M2643">
        <v>1</v>
      </c>
      <c r="N2643" t="s">
        <v>137</v>
      </c>
      <c r="O2643" t="s">
        <v>12504</v>
      </c>
      <c r="P2643" t="s">
        <v>39</v>
      </c>
      <c r="Q2643">
        <v>1</v>
      </c>
      <c r="R2643">
        <f t="shared" si="164"/>
        <v>2018</v>
      </c>
      <c r="S2643" t="str">
        <f t="shared" si="165"/>
        <v>October</v>
      </c>
      <c r="T2643" t="str">
        <f t="shared" si="166"/>
        <v>Older</v>
      </c>
      <c r="U2643" t="str">
        <f t="shared" si="167"/>
        <v>Not Applicable</v>
      </c>
    </row>
    <row r="2644" spans="1:21" x14ac:dyDescent="0.25">
      <c r="A2644" t="s">
        <v>12505</v>
      </c>
      <c r="B2644" t="s">
        <v>18</v>
      </c>
      <c r="C2644" t="s">
        <v>12506</v>
      </c>
      <c r="D2644" t="s">
        <v>12507</v>
      </c>
      <c r="E2644" t="s">
        <v>12508</v>
      </c>
      <c r="F2644" t="s">
        <v>22</v>
      </c>
      <c r="G2644" s="2"/>
      <c r="H2644" t="s">
        <v>22</v>
      </c>
      <c r="I2644">
        <v>2011</v>
      </c>
      <c r="J2644" t="s">
        <v>300</v>
      </c>
      <c r="K2644" t="s">
        <v>271</v>
      </c>
      <c r="L2644">
        <v>87</v>
      </c>
      <c r="M2644">
        <v>0</v>
      </c>
      <c r="N2644" t="s">
        <v>119</v>
      </c>
      <c r="O2644" t="s">
        <v>12509</v>
      </c>
      <c r="P2644" t="s">
        <v>27</v>
      </c>
      <c r="Q2644">
        <v>2</v>
      </c>
      <c r="R2644" t="str">
        <f t="shared" si="164"/>
        <v/>
      </c>
      <c r="S2644" t="str">
        <f t="shared" si="165"/>
        <v/>
      </c>
      <c r="T2644" t="str">
        <f t="shared" si="166"/>
        <v>Modern</v>
      </c>
      <c r="U2644" t="str">
        <f t="shared" si="167"/>
        <v>Short</v>
      </c>
    </row>
    <row r="2645" spans="1:21" x14ac:dyDescent="0.25">
      <c r="A2645" t="s">
        <v>12510</v>
      </c>
      <c r="B2645" t="s">
        <v>18</v>
      </c>
      <c r="C2645" t="s">
        <v>12511</v>
      </c>
      <c r="D2645" t="s">
        <v>2270</v>
      </c>
      <c r="E2645" t="s">
        <v>12512</v>
      </c>
      <c r="F2645" t="s">
        <v>110</v>
      </c>
      <c r="G2645" s="2">
        <v>44454</v>
      </c>
      <c r="H2645" t="s">
        <v>34</v>
      </c>
      <c r="I2645">
        <v>2004</v>
      </c>
      <c r="J2645" t="s">
        <v>51</v>
      </c>
      <c r="K2645" t="s">
        <v>1456</v>
      </c>
      <c r="L2645">
        <v>83</v>
      </c>
      <c r="M2645">
        <v>0</v>
      </c>
      <c r="N2645" t="s">
        <v>112</v>
      </c>
      <c r="O2645" t="s">
        <v>12513</v>
      </c>
      <c r="P2645" t="s">
        <v>39</v>
      </c>
      <c r="Q2645">
        <v>1</v>
      </c>
      <c r="R2645">
        <f t="shared" si="164"/>
        <v>2021</v>
      </c>
      <c r="S2645" t="str">
        <f t="shared" si="165"/>
        <v>September</v>
      </c>
      <c r="T2645" t="str">
        <f t="shared" si="166"/>
        <v>Older</v>
      </c>
      <c r="U2645" t="str">
        <f t="shared" si="167"/>
        <v>Short</v>
      </c>
    </row>
    <row r="2646" spans="1:21" x14ac:dyDescent="0.25">
      <c r="A2646" t="s">
        <v>12514</v>
      </c>
      <c r="B2646" t="s">
        <v>18</v>
      </c>
      <c r="C2646" t="s">
        <v>12515</v>
      </c>
      <c r="D2646" t="s">
        <v>5139</v>
      </c>
      <c r="E2646" t="s">
        <v>12516</v>
      </c>
      <c r="F2646" t="s">
        <v>22</v>
      </c>
      <c r="G2646" s="2"/>
      <c r="H2646" t="s">
        <v>22</v>
      </c>
      <c r="I2646">
        <v>2021</v>
      </c>
      <c r="J2646" t="s">
        <v>59</v>
      </c>
      <c r="K2646" t="s">
        <v>497</v>
      </c>
      <c r="L2646">
        <v>145</v>
      </c>
      <c r="M2646">
        <v>0</v>
      </c>
      <c r="N2646" t="s">
        <v>119</v>
      </c>
      <c r="O2646" t="s">
        <v>5141</v>
      </c>
      <c r="P2646" t="s">
        <v>27</v>
      </c>
      <c r="Q2646">
        <v>2</v>
      </c>
      <c r="R2646" t="str">
        <f t="shared" si="164"/>
        <v/>
      </c>
      <c r="S2646" t="str">
        <f t="shared" si="165"/>
        <v/>
      </c>
      <c r="T2646" t="str">
        <f t="shared" si="166"/>
        <v>Recent</v>
      </c>
      <c r="U2646" t="str">
        <f t="shared" si="167"/>
        <v>Long</v>
      </c>
    </row>
    <row r="2647" spans="1:21" x14ac:dyDescent="0.25">
      <c r="A2647" t="s">
        <v>12517</v>
      </c>
      <c r="B2647" t="s">
        <v>18</v>
      </c>
      <c r="C2647" t="s">
        <v>12518</v>
      </c>
      <c r="D2647" t="s">
        <v>10673</v>
      </c>
      <c r="E2647" t="s">
        <v>12519</v>
      </c>
      <c r="F2647" t="s">
        <v>1092</v>
      </c>
      <c r="G2647" s="2">
        <v>43189</v>
      </c>
      <c r="H2647" t="s">
        <v>34</v>
      </c>
      <c r="I2647">
        <v>2018</v>
      </c>
      <c r="J2647" t="s">
        <v>35</v>
      </c>
      <c r="K2647" t="s">
        <v>604</v>
      </c>
      <c r="L2647">
        <v>62</v>
      </c>
      <c r="M2647">
        <v>0</v>
      </c>
      <c r="N2647" t="s">
        <v>210</v>
      </c>
      <c r="O2647" t="s">
        <v>12520</v>
      </c>
      <c r="P2647" t="s">
        <v>39</v>
      </c>
      <c r="Q2647">
        <v>1</v>
      </c>
      <c r="R2647">
        <f t="shared" si="164"/>
        <v>2018</v>
      </c>
      <c r="S2647" t="str">
        <f t="shared" si="165"/>
        <v>March</v>
      </c>
      <c r="T2647" t="str">
        <f t="shared" si="166"/>
        <v>Modern</v>
      </c>
      <c r="U2647" t="str">
        <f t="shared" si="167"/>
        <v>Short</v>
      </c>
    </row>
    <row r="2648" spans="1:21" x14ac:dyDescent="0.25">
      <c r="A2648" t="s">
        <v>12521</v>
      </c>
      <c r="B2648" t="s">
        <v>29</v>
      </c>
      <c r="C2648" t="s">
        <v>10644</v>
      </c>
      <c r="D2648" t="s">
        <v>22</v>
      </c>
      <c r="E2648" t="s">
        <v>12522</v>
      </c>
      <c r="F2648" t="s">
        <v>22</v>
      </c>
      <c r="G2648" s="2"/>
      <c r="H2648" t="s">
        <v>22</v>
      </c>
      <c r="I2648">
        <v>2009</v>
      </c>
      <c r="J2648" t="s">
        <v>51</v>
      </c>
      <c r="K2648" t="s">
        <v>71</v>
      </c>
      <c r="L2648">
        <v>0</v>
      </c>
      <c r="M2648">
        <v>1</v>
      </c>
      <c r="N2648" t="s">
        <v>368</v>
      </c>
      <c r="O2648" t="s">
        <v>12523</v>
      </c>
      <c r="P2648" t="s">
        <v>27</v>
      </c>
      <c r="Q2648">
        <v>2</v>
      </c>
      <c r="R2648" t="str">
        <f t="shared" si="164"/>
        <v/>
      </c>
      <c r="S2648" t="str">
        <f t="shared" si="165"/>
        <v/>
      </c>
      <c r="T2648" t="str">
        <f t="shared" si="166"/>
        <v>Older</v>
      </c>
      <c r="U2648" t="str">
        <f t="shared" si="167"/>
        <v>Not Applicable</v>
      </c>
    </row>
    <row r="2649" spans="1:21" x14ac:dyDescent="0.25">
      <c r="A2649" t="s">
        <v>12524</v>
      </c>
      <c r="B2649" t="s">
        <v>29</v>
      </c>
      <c r="C2649" t="s">
        <v>12525</v>
      </c>
      <c r="D2649" t="s">
        <v>22</v>
      </c>
      <c r="E2649" t="s">
        <v>12526</v>
      </c>
      <c r="F2649" t="s">
        <v>508</v>
      </c>
      <c r="G2649" s="2">
        <v>42719</v>
      </c>
      <c r="H2649" t="s">
        <v>34</v>
      </c>
      <c r="I2649">
        <v>2012</v>
      </c>
      <c r="J2649" t="s">
        <v>136</v>
      </c>
      <c r="K2649" t="s">
        <v>71</v>
      </c>
      <c r="L2649">
        <v>0</v>
      </c>
      <c r="M2649">
        <v>1</v>
      </c>
      <c r="N2649" t="s">
        <v>137</v>
      </c>
      <c r="O2649" t="s">
        <v>12527</v>
      </c>
      <c r="P2649" t="s">
        <v>39</v>
      </c>
      <c r="Q2649">
        <v>1</v>
      </c>
      <c r="R2649">
        <f t="shared" si="164"/>
        <v>2016</v>
      </c>
      <c r="S2649" t="str">
        <f t="shared" si="165"/>
        <v>December</v>
      </c>
      <c r="T2649" t="str">
        <f t="shared" si="166"/>
        <v>Modern</v>
      </c>
      <c r="U2649" t="str">
        <f t="shared" si="167"/>
        <v>Not Applicable</v>
      </c>
    </row>
    <row r="2650" spans="1:21" x14ac:dyDescent="0.25">
      <c r="A2650" t="s">
        <v>12528</v>
      </c>
      <c r="B2650" t="s">
        <v>18</v>
      </c>
      <c r="C2650" t="s">
        <v>12529</v>
      </c>
      <c r="D2650" t="s">
        <v>12530</v>
      </c>
      <c r="E2650" t="s">
        <v>12531</v>
      </c>
      <c r="F2650" t="s">
        <v>85</v>
      </c>
      <c r="G2650" s="2">
        <v>43511</v>
      </c>
      <c r="H2650" t="s">
        <v>34</v>
      </c>
      <c r="I2650">
        <v>2018</v>
      </c>
      <c r="J2650" t="s">
        <v>136</v>
      </c>
      <c r="K2650" t="s">
        <v>313</v>
      </c>
      <c r="L2650">
        <v>132</v>
      </c>
      <c r="M2650">
        <v>0</v>
      </c>
      <c r="N2650" t="s">
        <v>119</v>
      </c>
      <c r="O2650" t="s">
        <v>12532</v>
      </c>
      <c r="P2650" t="s">
        <v>39</v>
      </c>
      <c r="Q2650">
        <v>1</v>
      </c>
      <c r="R2650">
        <f t="shared" si="164"/>
        <v>2019</v>
      </c>
      <c r="S2650" t="str">
        <f t="shared" si="165"/>
        <v>February</v>
      </c>
      <c r="T2650" t="str">
        <f t="shared" si="166"/>
        <v>Modern</v>
      </c>
      <c r="U2650" t="str">
        <f t="shared" si="167"/>
        <v>Long</v>
      </c>
    </row>
    <row r="2651" spans="1:21" x14ac:dyDescent="0.25">
      <c r="A2651" t="s">
        <v>12533</v>
      </c>
      <c r="B2651" t="s">
        <v>29</v>
      </c>
      <c r="C2651" t="s">
        <v>12534</v>
      </c>
      <c r="D2651" t="s">
        <v>22</v>
      </c>
      <c r="E2651" t="s">
        <v>12535</v>
      </c>
      <c r="F2651" t="s">
        <v>22</v>
      </c>
      <c r="G2651" s="2">
        <v>44409</v>
      </c>
      <c r="H2651" t="s">
        <v>34</v>
      </c>
      <c r="I2651">
        <v>2015</v>
      </c>
      <c r="J2651" t="s">
        <v>136</v>
      </c>
      <c r="K2651" t="s">
        <v>36</v>
      </c>
      <c r="L2651">
        <v>0</v>
      </c>
      <c r="M2651">
        <v>2</v>
      </c>
      <c r="N2651" t="s">
        <v>61</v>
      </c>
      <c r="O2651" t="s">
        <v>12536</v>
      </c>
      <c r="P2651" t="s">
        <v>27</v>
      </c>
      <c r="Q2651">
        <v>2</v>
      </c>
      <c r="R2651">
        <f t="shared" si="164"/>
        <v>2021</v>
      </c>
      <c r="S2651" t="str">
        <f t="shared" si="165"/>
        <v>August</v>
      </c>
      <c r="T2651" t="str">
        <f t="shared" si="166"/>
        <v>Modern</v>
      </c>
      <c r="U2651" t="str">
        <f t="shared" si="167"/>
        <v>Not Applicable</v>
      </c>
    </row>
    <row r="2652" spans="1:21" x14ac:dyDescent="0.25">
      <c r="A2652" t="s">
        <v>12537</v>
      </c>
      <c r="B2652" t="s">
        <v>18</v>
      </c>
      <c r="C2652" t="s">
        <v>12538</v>
      </c>
      <c r="D2652" t="s">
        <v>2201</v>
      </c>
      <c r="E2652" t="s">
        <v>22</v>
      </c>
      <c r="F2652" t="s">
        <v>22</v>
      </c>
      <c r="G2652" s="2"/>
      <c r="H2652" t="s">
        <v>22</v>
      </c>
      <c r="I2652">
        <v>2012</v>
      </c>
      <c r="J2652" t="s">
        <v>77</v>
      </c>
      <c r="K2652" t="s">
        <v>3095</v>
      </c>
      <c r="L2652">
        <v>30</v>
      </c>
      <c r="M2652">
        <v>0</v>
      </c>
      <c r="N2652" t="s">
        <v>1394</v>
      </c>
      <c r="O2652" t="s">
        <v>12539</v>
      </c>
      <c r="P2652" t="s">
        <v>27</v>
      </c>
      <c r="Q2652">
        <v>2</v>
      </c>
      <c r="R2652" t="str">
        <f t="shared" si="164"/>
        <v/>
      </c>
      <c r="S2652" t="str">
        <f t="shared" si="165"/>
        <v/>
      </c>
      <c r="T2652" t="str">
        <f t="shared" si="166"/>
        <v>Modern</v>
      </c>
      <c r="U2652" t="str">
        <f t="shared" si="167"/>
        <v>Short</v>
      </c>
    </row>
    <row r="2653" spans="1:21" x14ac:dyDescent="0.25">
      <c r="A2653" t="s">
        <v>12540</v>
      </c>
      <c r="B2653" t="s">
        <v>18</v>
      </c>
      <c r="C2653" t="s">
        <v>12541</v>
      </c>
      <c r="D2653" t="s">
        <v>12542</v>
      </c>
      <c r="E2653" t="s">
        <v>12543</v>
      </c>
      <c r="F2653" t="s">
        <v>22</v>
      </c>
      <c r="G2653" s="2"/>
      <c r="H2653" t="s">
        <v>22</v>
      </c>
      <c r="I2653">
        <v>1997</v>
      </c>
      <c r="J2653" t="s">
        <v>77</v>
      </c>
      <c r="K2653" t="s">
        <v>1646</v>
      </c>
      <c r="L2653">
        <v>143</v>
      </c>
      <c r="M2653">
        <v>0</v>
      </c>
      <c r="N2653" t="s">
        <v>119</v>
      </c>
      <c r="O2653" t="s">
        <v>12544</v>
      </c>
      <c r="P2653" t="s">
        <v>27</v>
      </c>
      <c r="Q2653">
        <v>2</v>
      </c>
      <c r="R2653" t="str">
        <f t="shared" si="164"/>
        <v/>
      </c>
      <c r="S2653" t="str">
        <f t="shared" si="165"/>
        <v/>
      </c>
      <c r="T2653" t="str">
        <f t="shared" si="166"/>
        <v>Older</v>
      </c>
      <c r="U2653" t="str">
        <f t="shared" si="167"/>
        <v>Long</v>
      </c>
    </row>
    <row r="2654" spans="1:21" x14ac:dyDescent="0.25">
      <c r="A2654" t="s">
        <v>12545</v>
      </c>
      <c r="B2654" t="s">
        <v>18</v>
      </c>
      <c r="C2654" t="s">
        <v>12546</v>
      </c>
      <c r="D2654" t="s">
        <v>12547</v>
      </c>
      <c r="E2654" t="s">
        <v>12548</v>
      </c>
      <c r="F2654" t="s">
        <v>22</v>
      </c>
      <c r="G2654" s="2"/>
      <c r="H2654" t="s">
        <v>22</v>
      </c>
      <c r="I2654">
        <v>2018</v>
      </c>
      <c r="J2654" t="s">
        <v>59</v>
      </c>
      <c r="K2654" t="s">
        <v>1537</v>
      </c>
      <c r="L2654">
        <v>126</v>
      </c>
      <c r="M2654">
        <v>0</v>
      </c>
      <c r="N2654" t="s">
        <v>25</v>
      </c>
      <c r="O2654" t="s">
        <v>12549</v>
      </c>
      <c r="P2654" t="s">
        <v>27</v>
      </c>
      <c r="Q2654">
        <v>2</v>
      </c>
      <c r="R2654" t="str">
        <f t="shared" si="164"/>
        <v/>
      </c>
      <c r="S2654" t="str">
        <f t="shared" si="165"/>
        <v/>
      </c>
      <c r="T2654" t="str">
        <f t="shared" si="166"/>
        <v>Modern</v>
      </c>
      <c r="U2654" t="str">
        <f t="shared" si="167"/>
        <v>Long</v>
      </c>
    </row>
    <row r="2655" spans="1:21" x14ac:dyDescent="0.25">
      <c r="A2655" t="s">
        <v>12550</v>
      </c>
      <c r="B2655" t="s">
        <v>18</v>
      </c>
      <c r="C2655" t="s">
        <v>12551</v>
      </c>
      <c r="D2655" t="s">
        <v>12552</v>
      </c>
      <c r="E2655" t="s">
        <v>12553</v>
      </c>
      <c r="F2655" t="s">
        <v>175</v>
      </c>
      <c r="G2655" s="2">
        <v>43009</v>
      </c>
      <c r="H2655" t="s">
        <v>34</v>
      </c>
      <c r="I2655">
        <v>2015</v>
      </c>
      <c r="J2655" t="s">
        <v>349</v>
      </c>
      <c r="K2655" t="s">
        <v>810</v>
      </c>
      <c r="L2655">
        <v>74</v>
      </c>
      <c r="M2655">
        <v>0</v>
      </c>
      <c r="N2655" t="s">
        <v>162</v>
      </c>
      <c r="O2655" t="s">
        <v>12554</v>
      </c>
      <c r="P2655" t="s">
        <v>39</v>
      </c>
      <c r="Q2655">
        <v>1</v>
      </c>
      <c r="R2655">
        <f t="shared" si="164"/>
        <v>2017</v>
      </c>
      <c r="S2655" t="str">
        <f t="shared" si="165"/>
        <v>October</v>
      </c>
      <c r="T2655" t="str">
        <f t="shared" si="166"/>
        <v>Modern</v>
      </c>
      <c r="U2655" t="str">
        <f t="shared" si="167"/>
        <v>Short</v>
      </c>
    </row>
    <row r="2656" spans="1:21" x14ac:dyDescent="0.25">
      <c r="A2656" t="s">
        <v>12555</v>
      </c>
      <c r="B2656" t="s">
        <v>29</v>
      </c>
      <c r="C2656" t="s">
        <v>12556</v>
      </c>
      <c r="D2656" t="s">
        <v>22</v>
      </c>
      <c r="E2656" t="s">
        <v>12557</v>
      </c>
      <c r="F2656" t="s">
        <v>22</v>
      </c>
      <c r="G2656" s="2">
        <v>44371</v>
      </c>
      <c r="H2656" t="s">
        <v>34</v>
      </c>
      <c r="I2656">
        <v>2006</v>
      </c>
      <c r="J2656" t="s">
        <v>631</v>
      </c>
      <c r="K2656" t="s">
        <v>1440</v>
      </c>
      <c r="L2656">
        <v>0</v>
      </c>
      <c r="M2656">
        <v>3</v>
      </c>
      <c r="N2656" t="s">
        <v>357</v>
      </c>
      <c r="O2656" t="s">
        <v>12558</v>
      </c>
      <c r="P2656" t="s">
        <v>27</v>
      </c>
      <c r="Q2656">
        <v>2</v>
      </c>
      <c r="R2656">
        <f t="shared" si="164"/>
        <v>2021</v>
      </c>
      <c r="S2656" t="str">
        <f t="shared" si="165"/>
        <v>June</v>
      </c>
      <c r="T2656" t="str">
        <f t="shared" si="166"/>
        <v>Older</v>
      </c>
      <c r="U2656" t="str">
        <f t="shared" si="167"/>
        <v>Not Applicable</v>
      </c>
    </row>
    <row r="2657" spans="1:21" x14ac:dyDescent="0.25">
      <c r="A2657" t="s">
        <v>12559</v>
      </c>
      <c r="B2657" t="s">
        <v>18</v>
      </c>
      <c r="C2657" t="s">
        <v>12560</v>
      </c>
      <c r="D2657" t="s">
        <v>12561</v>
      </c>
      <c r="E2657" t="s">
        <v>12562</v>
      </c>
      <c r="F2657" t="s">
        <v>22</v>
      </c>
      <c r="G2657" s="2"/>
      <c r="H2657" t="s">
        <v>22</v>
      </c>
      <c r="I2657">
        <v>2013</v>
      </c>
      <c r="J2657" t="s">
        <v>300</v>
      </c>
      <c r="K2657" t="s">
        <v>3023</v>
      </c>
      <c r="L2657">
        <v>56</v>
      </c>
      <c r="M2657">
        <v>0</v>
      </c>
      <c r="N2657" t="s">
        <v>45</v>
      </c>
      <c r="O2657" t="s">
        <v>12563</v>
      </c>
      <c r="P2657" t="s">
        <v>27</v>
      </c>
      <c r="Q2657">
        <v>2</v>
      </c>
      <c r="R2657" t="str">
        <f t="shared" si="164"/>
        <v/>
      </c>
      <c r="S2657" t="str">
        <f t="shared" si="165"/>
        <v/>
      </c>
      <c r="T2657" t="str">
        <f t="shared" si="166"/>
        <v>Modern</v>
      </c>
      <c r="U2657" t="str">
        <f t="shared" si="167"/>
        <v>Short</v>
      </c>
    </row>
    <row r="2658" spans="1:21" x14ac:dyDescent="0.25">
      <c r="A2658" t="s">
        <v>12564</v>
      </c>
      <c r="B2658" t="s">
        <v>18</v>
      </c>
      <c r="C2658" t="s">
        <v>12565</v>
      </c>
      <c r="D2658" t="s">
        <v>12566</v>
      </c>
      <c r="E2658" t="s">
        <v>12567</v>
      </c>
      <c r="F2658" t="s">
        <v>85</v>
      </c>
      <c r="G2658" s="2">
        <v>43830</v>
      </c>
      <c r="H2658" t="s">
        <v>34</v>
      </c>
      <c r="I2658">
        <v>1972</v>
      </c>
      <c r="J2658" t="s">
        <v>136</v>
      </c>
      <c r="K2658" t="s">
        <v>951</v>
      </c>
      <c r="L2658">
        <v>115</v>
      </c>
      <c r="M2658">
        <v>0</v>
      </c>
      <c r="N2658" t="s">
        <v>53</v>
      </c>
      <c r="O2658" t="s">
        <v>12568</v>
      </c>
      <c r="P2658" t="s">
        <v>39</v>
      </c>
      <c r="Q2658">
        <v>1</v>
      </c>
      <c r="R2658">
        <f t="shared" si="164"/>
        <v>2019</v>
      </c>
      <c r="S2658" t="str">
        <f t="shared" si="165"/>
        <v>December</v>
      </c>
      <c r="T2658" t="str">
        <f t="shared" si="166"/>
        <v>Older</v>
      </c>
      <c r="U2658" t="str">
        <f t="shared" si="167"/>
        <v>Medium</v>
      </c>
    </row>
    <row r="2659" spans="1:21" x14ac:dyDescent="0.25">
      <c r="A2659" t="s">
        <v>12569</v>
      </c>
      <c r="B2659" t="s">
        <v>29</v>
      </c>
      <c r="C2659" t="s">
        <v>12570</v>
      </c>
      <c r="D2659" t="s">
        <v>22</v>
      </c>
      <c r="E2659" t="s">
        <v>12571</v>
      </c>
      <c r="F2659" t="s">
        <v>22</v>
      </c>
      <c r="G2659" s="2"/>
      <c r="H2659" t="s">
        <v>22</v>
      </c>
      <c r="I2659">
        <v>2020</v>
      </c>
      <c r="J2659" t="s">
        <v>136</v>
      </c>
      <c r="K2659" t="s">
        <v>71</v>
      </c>
      <c r="L2659">
        <v>0</v>
      </c>
      <c r="M2659">
        <v>1</v>
      </c>
      <c r="N2659" t="s">
        <v>368</v>
      </c>
      <c r="O2659" t="s">
        <v>12572</v>
      </c>
      <c r="P2659" t="s">
        <v>27</v>
      </c>
      <c r="Q2659">
        <v>2</v>
      </c>
      <c r="R2659" t="str">
        <f t="shared" si="164"/>
        <v/>
      </c>
      <c r="S2659" t="str">
        <f t="shared" si="165"/>
        <v/>
      </c>
      <c r="T2659" t="str">
        <f t="shared" si="166"/>
        <v>Recent</v>
      </c>
      <c r="U2659" t="str">
        <f t="shared" si="167"/>
        <v>Not Applicable</v>
      </c>
    </row>
    <row r="2660" spans="1:21" x14ac:dyDescent="0.25">
      <c r="A2660" t="s">
        <v>12573</v>
      </c>
      <c r="B2660" t="s">
        <v>18</v>
      </c>
      <c r="C2660" t="s">
        <v>12574</v>
      </c>
      <c r="D2660" t="s">
        <v>10673</v>
      </c>
      <c r="E2660" t="s">
        <v>12519</v>
      </c>
      <c r="F2660" t="s">
        <v>1092</v>
      </c>
      <c r="G2660" s="2">
        <v>42545</v>
      </c>
      <c r="H2660" t="s">
        <v>34</v>
      </c>
      <c r="I2660">
        <v>2016</v>
      </c>
      <c r="J2660" t="s">
        <v>35</v>
      </c>
      <c r="K2660" t="s">
        <v>318</v>
      </c>
      <c r="L2660">
        <v>80</v>
      </c>
      <c r="M2660">
        <v>0</v>
      </c>
      <c r="N2660" t="s">
        <v>210</v>
      </c>
      <c r="O2660" t="s">
        <v>12575</v>
      </c>
      <c r="P2660" t="s">
        <v>39</v>
      </c>
      <c r="Q2660">
        <v>1</v>
      </c>
      <c r="R2660">
        <f t="shared" si="164"/>
        <v>2016</v>
      </c>
      <c r="S2660" t="str">
        <f t="shared" si="165"/>
        <v>June</v>
      </c>
      <c r="T2660" t="str">
        <f t="shared" si="166"/>
        <v>Modern</v>
      </c>
      <c r="U2660" t="str">
        <f t="shared" si="167"/>
        <v>Short</v>
      </c>
    </row>
    <row r="2661" spans="1:21" x14ac:dyDescent="0.25">
      <c r="A2661" t="s">
        <v>12576</v>
      </c>
      <c r="B2661" t="s">
        <v>29</v>
      </c>
      <c r="C2661" t="s">
        <v>12577</v>
      </c>
      <c r="D2661" t="s">
        <v>22</v>
      </c>
      <c r="E2661" t="s">
        <v>12578</v>
      </c>
      <c r="F2661" t="s">
        <v>715</v>
      </c>
      <c r="G2661" s="2">
        <v>44162</v>
      </c>
      <c r="H2661" t="s">
        <v>34</v>
      </c>
      <c r="I2661">
        <v>1999</v>
      </c>
      <c r="J2661" t="s">
        <v>136</v>
      </c>
      <c r="K2661" t="s">
        <v>1856</v>
      </c>
      <c r="L2661">
        <v>0</v>
      </c>
      <c r="M2661">
        <v>7</v>
      </c>
      <c r="N2661" t="s">
        <v>119</v>
      </c>
      <c r="O2661" t="s">
        <v>12579</v>
      </c>
      <c r="P2661" t="s">
        <v>39</v>
      </c>
      <c r="Q2661">
        <v>1</v>
      </c>
      <c r="R2661">
        <f t="shared" si="164"/>
        <v>2020</v>
      </c>
      <c r="S2661" t="str">
        <f t="shared" si="165"/>
        <v>November</v>
      </c>
      <c r="T2661" t="str">
        <f t="shared" si="166"/>
        <v>Older</v>
      </c>
      <c r="U2661" t="str">
        <f t="shared" si="167"/>
        <v>Not Applicable</v>
      </c>
    </row>
    <row r="2662" spans="1:21" x14ac:dyDescent="0.25">
      <c r="A2662" t="s">
        <v>12580</v>
      </c>
      <c r="B2662" t="s">
        <v>18</v>
      </c>
      <c r="C2662" t="s">
        <v>12581</v>
      </c>
      <c r="D2662" t="s">
        <v>12582</v>
      </c>
      <c r="E2662" t="s">
        <v>12583</v>
      </c>
      <c r="F2662" t="s">
        <v>1380</v>
      </c>
      <c r="G2662" s="2">
        <v>43306</v>
      </c>
      <c r="H2662" t="s">
        <v>34</v>
      </c>
      <c r="I2662">
        <v>2007</v>
      </c>
      <c r="J2662" t="s">
        <v>35</v>
      </c>
      <c r="K2662" t="s">
        <v>263</v>
      </c>
      <c r="L2662">
        <v>88</v>
      </c>
      <c r="M2662">
        <v>0</v>
      </c>
      <c r="N2662" t="s">
        <v>264</v>
      </c>
      <c r="O2662" t="s">
        <v>12584</v>
      </c>
      <c r="P2662" t="s">
        <v>39</v>
      </c>
      <c r="Q2662">
        <v>1</v>
      </c>
      <c r="R2662">
        <f t="shared" si="164"/>
        <v>2018</v>
      </c>
      <c r="S2662" t="str">
        <f t="shared" si="165"/>
        <v>July</v>
      </c>
      <c r="T2662" t="str">
        <f t="shared" si="166"/>
        <v>Older</v>
      </c>
      <c r="U2662" t="str">
        <f t="shared" si="167"/>
        <v>Short</v>
      </c>
    </row>
    <row r="2663" spans="1:21" x14ac:dyDescent="0.25">
      <c r="A2663" t="s">
        <v>12585</v>
      </c>
      <c r="B2663" t="s">
        <v>18</v>
      </c>
      <c r="C2663" t="s">
        <v>12586</v>
      </c>
      <c r="D2663" t="s">
        <v>12587</v>
      </c>
      <c r="E2663" t="s">
        <v>12588</v>
      </c>
      <c r="F2663" t="s">
        <v>175</v>
      </c>
      <c r="G2663" s="2">
        <v>40817</v>
      </c>
      <c r="H2663" t="s">
        <v>34</v>
      </c>
      <c r="I2663">
        <v>1986</v>
      </c>
      <c r="J2663" t="s">
        <v>35</v>
      </c>
      <c r="K2663" t="s">
        <v>773</v>
      </c>
      <c r="L2663">
        <v>96</v>
      </c>
      <c r="M2663">
        <v>0</v>
      </c>
      <c r="N2663" t="s">
        <v>119</v>
      </c>
      <c r="O2663" t="s">
        <v>12589</v>
      </c>
      <c r="P2663" t="s">
        <v>39</v>
      </c>
      <c r="Q2663">
        <v>1</v>
      </c>
      <c r="R2663">
        <f t="shared" si="164"/>
        <v>2011</v>
      </c>
      <c r="S2663" t="str">
        <f t="shared" si="165"/>
        <v>October</v>
      </c>
      <c r="T2663" t="str">
        <f t="shared" si="166"/>
        <v>Older</v>
      </c>
      <c r="U2663" t="str">
        <f t="shared" si="167"/>
        <v>Medium</v>
      </c>
    </row>
    <row r="2664" spans="1:21" x14ac:dyDescent="0.25">
      <c r="A2664" t="s">
        <v>12590</v>
      </c>
      <c r="B2664" t="s">
        <v>18</v>
      </c>
      <c r="C2664" t="s">
        <v>12591</v>
      </c>
      <c r="D2664" t="s">
        <v>12592</v>
      </c>
      <c r="E2664" t="s">
        <v>12593</v>
      </c>
      <c r="F2664" t="s">
        <v>175</v>
      </c>
      <c r="G2664" s="2">
        <v>43060</v>
      </c>
      <c r="H2664" t="s">
        <v>34</v>
      </c>
      <c r="I2664">
        <v>2017</v>
      </c>
      <c r="J2664" t="s">
        <v>51</v>
      </c>
      <c r="K2664" t="s">
        <v>329</v>
      </c>
      <c r="L2664">
        <v>113</v>
      </c>
      <c r="M2664">
        <v>0</v>
      </c>
      <c r="N2664" t="s">
        <v>119</v>
      </c>
      <c r="O2664" t="s">
        <v>12594</v>
      </c>
      <c r="P2664" t="s">
        <v>39</v>
      </c>
      <c r="Q2664">
        <v>1</v>
      </c>
      <c r="R2664">
        <f t="shared" si="164"/>
        <v>2017</v>
      </c>
      <c r="S2664" t="str">
        <f t="shared" si="165"/>
        <v>November</v>
      </c>
      <c r="T2664" t="str">
        <f t="shared" si="166"/>
        <v>Modern</v>
      </c>
      <c r="U2664" t="str">
        <f t="shared" si="167"/>
        <v>Medium</v>
      </c>
    </row>
    <row r="2665" spans="1:21" x14ac:dyDescent="0.25">
      <c r="A2665" t="s">
        <v>12595</v>
      </c>
      <c r="B2665" t="s">
        <v>18</v>
      </c>
      <c r="C2665" t="s">
        <v>12596</v>
      </c>
      <c r="D2665" t="s">
        <v>12597</v>
      </c>
      <c r="E2665" t="s">
        <v>12598</v>
      </c>
      <c r="F2665" t="s">
        <v>85</v>
      </c>
      <c r="G2665" s="2">
        <v>43340</v>
      </c>
      <c r="H2665" t="s">
        <v>34</v>
      </c>
      <c r="I2665">
        <v>2017</v>
      </c>
      <c r="J2665" t="s">
        <v>136</v>
      </c>
      <c r="K2665" t="s">
        <v>519</v>
      </c>
      <c r="L2665">
        <v>141</v>
      </c>
      <c r="M2665">
        <v>0</v>
      </c>
      <c r="N2665" t="s">
        <v>112</v>
      </c>
      <c r="O2665" t="s">
        <v>12599</v>
      </c>
      <c r="P2665" t="s">
        <v>39</v>
      </c>
      <c r="Q2665">
        <v>1</v>
      </c>
      <c r="R2665">
        <f t="shared" si="164"/>
        <v>2018</v>
      </c>
      <c r="S2665" t="str">
        <f t="shared" si="165"/>
        <v>August</v>
      </c>
      <c r="T2665" t="str">
        <f t="shared" si="166"/>
        <v>Modern</v>
      </c>
      <c r="U2665" t="str">
        <f t="shared" si="167"/>
        <v>Long</v>
      </c>
    </row>
    <row r="2666" spans="1:21" x14ac:dyDescent="0.25">
      <c r="A2666" t="s">
        <v>12600</v>
      </c>
      <c r="B2666" t="s">
        <v>18</v>
      </c>
      <c r="C2666" t="s">
        <v>12601</v>
      </c>
      <c r="D2666" t="s">
        <v>12602</v>
      </c>
      <c r="E2666" t="s">
        <v>12603</v>
      </c>
      <c r="F2666" t="s">
        <v>12604</v>
      </c>
      <c r="G2666" s="2">
        <v>42887</v>
      </c>
      <c r="H2666" t="s">
        <v>34</v>
      </c>
      <c r="I2666">
        <v>2016</v>
      </c>
      <c r="J2666" t="s">
        <v>35</v>
      </c>
      <c r="K2666" t="s">
        <v>665</v>
      </c>
      <c r="L2666">
        <v>108</v>
      </c>
      <c r="M2666">
        <v>0</v>
      </c>
      <c r="N2666" t="s">
        <v>119</v>
      </c>
      <c r="O2666" t="s">
        <v>12605</v>
      </c>
      <c r="P2666" t="s">
        <v>39</v>
      </c>
      <c r="Q2666">
        <v>1</v>
      </c>
      <c r="R2666">
        <f t="shared" si="164"/>
        <v>2017</v>
      </c>
      <c r="S2666" t="str">
        <f t="shared" si="165"/>
        <v>June</v>
      </c>
      <c r="T2666" t="str">
        <f t="shared" si="166"/>
        <v>Modern</v>
      </c>
      <c r="U2666" t="str">
        <f t="shared" si="167"/>
        <v>Medium</v>
      </c>
    </row>
    <row r="2667" spans="1:21" x14ac:dyDescent="0.25">
      <c r="A2667" t="s">
        <v>12606</v>
      </c>
      <c r="B2667" t="s">
        <v>18</v>
      </c>
      <c r="C2667" t="s">
        <v>12607</v>
      </c>
      <c r="D2667" t="s">
        <v>12608</v>
      </c>
      <c r="E2667" t="s">
        <v>12609</v>
      </c>
      <c r="F2667" t="s">
        <v>22</v>
      </c>
      <c r="G2667" s="2"/>
      <c r="H2667" t="s">
        <v>22</v>
      </c>
      <c r="I2667">
        <v>2015</v>
      </c>
      <c r="J2667" t="s">
        <v>300</v>
      </c>
      <c r="K2667" t="s">
        <v>654</v>
      </c>
      <c r="L2667">
        <v>82</v>
      </c>
      <c r="M2667">
        <v>0</v>
      </c>
      <c r="N2667" t="s">
        <v>119</v>
      </c>
      <c r="O2667" t="s">
        <v>12610</v>
      </c>
      <c r="P2667" t="s">
        <v>27</v>
      </c>
      <c r="Q2667">
        <v>2</v>
      </c>
      <c r="R2667" t="str">
        <f t="shared" si="164"/>
        <v/>
      </c>
      <c r="S2667" t="str">
        <f t="shared" si="165"/>
        <v/>
      </c>
      <c r="T2667" t="str">
        <f t="shared" si="166"/>
        <v>Modern</v>
      </c>
      <c r="U2667" t="str">
        <f t="shared" si="167"/>
        <v>Short</v>
      </c>
    </row>
    <row r="2668" spans="1:21" x14ac:dyDescent="0.25">
      <c r="A2668" t="s">
        <v>12611</v>
      </c>
      <c r="B2668" t="s">
        <v>29</v>
      </c>
      <c r="C2668" t="s">
        <v>12612</v>
      </c>
      <c r="D2668" t="s">
        <v>22</v>
      </c>
      <c r="E2668" t="s">
        <v>12613</v>
      </c>
      <c r="F2668" t="s">
        <v>22</v>
      </c>
      <c r="G2668" s="2"/>
      <c r="H2668" t="s">
        <v>22</v>
      </c>
      <c r="I2668">
        <v>2018</v>
      </c>
      <c r="J2668" t="s">
        <v>300</v>
      </c>
      <c r="K2668" t="s">
        <v>71</v>
      </c>
      <c r="L2668">
        <v>0</v>
      </c>
      <c r="M2668">
        <v>1</v>
      </c>
      <c r="N2668" t="s">
        <v>368</v>
      </c>
      <c r="O2668" t="s">
        <v>12614</v>
      </c>
      <c r="P2668" t="s">
        <v>27</v>
      </c>
      <c r="Q2668">
        <v>2</v>
      </c>
      <c r="R2668" t="str">
        <f t="shared" si="164"/>
        <v/>
      </c>
      <c r="S2668" t="str">
        <f t="shared" si="165"/>
        <v/>
      </c>
      <c r="T2668" t="str">
        <f t="shared" si="166"/>
        <v>Modern</v>
      </c>
      <c r="U2668" t="str">
        <f t="shared" si="167"/>
        <v>Not Applicable</v>
      </c>
    </row>
    <row r="2669" spans="1:21" x14ac:dyDescent="0.25">
      <c r="A2669" t="s">
        <v>12615</v>
      </c>
      <c r="B2669" t="s">
        <v>29</v>
      </c>
      <c r="C2669" t="s">
        <v>12616</v>
      </c>
      <c r="D2669" t="s">
        <v>22</v>
      </c>
      <c r="E2669" t="s">
        <v>12617</v>
      </c>
      <c r="F2669" t="s">
        <v>175</v>
      </c>
      <c r="G2669" s="2">
        <v>44068</v>
      </c>
      <c r="H2669" t="s">
        <v>34</v>
      </c>
      <c r="I2669">
        <v>2020</v>
      </c>
      <c r="J2669" t="s">
        <v>35</v>
      </c>
      <c r="K2669" t="s">
        <v>36</v>
      </c>
      <c r="L2669">
        <v>0</v>
      </c>
      <c r="M2669">
        <v>2</v>
      </c>
      <c r="N2669" t="s">
        <v>119</v>
      </c>
      <c r="O2669" t="s">
        <v>12618</v>
      </c>
      <c r="P2669" t="s">
        <v>39</v>
      </c>
      <c r="Q2669">
        <v>1</v>
      </c>
      <c r="R2669">
        <f t="shared" si="164"/>
        <v>2020</v>
      </c>
      <c r="S2669" t="str">
        <f t="shared" si="165"/>
        <v>August</v>
      </c>
      <c r="T2669" t="str">
        <f t="shared" si="166"/>
        <v>Recent</v>
      </c>
      <c r="U2669" t="str">
        <f t="shared" si="167"/>
        <v>Not Applicable</v>
      </c>
    </row>
    <row r="2670" spans="1:21" x14ac:dyDescent="0.25">
      <c r="A2670" t="s">
        <v>12619</v>
      </c>
      <c r="B2670" t="s">
        <v>29</v>
      </c>
      <c r="C2670" t="s">
        <v>12620</v>
      </c>
      <c r="D2670" t="s">
        <v>22</v>
      </c>
      <c r="E2670" t="s">
        <v>22</v>
      </c>
      <c r="F2670" t="s">
        <v>22</v>
      </c>
      <c r="G2670" s="2">
        <v>44423</v>
      </c>
      <c r="H2670" t="s">
        <v>34</v>
      </c>
      <c r="I2670">
        <v>2021</v>
      </c>
      <c r="J2670" t="s">
        <v>77</v>
      </c>
      <c r="K2670" t="s">
        <v>1885</v>
      </c>
      <c r="L2670">
        <v>0</v>
      </c>
      <c r="M2670">
        <v>4</v>
      </c>
      <c r="N2670" t="s">
        <v>357</v>
      </c>
      <c r="O2670" t="s">
        <v>12621</v>
      </c>
      <c r="P2670" t="s">
        <v>27</v>
      </c>
      <c r="Q2670">
        <v>2</v>
      </c>
      <c r="R2670">
        <f t="shared" si="164"/>
        <v>2021</v>
      </c>
      <c r="S2670" t="str">
        <f t="shared" si="165"/>
        <v>August</v>
      </c>
      <c r="T2670" t="str">
        <f t="shared" si="166"/>
        <v>Recent</v>
      </c>
      <c r="U2670" t="str">
        <f t="shared" si="167"/>
        <v>Not Applicable</v>
      </c>
    </row>
    <row r="2671" spans="1:21" x14ac:dyDescent="0.25">
      <c r="A2671" t="s">
        <v>12622</v>
      </c>
      <c r="B2671" t="s">
        <v>29</v>
      </c>
      <c r="C2671" t="s">
        <v>12623</v>
      </c>
      <c r="D2671" t="s">
        <v>22</v>
      </c>
      <c r="E2671" t="s">
        <v>12624</v>
      </c>
      <c r="F2671" t="s">
        <v>715</v>
      </c>
      <c r="G2671" s="2"/>
      <c r="H2671" t="s">
        <v>22</v>
      </c>
      <c r="I2671">
        <v>2009</v>
      </c>
      <c r="J2671" t="s">
        <v>238</v>
      </c>
      <c r="K2671" t="s">
        <v>71</v>
      </c>
      <c r="L2671">
        <v>0</v>
      </c>
      <c r="M2671">
        <v>1</v>
      </c>
      <c r="N2671" t="s">
        <v>61</v>
      </c>
      <c r="O2671" t="s">
        <v>12625</v>
      </c>
      <c r="P2671" t="s">
        <v>27</v>
      </c>
      <c r="Q2671">
        <v>2</v>
      </c>
      <c r="R2671" t="str">
        <f t="shared" si="164"/>
        <v/>
      </c>
      <c r="S2671" t="str">
        <f t="shared" si="165"/>
        <v/>
      </c>
      <c r="T2671" t="str">
        <f t="shared" si="166"/>
        <v>Older</v>
      </c>
      <c r="U2671" t="str">
        <f t="shared" si="167"/>
        <v>Not Applicable</v>
      </c>
    </row>
    <row r="2672" spans="1:21" x14ac:dyDescent="0.25">
      <c r="A2672" t="s">
        <v>12626</v>
      </c>
      <c r="B2672" t="s">
        <v>18</v>
      </c>
      <c r="C2672" t="s">
        <v>12627</v>
      </c>
      <c r="D2672" t="s">
        <v>11206</v>
      </c>
      <c r="E2672" t="s">
        <v>12628</v>
      </c>
      <c r="F2672" t="s">
        <v>22</v>
      </c>
      <c r="G2672" s="2"/>
      <c r="H2672" t="s">
        <v>22</v>
      </c>
      <c r="I2672">
        <v>1944</v>
      </c>
      <c r="J2672" t="s">
        <v>198</v>
      </c>
      <c r="K2672" t="s">
        <v>706</v>
      </c>
      <c r="L2672">
        <v>57</v>
      </c>
      <c r="M2672">
        <v>0</v>
      </c>
      <c r="N2672" t="s">
        <v>743</v>
      </c>
      <c r="O2672" t="s">
        <v>12629</v>
      </c>
      <c r="P2672" t="s">
        <v>27</v>
      </c>
      <c r="Q2672">
        <v>2</v>
      </c>
      <c r="R2672" t="str">
        <f t="shared" si="164"/>
        <v/>
      </c>
      <c r="S2672" t="str">
        <f t="shared" si="165"/>
        <v/>
      </c>
      <c r="T2672" t="str">
        <f t="shared" si="166"/>
        <v>Older</v>
      </c>
      <c r="U2672" t="str">
        <f t="shared" si="167"/>
        <v>Short</v>
      </c>
    </row>
    <row r="2673" spans="1:21" x14ac:dyDescent="0.25">
      <c r="A2673" t="s">
        <v>12630</v>
      </c>
      <c r="B2673" t="s">
        <v>29</v>
      </c>
      <c r="C2673" t="s">
        <v>12631</v>
      </c>
      <c r="D2673" t="s">
        <v>22</v>
      </c>
      <c r="E2673" t="s">
        <v>12632</v>
      </c>
      <c r="F2673" t="s">
        <v>175</v>
      </c>
      <c r="G2673" s="2">
        <v>42650</v>
      </c>
      <c r="H2673" t="s">
        <v>34</v>
      </c>
      <c r="I2673">
        <v>2016</v>
      </c>
      <c r="J2673" t="s">
        <v>349</v>
      </c>
      <c r="K2673" t="s">
        <v>71</v>
      </c>
      <c r="L2673">
        <v>0</v>
      </c>
      <c r="M2673">
        <v>1</v>
      </c>
      <c r="N2673" t="s">
        <v>716</v>
      </c>
      <c r="O2673" t="s">
        <v>12633</v>
      </c>
      <c r="P2673" t="s">
        <v>39</v>
      </c>
      <c r="Q2673">
        <v>1</v>
      </c>
      <c r="R2673">
        <f t="shared" si="164"/>
        <v>2016</v>
      </c>
      <c r="S2673" t="str">
        <f t="shared" si="165"/>
        <v>October</v>
      </c>
      <c r="T2673" t="str">
        <f t="shared" si="166"/>
        <v>Modern</v>
      </c>
      <c r="U2673" t="str">
        <f t="shared" si="167"/>
        <v>Not Applicable</v>
      </c>
    </row>
    <row r="2674" spans="1:21" x14ac:dyDescent="0.25">
      <c r="A2674" t="s">
        <v>12634</v>
      </c>
      <c r="B2674" t="s">
        <v>18</v>
      </c>
      <c r="C2674" t="s">
        <v>12635</v>
      </c>
      <c r="D2674" t="s">
        <v>12636</v>
      </c>
      <c r="E2674" t="s">
        <v>12637</v>
      </c>
      <c r="F2674" t="s">
        <v>22</v>
      </c>
      <c r="G2674" s="2"/>
      <c r="H2674" t="s">
        <v>22</v>
      </c>
      <c r="I2674">
        <v>2021</v>
      </c>
      <c r="J2674" t="s">
        <v>198</v>
      </c>
      <c r="K2674" t="s">
        <v>111</v>
      </c>
      <c r="L2674">
        <v>95</v>
      </c>
      <c r="M2674">
        <v>0</v>
      </c>
      <c r="N2674" t="s">
        <v>264</v>
      </c>
      <c r="O2674" t="s">
        <v>12638</v>
      </c>
      <c r="P2674" t="s">
        <v>27</v>
      </c>
      <c r="Q2674">
        <v>2</v>
      </c>
      <c r="R2674" t="str">
        <f t="shared" si="164"/>
        <v/>
      </c>
      <c r="S2674" t="str">
        <f t="shared" si="165"/>
        <v/>
      </c>
      <c r="T2674" t="str">
        <f t="shared" si="166"/>
        <v>Recent</v>
      </c>
      <c r="U2674" t="str">
        <f t="shared" si="167"/>
        <v>Medium</v>
      </c>
    </row>
    <row r="2675" spans="1:21" x14ac:dyDescent="0.25">
      <c r="A2675" t="s">
        <v>12639</v>
      </c>
      <c r="B2675" t="s">
        <v>18</v>
      </c>
      <c r="C2675" t="s">
        <v>12640</v>
      </c>
      <c r="D2675" t="s">
        <v>12641</v>
      </c>
      <c r="E2675" t="s">
        <v>12642</v>
      </c>
      <c r="F2675" t="s">
        <v>85</v>
      </c>
      <c r="G2675" s="2"/>
      <c r="H2675" t="s">
        <v>22</v>
      </c>
      <c r="I2675">
        <v>2016</v>
      </c>
      <c r="J2675" t="s">
        <v>59</v>
      </c>
      <c r="K2675" t="s">
        <v>86</v>
      </c>
      <c r="L2675">
        <v>138</v>
      </c>
      <c r="M2675">
        <v>0</v>
      </c>
      <c r="N2675" t="s">
        <v>119</v>
      </c>
      <c r="O2675" t="s">
        <v>12643</v>
      </c>
      <c r="P2675" t="s">
        <v>27</v>
      </c>
      <c r="Q2675">
        <v>2</v>
      </c>
      <c r="R2675" t="str">
        <f t="shared" si="164"/>
        <v/>
      </c>
      <c r="S2675" t="str">
        <f t="shared" si="165"/>
        <v/>
      </c>
      <c r="T2675" t="str">
        <f t="shared" si="166"/>
        <v>Modern</v>
      </c>
      <c r="U2675" t="str">
        <f t="shared" si="167"/>
        <v>Long</v>
      </c>
    </row>
    <row r="2676" spans="1:21" x14ac:dyDescent="0.25">
      <c r="A2676" t="s">
        <v>12644</v>
      </c>
      <c r="B2676" t="s">
        <v>29</v>
      </c>
      <c r="C2676" t="s">
        <v>12645</v>
      </c>
      <c r="D2676" t="s">
        <v>22</v>
      </c>
      <c r="E2676" t="s">
        <v>12646</v>
      </c>
      <c r="F2676" t="s">
        <v>175</v>
      </c>
      <c r="G2676" s="2">
        <v>43560</v>
      </c>
      <c r="H2676" t="s">
        <v>34</v>
      </c>
      <c r="I2676">
        <v>2019</v>
      </c>
      <c r="J2676" t="s">
        <v>631</v>
      </c>
      <c r="K2676" t="s">
        <v>4279</v>
      </c>
      <c r="L2676">
        <v>0</v>
      </c>
      <c r="M2676">
        <v>8</v>
      </c>
      <c r="N2676" t="s">
        <v>716</v>
      </c>
      <c r="O2676" t="s">
        <v>12647</v>
      </c>
      <c r="P2676" t="s">
        <v>39</v>
      </c>
      <c r="Q2676">
        <v>1</v>
      </c>
      <c r="R2676">
        <f t="shared" si="164"/>
        <v>2019</v>
      </c>
      <c r="S2676" t="str">
        <f t="shared" si="165"/>
        <v>April</v>
      </c>
      <c r="T2676" t="str">
        <f t="shared" si="166"/>
        <v>Modern</v>
      </c>
      <c r="U2676" t="str">
        <f t="shared" si="167"/>
        <v>Not Applicable</v>
      </c>
    </row>
    <row r="2677" spans="1:21" x14ac:dyDescent="0.25">
      <c r="A2677" t="s">
        <v>12648</v>
      </c>
      <c r="B2677" t="s">
        <v>18</v>
      </c>
      <c r="C2677" t="s">
        <v>12649</v>
      </c>
      <c r="D2677" t="s">
        <v>12650</v>
      </c>
      <c r="E2677" t="s">
        <v>12651</v>
      </c>
      <c r="F2677" t="s">
        <v>85</v>
      </c>
      <c r="G2677" s="2">
        <v>43936</v>
      </c>
      <c r="H2677" t="s">
        <v>34</v>
      </c>
      <c r="I2677">
        <v>2020</v>
      </c>
      <c r="J2677" t="s">
        <v>35</v>
      </c>
      <c r="K2677" t="s">
        <v>918</v>
      </c>
      <c r="L2677">
        <v>147</v>
      </c>
      <c r="M2677">
        <v>0</v>
      </c>
      <c r="N2677" t="s">
        <v>119</v>
      </c>
      <c r="O2677" t="s">
        <v>12652</v>
      </c>
      <c r="P2677" t="s">
        <v>39</v>
      </c>
      <c r="Q2677">
        <v>1</v>
      </c>
      <c r="R2677">
        <f t="shared" si="164"/>
        <v>2020</v>
      </c>
      <c r="S2677" t="str">
        <f t="shared" si="165"/>
        <v>April</v>
      </c>
      <c r="T2677" t="str">
        <f t="shared" si="166"/>
        <v>Recent</v>
      </c>
      <c r="U2677" t="str">
        <f t="shared" si="167"/>
        <v>Long</v>
      </c>
    </row>
    <row r="2678" spans="1:21" x14ac:dyDescent="0.25">
      <c r="A2678" t="s">
        <v>12653</v>
      </c>
      <c r="B2678" t="s">
        <v>29</v>
      </c>
      <c r="C2678" t="s">
        <v>12654</v>
      </c>
      <c r="D2678" t="s">
        <v>22</v>
      </c>
      <c r="E2678" t="s">
        <v>12655</v>
      </c>
      <c r="F2678" t="s">
        <v>22</v>
      </c>
      <c r="G2678" s="2"/>
      <c r="H2678" t="s">
        <v>22</v>
      </c>
      <c r="I2678">
        <v>2020</v>
      </c>
      <c r="J2678" t="s">
        <v>903</v>
      </c>
      <c r="K2678" t="s">
        <v>71</v>
      </c>
      <c r="L2678">
        <v>0</v>
      </c>
      <c r="M2678">
        <v>1</v>
      </c>
      <c r="N2678" t="s">
        <v>7937</v>
      </c>
      <c r="O2678" t="s">
        <v>12656</v>
      </c>
      <c r="P2678" t="s">
        <v>27</v>
      </c>
      <c r="Q2678">
        <v>2</v>
      </c>
      <c r="R2678" t="str">
        <f t="shared" si="164"/>
        <v/>
      </c>
      <c r="S2678" t="str">
        <f t="shared" si="165"/>
        <v/>
      </c>
      <c r="T2678" t="str">
        <f t="shared" si="166"/>
        <v>Recent</v>
      </c>
      <c r="U2678" t="str">
        <f t="shared" si="167"/>
        <v>Not Applicable</v>
      </c>
    </row>
    <row r="2679" spans="1:21" x14ac:dyDescent="0.25">
      <c r="A2679" t="s">
        <v>12657</v>
      </c>
      <c r="B2679" t="s">
        <v>18</v>
      </c>
      <c r="C2679" t="s">
        <v>12658</v>
      </c>
      <c r="D2679" t="s">
        <v>12659</v>
      </c>
      <c r="E2679" t="s">
        <v>12660</v>
      </c>
      <c r="F2679" t="s">
        <v>85</v>
      </c>
      <c r="G2679" s="2">
        <v>43584</v>
      </c>
      <c r="H2679" t="s">
        <v>34</v>
      </c>
      <c r="I2679">
        <v>2016</v>
      </c>
      <c r="J2679" t="s">
        <v>35</v>
      </c>
      <c r="K2679" t="s">
        <v>233</v>
      </c>
      <c r="L2679">
        <v>110</v>
      </c>
      <c r="M2679">
        <v>0</v>
      </c>
      <c r="N2679" t="s">
        <v>61</v>
      </c>
      <c r="O2679" t="s">
        <v>12661</v>
      </c>
      <c r="P2679" t="s">
        <v>39</v>
      </c>
      <c r="Q2679">
        <v>1</v>
      </c>
      <c r="R2679">
        <f t="shared" si="164"/>
        <v>2019</v>
      </c>
      <c r="S2679" t="str">
        <f t="shared" si="165"/>
        <v>April</v>
      </c>
      <c r="T2679" t="str">
        <f t="shared" si="166"/>
        <v>Modern</v>
      </c>
      <c r="U2679" t="str">
        <f t="shared" si="167"/>
        <v>Medium</v>
      </c>
    </row>
    <row r="2680" spans="1:21" x14ac:dyDescent="0.25">
      <c r="A2680" t="s">
        <v>12662</v>
      </c>
      <c r="B2680" t="s">
        <v>18</v>
      </c>
      <c r="C2680" t="s">
        <v>12663</v>
      </c>
      <c r="D2680" t="s">
        <v>2696</v>
      </c>
      <c r="E2680" t="s">
        <v>2697</v>
      </c>
      <c r="F2680" t="s">
        <v>110</v>
      </c>
      <c r="G2680" s="2">
        <v>43299</v>
      </c>
      <c r="H2680" t="s">
        <v>34</v>
      </c>
      <c r="I2680">
        <v>2018</v>
      </c>
      <c r="J2680" t="s">
        <v>136</v>
      </c>
      <c r="K2680" t="s">
        <v>161</v>
      </c>
      <c r="L2680">
        <v>101</v>
      </c>
      <c r="M2680">
        <v>0</v>
      </c>
      <c r="N2680" t="s">
        <v>112</v>
      </c>
      <c r="O2680" t="s">
        <v>12664</v>
      </c>
      <c r="P2680" t="s">
        <v>39</v>
      </c>
      <c r="Q2680">
        <v>1</v>
      </c>
      <c r="R2680">
        <f t="shared" si="164"/>
        <v>2018</v>
      </c>
      <c r="S2680" t="str">
        <f t="shared" si="165"/>
        <v>July</v>
      </c>
      <c r="T2680" t="str">
        <f t="shared" si="166"/>
        <v>Modern</v>
      </c>
      <c r="U2680" t="str">
        <f t="shared" si="167"/>
        <v>Medium</v>
      </c>
    </row>
    <row r="2681" spans="1:21" x14ac:dyDescent="0.25">
      <c r="A2681" t="s">
        <v>12665</v>
      </c>
      <c r="B2681" t="s">
        <v>29</v>
      </c>
      <c r="C2681" t="s">
        <v>12666</v>
      </c>
      <c r="D2681" t="s">
        <v>22</v>
      </c>
      <c r="E2681" t="s">
        <v>22</v>
      </c>
      <c r="F2681" t="s">
        <v>22</v>
      </c>
      <c r="G2681" s="2"/>
      <c r="H2681" t="s">
        <v>22</v>
      </c>
      <c r="I2681">
        <v>2021</v>
      </c>
      <c r="J2681" t="s">
        <v>77</v>
      </c>
      <c r="K2681" t="s">
        <v>71</v>
      </c>
      <c r="L2681">
        <v>0</v>
      </c>
      <c r="M2681">
        <v>1</v>
      </c>
      <c r="N2681" t="s">
        <v>357</v>
      </c>
      <c r="O2681" t="s">
        <v>12667</v>
      </c>
      <c r="P2681" t="s">
        <v>27</v>
      </c>
      <c r="Q2681">
        <v>2</v>
      </c>
      <c r="R2681" t="str">
        <f t="shared" si="164"/>
        <v/>
      </c>
      <c r="S2681" t="str">
        <f t="shared" si="165"/>
        <v/>
      </c>
      <c r="T2681" t="str">
        <f t="shared" si="166"/>
        <v>Recent</v>
      </c>
      <c r="U2681" t="str">
        <f t="shared" si="167"/>
        <v>Not Applicable</v>
      </c>
    </row>
    <row r="2682" spans="1:21" x14ac:dyDescent="0.25">
      <c r="A2682" t="s">
        <v>12668</v>
      </c>
      <c r="B2682" t="s">
        <v>29</v>
      </c>
      <c r="C2682" t="s">
        <v>12669</v>
      </c>
      <c r="D2682" t="s">
        <v>22</v>
      </c>
      <c r="E2682" t="s">
        <v>22</v>
      </c>
      <c r="F2682" t="s">
        <v>22</v>
      </c>
      <c r="G2682" s="2"/>
      <c r="H2682" t="s">
        <v>22</v>
      </c>
      <c r="I2682">
        <v>2013</v>
      </c>
      <c r="J2682" t="s">
        <v>136</v>
      </c>
      <c r="K2682" t="s">
        <v>71</v>
      </c>
      <c r="L2682">
        <v>0</v>
      </c>
      <c r="M2682">
        <v>1</v>
      </c>
      <c r="N2682" t="s">
        <v>805</v>
      </c>
      <c r="O2682" t="s">
        <v>12670</v>
      </c>
      <c r="P2682" t="s">
        <v>27</v>
      </c>
      <c r="Q2682">
        <v>2</v>
      </c>
      <c r="R2682" t="str">
        <f t="shared" si="164"/>
        <v/>
      </c>
      <c r="S2682" t="str">
        <f t="shared" si="165"/>
        <v/>
      </c>
      <c r="T2682" t="str">
        <f t="shared" si="166"/>
        <v>Modern</v>
      </c>
      <c r="U2682" t="str">
        <f t="shared" si="167"/>
        <v>Not Applicable</v>
      </c>
    </row>
    <row r="2683" spans="1:21" x14ac:dyDescent="0.25">
      <c r="A2683" t="s">
        <v>12671</v>
      </c>
      <c r="B2683" t="s">
        <v>18</v>
      </c>
      <c r="C2683" t="s">
        <v>12672</v>
      </c>
      <c r="D2683" t="s">
        <v>12673</v>
      </c>
      <c r="E2683" t="s">
        <v>12674</v>
      </c>
      <c r="F2683" t="s">
        <v>312</v>
      </c>
      <c r="G2683" s="2"/>
      <c r="H2683" t="s">
        <v>22</v>
      </c>
      <c r="I2683">
        <v>2012</v>
      </c>
      <c r="J2683" t="s">
        <v>59</v>
      </c>
      <c r="K2683" t="s">
        <v>1202</v>
      </c>
      <c r="L2683">
        <v>52</v>
      </c>
      <c r="M2683">
        <v>0</v>
      </c>
      <c r="N2683" t="s">
        <v>45</v>
      </c>
      <c r="O2683" t="s">
        <v>12675</v>
      </c>
      <c r="P2683" t="s">
        <v>27</v>
      </c>
      <c r="Q2683">
        <v>2</v>
      </c>
      <c r="R2683" t="str">
        <f t="shared" si="164"/>
        <v/>
      </c>
      <c r="S2683" t="str">
        <f t="shared" si="165"/>
        <v/>
      </c>
      <c r="T2683" t="str">
        <f t="shared" si="166"/>
        <v>Modern</v>
      </c>
      <c r="U2683" t="str">
        <f t="shared" si="167"/>
        <v>Short</v>
      </c>
    </row>
    <row r="2684" spans="1:21" x14ac:dyDescent="0.25">
      <c r="A2684" t="s">
        <v>12676</v>
      </c>
      <c r="B2684" t="s">
        <v>18</v>
      </c>
      <c r="C2684" t="s">
        <v>12677</v>
      </c>
      <c r="D2684" t="s">
        <v>12678</v>
      </c>
      <c r="E2684" t="s">
        <v>12679</v>
      </c>
      <c r="F2684" t="s">
        <v>175</v>
      </c>
      <c r="G2684" s="2">
        <v>43396</v>
      </c>
      <c r="H2684" t="s">
        <v>34</v>
      </c>
      <c r="I2684">
        <v>2018</v>
      </c>
      <c r="J2684" t="s">
        <v>35</v>
      </c>
      <c r="K2684" t="s">
        <v>810</v>
      </c>
      <c r="L2684">
        <v>74</v>
      </c>
      <c r="M2684">
        <v>0</v>
      </c>
      <c r="N2684" t="s">
        <v>210</v>
      </c>
      <c r="O2684" t="s">
        <v>12680</v>
      </c>
      <c r="P2684" t="s">
        <v>39</v>
      </c>
      <c r="Q2684">
        <v>1</v>
      </c>
      <c r="R2684">
        <f t="shared" si="164"/>
        <v>2018</v>
      </c>
      <c r="S2684" t="str">
        <f t="shared" si="165"/>
        <v>October</v>
      </c>
      <c r="T2684" t="str">
        <f t="shared" si="166"/>
        <v>Modern</v>
      </c>
      <c r="U2684" t="str">
        <f t="shared" si="167"/>
        <v>Short</v>
      </c>
    </row>
    <row r="2685" spans="1:21" x14ac:dyDescent="0.25">
      <c r="A2685" t="s">
        <v>12681</v>
      </c>
      <c r="B2685" t="s">
        <v>18</v>
      </c>
      <c r="C2685" t="s">
        <v>12682</v>
      </c>
      <c r="D2685" t="s">
        <v>12683</v>
      </c>
      <c r="E2685" t="s">
        <v>12684</v>
      </c>
      <c r="F2685" t="s">
        <v>22</v>
      </c>
      <c r="G2685" s="2"/>
      <c r="H2685" t="s">
        <v>22</v>
      </c>
      <c r="I2685">
        <v>2018</v>
      </c>
      <c r="J2685" t="s">
        <v>23</v>
      </c>
      <c r="K2685" t="s">
        <v>470</v>
      </c>
      <c r="L2685">
        <v>100</v>
      </c>
      <c r="M2685">
        <v>0</v>
      </c>
      <c r="N2685" t="s">
        <v>61</v>
      </c>
      <c r="O2685" t="s">
        <v>12685</v>
      </c>
      <c r="P2685" t="s">
        <v>27</v>
      </c>
      <c r="Q2685">
        <v>2</v>
      </c>
      <c r="R2685" t="str">
        <f t="shared" si="164"/>
        <v/>
      </c>
      <c r="S2685" t="str">
        <f t="shared" si="165"/>
        <v/>
      </c>
      <c r="T2685" t="str">
        <f t="shared" si="166"/>
        <v>Modern</v>
      </c>
      <c r="U2685" t="str">
        <f t="shared" si="167"/>
        <v>Medium</v>
      </c>
    </row>
    <row r="2686" spans="1:21" x14ac:dyDescent="0.25">
      <c r="A2686" t="s">
        <v>12686</v>
      </c>
      <c r="B2686" t="s">
        <v>18</v>
      </c>
      <c r="C2686" t="s">
        <v>12687</v>
      </c>
      <c r="D2686" t="s">
        <v>12688</v>
      </c>
      <c r="E2686" t="s">
        <v>12689</v>
      </c>
      <c r="F2686" t="s">
        <v>175</v>
      </c>
      <c r="G2686" s="2">
        <v>41922</v>
      </c>
      <c r="H2686" t="s">
        <v>34</v>
      </c>
      <c r="I2686">
        <v>2014</v>
      </c>
      <c r="J2686" t="s">
        <v>35</v>
      </c>
      <c r="K2686" t="s">
        <v>924</v>
      </c>
      <c r="L2686">
        <v>71</v>
      </c>
      <c r="M2686">
        <v>0</v>
      </c>
      <c r="N2686" t="s">
        <v>210</v>
      </c>
      <c r="O2686" t="s">
        <v>12690</v>
      </c>
      <c r="P2686" t="s">
        <v>39</v>
      </c>
      <c r="Q2686">
        <v>1</v>
      </c>
      <c r="R2686">
        <f t="shared" si="164"/>
        <v>2014</v>
      </c>
      <c r="S2686" t="str">
        <f t="shared" si="165"/>
        <v>October</v>
      </c>
      <c r="T2686" t="str">
        <f t="shared" si="166"/>
        <v>Modern</v>
      </c>
      <c r="U2686" t="str">
        <f t="shared" si="167"/>
        <v>Short</v>
      </c>
    </row>
    <row r="2687" spans="1:21" x14ac:dyDescent="0.25">
      <c r="A2687" t="s">
        <v>12691</v>
      </c>
      <c r="B2687" t="s">
        <v>18</v>
      </c>
      <c r="C2687" t="s">
        <v>12692</v>
      </c>
      <c r="D2687" t="s">
        <v>12693</v>
      </c>
      <c r="E2687" t="s">
        <v>12694</v>
      </c>
      <c r="F2687" t="s">
        <v>85</v>
      </c>
      <c r="G2687" s="2">
        <v>42901</v>
      </c>
      <c r="H2687" t="s">
        <v>34</v>
      </c>
      <c r="I2687">
        <v>2017</v>
      </c>
      <c r="J2687" t="s">
        <v>51</v>
      </c>
      <c r="K2687" t="s">
        <v>908</v>
      </c>
      <c r="L2687">
        <v>104</v>
      </c>
      <c r="M2687">
        <v>0</v>
      </c>
      <c r="N2687" t="s">
        <v>61</v>
      </c>
      <c r="O2687" t="s">
        <v>12695</v>
      </c>
      <c r="P2687" t="s">
        <v>39</v>
      </c>
      <c r="Q2687">
        <v>1</v>
      </c>
      <c r="R2687">
        <f t="shared" si="164"/>
        <v>2017</v>
      </c>
      <c r="S2687" t="str">
        <f t="shared" si="165"/>
        <v>June</v>
      </c>
      <c r="T2687" t="str">
        <f t="shared" si="166"/>
        <v>Modern</v>
      </c>
      <c r="U2687" t="str">
        <f t="shared" si="167"/>
        <v>Medium</v>
      </c>
    </row>
    <row r="2688" spans="1:21" x14ac:dyDescent="0.25">
      <c r="A2688" t="s">
        <v>12696</v>
      </c>
      <c r="B2688" t="s">
        <v>18</v>
      </c>
      <c r="C2688" t="s">
        <v>12697</v>
      </c>
      <c r="D2688" t="s">
        <v>12698</v>
      </c>
      <c r="E2688" t="s">
        <v>12699</v>
      </c>
      <c r="F2688" t="s">
        <v>22</v>
      </c>
      <c r="G2688" s="2"/>
      <c r="H2688" t="s">
        <v>22</v>
      </c>
      <c r="I2688">
        <v>2011</v>
      </c>
      <c r="J2688" t="s">
        <v>238</v>
      </c>
      <c r="K2688" t="s">
        <v>93</v>
      </c>
      <c r="L2688">
        <v>99</v>
      </c>
      <c r="M2688">
        <v>0</v>
      </c>
      <c r="N2688" t="s">
        <v>119</v>
      </c>
      <c r="O2688" t="s">
        <v>12700</v>
      </c>
      <c r="P2688" t="s">
        <v>27</v>
      </c>
      <c r="Q2688">
        <v>2</v>
      </c>
      <c r="R2688" t="str">
        <f t="shared" si="164"/>
        <v/>
      </c>
      <c r="S2688" t="str">
        <f t="shared" si="165"/>
        <v/>
      </c>
      <c r="T2688" t="str">
        <f t="shared" si="166"/>
        <v>Modern</v>
      </c>
      <c r="U2688" t="str">
        <f t="shared" si="167"/>
        <v>Medium</v>
      </c>
    </row>
    <row r="2689" spans="1:21" x14ac:dyDescent="0.25">
      <c r="A2689" t="s">
        <v>12701</v>
      </c>
      <c r="B2689" t="s">
        <v>18</v>
      </c>
      <c r="C2689" t="s">
        <v>12702</v>
      </c>
      <c r="D2689" t="s">
        <v>12703</v>
      </c>
      <c r="E2689" t="s">
        <v>12704</v>
      </c>
      <c r="F2689" t="s">
        <v>22</v>
      </c>
      <c r="G2689" s="2"/>
      <c r="H2689" t="s">
        <v>22</v>
      </c>
      <c r="I2689">
        <v>2021</v>
      </c>
      <c r="J2689" t="s">
        <v>198</v>
      </c>
      <c r="K2689" t="s">
        <v>363</v>
      </c>
      <c r="L2689">
        <v>91</v>
      </c>
      <c r="M2689">
        <v>0</v>
      </c>
      <c r="N2689" t="s">
        <v>119</v>
      </c>
      <c r="O2689" t="s">
        <v>12705</v>
      </c>
      <c r="P2689" t="s">
        <v>27</v>
      </c>
      <c r="Q2689">
        <v>2</v>
      </c>
      <c r="R2689" t="str">
        <f t="shared" si="164"/>
        <v/>
      </c>
      <c r="S2689" t="str">
        <f t="shared" si="165"/>
        <v/>
      </c>
      <c r="T2689" t="str">
        <f t="shared" si="166"/>
        <v>Recent</v>
      </c>
      <c r="U2689" t="str">
        <f t="shared" si="167"/>
        <v>Medium</v>
      </c>
    </row>
    <row r="2690" spans="1:21" x14ac:dyDescent="0.25">
      <c r="A2690" t="s">
        <v>12706</v>
      </c>
      <c r="B2690" t="s">
        <v>18</v>
      </c>
      <c r="C2690" t="s">
        <v>12707</v>
      </c>
      <c r="D2690" t="s">
        <v>12708</v>
      </c>
      <c r="E2690" t="s">
        <v>12709</v>
      </c>
      <c r="F2690" t="s">
        <v>22</v>
      </c>
      <c r="G2690" s="2"/>
      <c r="H2690" t="s">
        <v>22</v>
      </c>
      <c r="I2690">
        <v>2015</v>
      </c>
      <c r="J2690" t="s">
        <v>59</v>
      </c>
      <c r="K2690" t="s">
        <v>263</v>
      </c>
      <c r="L2690">
        <v>88</v>
      </c>
      <c r="M2690">
        <v>0</v>
      </c>
      <c r="N2690" t="s">
        <v>119</v>
      </c>
      <c r="O2690" t="s">
        <v>12710</v>
      </c>
      <c r="P2690" t="s">
        <v>27</v>
      </c>
      <c r="Q2690">
        <v>2</v>
      </c>
      <c r="R2690" t="str">
        <f t="shared" si="164"/>
        <v/>
      </c>
      <c r="S2690" t="str">
        <f t="shared" si="165"/>
        <v/>
      </c>
      <c r="T2690" t="str">
        <f t="shared" si="166"/>
        <v>Modern</v>
      </c>
      <c r="U2690" t="str">
        <f t="shared" si="167"/>
        <v>Short</v>
      </c>
    </row>
    <row r="2691" spans="1:21" x14ac:dyDescent="0.25">
      <c r="A2691" t="s">
        <v>12711</v>
      </c>
      <c r="B2691" t="s">
        <v>29</v>
      </c>
      <c r="C2691" t="s">
        <v>12712</v>
      </c>
      <c r="D2691" t="s">
        <v>22</v>
      </c>
      <c r="E2691" t="s">
        <v>22</v>
      </c>
      <c r="F2691" t="s">
        <v>22</v>
      </c>
      <c r="G2691" s="2"/>
      <c r="H2691" t="s">
        <v>22</v>
      </c>
      <c r="I2691">
        <v>2001</v>
      </c>
      <c r="J2691" t="s">
        <v>77</v>
      </c>
      <c r="K2691" t="s">
        <v>36</v>
      </c>
      <c r="L2691">
        <v>0</v>
      </c>
      <c r="M2691">
        <v>2</v>
      </c>
      <c r="N2691" t="s">
        <v>805</v>
      </c>
      <c r="O2691" t="s">
        <v>12713</v>
      </c>
      <c r="P2691" t="s">
        <v>27</v>
      </c>
      <c r="Q2691">
        <v>2</v>
      </c>
      <c r="R2691" t="str">
        <f t="shared" ref="R2691:R2754" si="168">IF(G2691="","",YEAR(G2691))</f>
        <v/>
      </c>
      <c r="S2691" t="str">
        <f t="shared" ref="S2691:S2754" si="169">IF(G2691="","",TEXT(G2691,"mmmm"))</f>
        <v/>
      </c>
      <c r="T2691" t="str">
        <f t="shared" ref="T2691:T2754" si="170">IF(I2691&gt;=2020,"Recent",IF(I2691&gt;=2010,"Modern","Older"))</f>
        <v>Older</v>
      </c>
      <c r="U2691" t="str">
        <f t="shared" ref="U2691:U2754" si="171">IF(L2691=0,"Not Applicable",IF(L2691&lt; 90,"Short",IF(L2691&lt;=120,"Medium","Long")))</f>
        <v>Not Applicable</v>
      </c>
    </row>
    <row r="2692" spans="1:21" x14ac:dyDescent="0.25">
      <c r="A2692" t="s">
        <v>12714</v>
      </c>
      <c r="B2692" t="s">
        <v>18</v>
      </c>
      <c r="C2692" t="s">
        <v>12715</v>
      </c>
      <c r="D2692" t="s">
        <v>12716</v>
      </c>
      <c r="E2692" t="s">
        <v>12717</v>
      </c>
      <c r="F2692" t="s">
        <v>22</v>
      </c>
      <c r="G2692" s="2"/>
      <c r="H2692" t="s">
        <v>22</v>
      </c>
      <c r="I2692">
        <v>2006</v>
      </c>
      <c r="J2692" t="s">
        <v>92</v>
      </c>
      <c r="K2692" t="s">
        <v>570</v>
      </c>
      <c r="L2692">
        <v>94</v>
      </c>
      <c r="M2692">
        <v>0</v>
      </c>
      <c r="N2692" t="s">
        <v>264</v>
      </c>
      <c r="O2692" t="s">
        <v>12718</v>
      </c>
      <c r="P2692" t="s">
        <v>27</v>
      </c>
      <c r="Q2692">
        <v>2</v>
      </c>
      <c r="R2692" t="str">
        <f t="shared" si="168"/>
        <v/>
      </c>
      <c r="S2692" t="str">
        <f t="shared" si="169"/>
        <v/>
      </c>
      <c r="T2692" t="str">
        <f t="shared" si="170"/>
        <v>Older</v>
      </c>
      <c r="U2692" t="str">
        <f t="shared" si="171"/>
        <v>Medium</v>
      </c>
    </row>
    <row r="2693" spans="1:21" x14ac:dyDescent="0.25">
      <c r="A2693" t="s">
        <v>12719</v>
      </c>
      <c r="B2693" t="s">
        <v>18</v>
      </c>
      <c r="C2693" t="s">
        <v>12720</v>
      </c>
      <c r="D2693" t="s">
        <v>580</v>
      </c>
      <c r="E2693" t="s">
        <v>12721</v>
      </c>
      <c r="F2693" t="s">
        <v>22</v>
      </c>
      <c r="G2693" s="2"/>
      <c r="H2693" t="s">
        <v>22</v>
      </c>
      <c r="I2693">
        <v>2017</v>
      </c>
      <c r="J2693" t="s">
        <v>92</v>
      </c>
      <c r="K2693" t="s">
        <v>256</v>
      </c>
      <c r="L2693">
        <v>92</v>
      </c>
      <c r="M2693">
        <v>0</v>
      </c>
      <c r="N2693" t="s">
        <v>25</v>
      </c>
      <c r="O2693" t="s">
        <v>12722</v>
      </c>
      <c r="P2693" t="s">
        <v>27</v>
      </c>
      <c r="Q2693">
        <v>2</v>
      </c>
      <c r="R2693" t="str">
        <f t="shared" si="168"/>
        <v/>
      </c>
      <c r="S2693" t="str">
        <f t="shared" si="169"/>
        <v/>
      </c>
      <c r="T2693" t="str">
        <f t="shared" si="170"/>
        <v>Modern</v>
      </c>
      <c r="U2693" t="str">
        <f t="shared" si="171"/>
        <v>Medium</v>
      </c>
    </row>
    <row r="2694" spans="1:21" x14ac:dyDescent="0.25">
      <c r="A2694" t="s">
        <v>12723</v>
      </c>
      <c r="B2694" t="s">
        <v>18</v>
      </c>
      <c r="C2694" t="s">
        <v>12724</v>
      </c>
      <c r="D2694" t="s">
        <v>12725</v>
      </c>
      <c r="E2694" t="s">
        <v>12726</v>
      </c>
      <c r="F2694" t="s">
        <v>22</v>
      </c>
      <c r="G2694" s="2"/>
      <c r="H2694" t="s">
        <v>22</v>
      </c>
      <c r="I2694">
        <v>1947</v>
      </c>
      <c r="J2694" t="s">
        <v>77</v>
      </c>
      <c r="K2694" t="s">
        <v>182</v>
      </c>
      <c r="L2694">
        <v>84</v>
      </c>
      <c r="M2694">
        <v>0</v>
      </c>
      <c r="N2694" t="s">
        <v>155</v>
      </c>
      <c r="O2694" t="s">
        <v>12727</v>
      </c>
      <c r="P2694" t="s">
        <v>27</v>
      </c>
      <c r="Q2694">
        <v>2</v>
      </c>
      <c r="R2694" t="str">
        <f t="shared" si="168"/>
        <v/>
      </c>
      <c r="S2694" t="str">
        <f t="shared" si="169"/>
        <v/>
      </c>
      <c r="T2694" t="str">
        <f t="shared" si="170"/>
        <v>Older</v>
      </c>
      <c r="U2694" t="str">
        <f t="shared" si="171"/>
        <v>Short</v>
      </c>
    </row>
    <row r="2695" spans="1:21" x14ac:dyDescent="0.25">
      <c r="A2695" t="s">
        <v>12728</v>
      </c>
      <c r="B2695" t="s">
        <v>29</v>
      </c>
      <c r="C2695" t="s">
        <v>12729</v>
      </c>
      <c r="D2695" t="s">
        <v>12730</v>
      </c>
      <c r="E2695" t="s">
        <v>22</v>
      </c>
      <c r="F2695" t="s">
        <v>22</v>
      </c>
      <c r="G2695" s="2">
        <v>44453</v>
      </c>
      <c r="H2695" t="s">
        <v>34</v>
      </c>
      <c r="I2695">
        <v>2021</v>
      </c>
      <c r="J2695" t="s">
        <v>51</v>
      </c>
      <c r="K2695" t="s">
        <v>36</v>
      </c>
      <c r="L2695">
        <v>0</v>
      </c>
      <c r="M2695">
        <v>2</v>
      </c>
      <c r="N2695" t="s">
        <v>277</v>
      </c>
      <c r="O2695" t="s">
        <v>12731</v>
      </c>
      <c r="P2695" t="s">
        <v>39</v>
      </c>
      <c r="Q2695">
        <v>1</v>
      </c>
      <c r="R2695">
        <f t="shared" si="168"/>
        <v>2021</v>
      </c>
      <c r="S2695" t="str">
        <f t="shared" si="169"/>
        <v>September</v>
      </c>
      <c r="T2695" t="str">
        <f t="shared" si="170"/>
        <v>Recent</v>
      </c>
      <c r="U2695" t="str">
        <f t="shared" si="171"/>
        <v>Not Applicable</v>
      </c>
    </row>
    <row r="2696" spans="1:21" x14ac:dyDescent="0.25">
      <c r="A2696" t="s">
        <v>12732</v>
      </c>
      <c r="B2696" t="s">
        <v>18</v>
      </c>
      <c r="C2696" t="s">
        <v>12733</v>
      </c>
      <c r="D2696" t="s">
        <v>12734</v>
      </c>
      <c r="E2696" t="s">
        <v>12735</v>
      </c>
      <c r="F2696" t="s">
        <v>12736</v>
      </c>
      <c r="G2696" s="2">
        <v>43848</v>
      </c>
      <c r="H2696" t="s">
        <v>34</v>
      </c>
      <c r="I2696">
        <v>2013</v>
      </c>
      <c r="J2696" t="s">
        <v>92</v>
      </c>
      <c r="K2696" t="s">
        <v>363</v>
      </c>
      <c r="L2696">
        <v>91</v>
      </c>
      <c r="M2696">
        <v>0</v>
      </c>
      <c r="N2696" t="s">
        <v>119</v>
      </c>
      <c r="O2696" t="s">
        <v>12737</v>
      </c>
      <c r="P2696" t="s">
        <v>39</v>
      </c>
      <c r="Q2696">
        <v>1</v>
      </c>
      <c r="R2696">
        <f t="shared" si="168"/>
        <v>2020</v>
      </c>
      <c r="S2696" t="str">
        <f t="shared" si="169"/>
        <v>January</v>
      </c>
      <c r="T2696" t="str">
        <f t="shared" si="170"/>
        <v>Modern</v>
      </c>
      <c r="U2696" t="str">
        <f t="shared" si="171"/>
        <v>Medium</v>
      </c>
    </row>
    <row r="2697" spans="1:21" x14ac:dyDescent="0.25">
      <c r="A2697" t="s">
        <v>12738</v>
      </c>
      <c r="B2697" t="s">
        <v>18</v>
      </c>
      <c r="C2697" t="s">
        <v>12739</v>
      </c>
      <c r="D2697" t="s">
        <v>12740</v>
      </c>
      <c r="E2697" t="s">
        <v>12741</v>
      </c>
      <c r="F2697" t="s">
        <v>7458</v>
      </c>
      <c r="G2697" s="2">
        <v>43209</v>
      </c>
      <c r="H2697" t="s">
        <v>34</v>
      </c>
      <c r="I2697">
        <v>2017</v>
      </c>
      <c r="J2697" t="s">
        <v>35</v>
      </c>
      <c r="K2697" t="s">
        <v>1747</v>
      </c>
      <c r="L2697">
        <v>129</v>
      </c>
      <c r="M2697">
        <v>0</v>
      </c>
      <c r="N2697" t="s">
        <v>112</v>
      </c>
      <c r="O2697" t="s">
        <v>12742</v>
      </c>
      <c r="P2697" t="s">
        <v>39</v>
      </c>
      <c r="Q2697">
        <v>1</v>
      </c>
      <c r="R2697">
        <f t="shared" si="168"/>
        <v>2018</v>
      </c>
      <c r="S2697" t="str">
        <f t="shared" si="169"/>
        <v>April</v>
      </c>
      <c r="T2697" t="str">
        <f t="shared" si="170"/>
        <v>Modern</v>
      </c>
      <c r="U2697" t="str">
        <f t="shared" si="171"/>
        <v>Long</v>
      </c>
    </row>
    <row r="2698" spans="1:21" x14ac:dyDescent="0.25">
      <c r="A2698" t="s">
        <v>12743</v>
      </c>
      <c r="B2698" t="s">
        <v>29</v>
      </c>
      <c r="C2698" t="s">
        <v>12744</v>
      </c>
      <c r="D2698" t="s">
        <v>22</v>
      </c>
      <c r="E2698" t="s">
        <v>4409</v>
      </c>
      <c r="F2698" t="s">
        <v>175</v>
      </c>
      <c r="G2698" s="2"/>
      <c r="H2698" t="s">
        <v>22</v>
      </c>
      <c r="I2698">
        <v>2020</v>
      </c>
      <c r="J2698" t="s">
        <v>59</v>
      </c>
      <c r="K2698" t="s">
        <v>71</v>
      </c>
      <c r="L2698">
        <v>0</v>
      </c>
      <c r="M2698">
        <v>1</v>
      </c>
      <c r="N2698" t="s">
        <v>155</v>
      </c>
      <c r="O2698" t="s">
        <v>12745</v>
      </c>
      <c r="P2698" t="s">
        <v>27</v>
      </c>
      <c r="Q2698">
        <v>2</v>
      </c>
      <c r="R2698" t="str">
        <f t="shared" si="168"/>
        <v/>
      </c>
      <c r="S2698" t="str">
        <f t="shared" si="169"/>
        <v/>
      </c>
      <c r="T2698" t="str">
        <f t="shared" si="170"/>
        <v>Recent</v>
      </c>
      <c r="U2698" t="str">
        <f t="shared" si="171"/>
        <v>Not Applicable</v>
      </c>
    </row>
    <row r="2699" spans="1:21" x14ac:dyDescent="0.25">
      <c r="A2699" t="s">
        <v>12746</v>
      </c>
      <c r="B2699" t="s">
        <v>18</v>
      </c>
      <c r="C2699" t="s">
        <v>12747</v>
      </c>
      <c r="D2699" t="s">
        <v>12748</v>
      </c>
      <c r="E2699" t="s">
        <v>12749</v>
      </c>
      <c r="F2699" t="s">
        <v>680</v>
      </c>
      <c r="G2699" s="2">
        <v>44336</v>
      </c>
      <c r="H2699" t="s">
        <v>34</v>
      </c>
      <c r="I2699">
        <v>2011</v>
      </c>
      <c r="J2699" t="s">
        <v>136</v>
      </c>
      <c r="K2699" t="s">
        <v>256</v>
      </c>
      <c r="L2699">
        <v>92</v>
      </c>
      <c r="M2699">
        <v>0</v>
      </c>
      <c r="N2699" t="s">
        <v>119</v>
      </c>
      <c r="O2699" t="s">
        <v>12750</v>
      </c>
      <c r="P2699" t="s">
        <v>39</v>
      </c>
      <c r="Q2699">
        <v>1</v>
      </c>
      <c r="R2699">
        <f t="shared" si="168"/>
        <v>2021</v>
      </c>
      <c r="S2699" t="str">
        <f t="shared" si="169"/>
        <v>May</v>
      </c>
      <c r="T2699" t="str">
        <f t="shared" si="170"/>
        <v>Modern</v>
      </c>
      <c r="U2699" t="str">
        <f t="shared" si="171"/>
        <v>Medium</v>
      </c>
    </row>
    <row r="2700" spans="1:21" x14ac:dyDescent="0.25">
      <c r="A2700" t="s">
        <v>12751</v>
      </c>
      <c r="B2700" t="s">
        <v>29</v>
      </c>
      <c r="C2700" t="s">
        <v>12752</v>
      </c>
      <c r="D2700" t="s">
        <v>22</v>
      </c>
      <c r="E2700" t="s">
        <v>22</v>
      </c>
      <c r="F2700" t="s">
        <v>22</v>
      </c>
      <c r="G2700" s="2"/>
      <c r="H2700" t="s">
        <v>22</v>
      </c>
      <c r="I2700">
        <v>2016</v>
      </c>
      <c r="J2700" t="s">
        <v>77</v>
      </c>
      <c r="K2700" t="s">
        <v>36</v>
      </c>
      <c r="L2700">
        <v>0</v>
      </c>
      <c r="M2700">
        <v>2</v>
      </c>
      <c r="N2700" t="s">
        <v>357</v>
      </c>
      <c r="O2700" t="s">
        <v>12753</v>
      </c>
      <c r="P2700" t="s">
        <v>27</v>
      </c>
      <c r="Q2700">
        <v>2</v>
      </c>
      <c r="R2700" t="str">
        <f t="shared" si="168"/>
        <v/>
      </c>
      <c r="S2700" t="str">
        <f t="shared" si="169"/>
        <v/>
      </c>
      <c r="T2700" t="str">
        <f t="shared" si="170"/>
        <v>Modern</v>
      </c>
      <c r="U2700" t="str">
        <f t="shared" si="171"/>
        <v>Not Applicable</v>
      </c>
    </row>
    <row r="2701" spans="1:21" x14ac:dyDescent="0.25">
      <c r="A2701" t="s">
        <v>12754</v>
      </c>
      <c r="B2701" t="s">
        <v>29</v>
      </c>
      <c r="C2701" t="s">
        <v>12755</v>
      </c>
      <c r="D2701" t="s">
        <v>22</v>
      </c>
      <c r="E2701" t="s">
        <v>12756</v>
      </c>
      <c r="F2701" t="s">
        <v>33</v>
      </c>
      <c r="G2701" s="2">
        <v>43071</v>
      </c>
      <c r="H2701" t="s">
        <v>34</v>
      </c>
      <c r="I2701">
        <v>2017</v>
      </c>
      <c r="J2701" t="s">
        <v>136</v>
      </c>
      <c r="K2701" t="s">
        <v>36</v>
      </c>
      <c r="L2701">
        <v>0</v>
      </c>
      <c r="M2701">
        <v>2</v>
      </c>
      <c r="N2701" t="s">
        <v>37</v>
      </c>
      <c r="O2701" t="s">
        <v>12757</v>
      </c>
      <c r="P2701" t="s">
        <v>39</v>
      </c>
      <c r="Q2701">
        <v>1</v>
      </c>
      <c r="R2701">
        <f t="shared" si="168"/>
        <v>2017</v>
      </c>
      <c r="S2701" t="str">
        <f t="shared" si="169"/>
        <v>December</v>
      </c>
      <c r="T2701" t="str">
        <f t="shared" si="170"/>
        <v>Modern</v>
      </c>
      <c r="U2701" t="str">
        <f t="shared" si="171"/>
        <v>Not Applicable</v>
      </c>
    </row>
    <row r="2702" spans="1:21" x14ac:dyDescent="0.25">
      <c r="A2702" t="s">
        <v>12758</v>
      </c>
      <c r="B2702" t="s">
        <v>29</v>
      </c>
      <c r="C2702" t="s">
        <v>12759</v>
      </c>
      <c r="D2702" t="s">
        <v>22</v>
      </c>
      <c r="E2702" t="s">
        <v>12760</v>
      </c>
      <c r="F2702" t="s">
        <v>1092</v>
      </c>
      <c r="G2702" s="2">
        <v>43795</v>
      </c>
      <c r="H2702" t="s">
        <v>34</v>
      </c>
      <c r="I2702">
        <v>2019</v>
      </c>
      <c r="J2702" t="s">
        <v>35</v>
      </c>
      <c r="K2702" t="s">
        <v>71</v>
      </c>
      <c r="L2702">
        <v>0</v>
      </c>
      <c r="M2702">
        <v>1</v>
      </c>
      <c r="N2702" t="s">
        <v>137</v>
      </c>
      <c r="O2702" t="s">
        <v>12761</v>
      </c>
      <c r="P2702" t="s">
        <v>39</v>
      </c>
      <c r="Q2702">
        <v>1</v>
      </c>
      <c r="R2702">
        <f t="shared" si="168"/>
        <v>2019</v>
      </c>
      <c r="S2702" t="str">
        <f t="shared" si="169"/>
        <v>November</v>
      </c>
      <c r="T2702" t="str">
        <f t="shared" si="170"/>
        <v>Modern</v>
      </c>
      <c r="U2702" t="str">
        <f t="shared" si="171"/>
        <v>Not Applicable</v>
      </c>
    </row>
    <row r="2703" spans="1:21" x14ac:dyDescent="0.25">
      <c r="A2703" t="s">
        <v>12762</v>
      </c>
      <c r="B2703" t="s">
        <v>29</v>
      </c>
      <c r="C2703" t="s">
        <v>12763</v>
      </c>
      <c r="D2703" t="s">
        <v>22</v>
      </c>
      <c r="E2703" t="s">
        <v>12764</v>
      </c>
      <c r="F2703" t="s">
        <v>2357</v>
      </c>
      <c r="G2703" s="2">
        <v>42644</v>
      </c>
      <c r="H2703" t="s">
        <v>34</v>
      </c>
      <c r="I2703">
        <v>1985</v>
      </c>
      <c r="J2703" t="s">
        <v>35</v>
      </c>
      <c r="K2703" t="s">
        <v>71</v>
      </c>
      <c r="L2703">
        <v>0</v>
      </c>
      <c r="M2703">
        <v>1</v>
      </c>
      <c r="N2703" t="s">
        <v>389</v>
      </c>
      <c r="O2703" t="s">
        <v>12765</v>
      </c>
      <c r="P2703" t="s">
        <v>39</v>
      </c>
      <c r="Q2703">
        <v>1</v>
      </c>
      <c r="R2703">
        <f t="shared" si="168"/>
        <v>2016</v>
      </c>
      <c r="S2703" t="str">
        <f t="shared" si="169"/>
        <v>October</v>
      </c>
      <c r="T2703" t="str">
        <f t="shared" si="170"/>
        <v>Older</v>
      </c>
      <c r="U2703" t="str">
        <f t="shared" si="171"/>
        <v>Not Applicable</v>
      </c>
    </row>
    <row r="2704" spans="1:21" x14ac:dyDescent="0.25">
      <c r="A2704" t="s">
        <v>12766</v>
      </c>
      <c r="B2704" t="s">
        <v>29</v>
      </c>
      <c r="C2704" t="s">
        <v>12767</v>
      </c>
      <c r="D2704" t="s">
        <v>22</v>
      </c>
      <c r="E2704" t="s">
        <v>12768</v>
      </c>
      <c r="F2704" t="s">
        <v>22</v>
      </c>
      <c r="G2704" s="2"/>
      <c r="H2704" t="s">
        <v>22</v>
      </c>
      <c r="I2704">
        <v>2017</v>
      </c>
      <c r="J2704" t="s">
        <v>59</v>
      </c>
      <c r="K2704" t="s">
        <v>71</v>
      </c>
      <c r="L2704">
        <v>0</v>
      </c>
      <c r="M2704">
        <v>1</v>
      </c>
      <c r="N2704" t="s">
        <v>805</v>
      </c>
      <c r="O2704" t="s">
        <v>12769</v>
      </c>
      <c r="P2704" t="s">
        <v>27</v>
      </c>
      <c r="Q2704">
        <v>2</v>
      </c>
      <c r="R2704" t="str">
        <f t="shared" si="168"/>
        <v/>
      </c>
      <c r="S2704" t="str">
        <f t="shared" si="169"/>
        <v/>
      </c>
      <c r="T2704" t="str">
        <f t="shared" si="170"/>
        <v>Modern</v>
      </c>
      <c r="U2704" t="str">
        <f t="shared" si="171"/>
        <v>Not Applicable</v>
      </c>
    </row>
    <row r="2705" spans="1:21" x14ac:dyDescent="0.25">
      <c r="A2705" t="s">
        <v>12770</v>
      </c>
      <c r="B2705" t="s">
        <v>18</v>
      </c>
      <c r="C2705" t="s">
        <v>12771</v>
      </c>
      <c r="D2705" t="s">
        <v>2322</v>
      </c>
      <c r="E2705" t="s">
        <v>12772</v>
      </c>
      <c r="F2705" t="s">
        <v>22</v>
      </c>
      <c r="G2705" s="2"/>
      <c r="H2705" t="s">
        <v>22</v>
      </c>
      <c r="I2705">
        <v>2013</v>
      </c>
      <c r="J2705" t="s">
        <v>198</v>
      </c>
      <c r="K2705" t="s">
        <v>384</v>
      </c>
      <c r="L2705">
        <v>81</v>
      </c>
      <c r="M2705">
        <v>0</v>
      </c>
      <c r="N2705" t="s">
        <v>155</v>
      </c>
      <c r="O2705" t="s">
        <v>12773</v>
      </c>
      <c r="P2705" t="s">
        <v>27</v>
      </c>
      <c r="Q2705">
        <v>2</v>
      </c>
      <c r="R2705" t="str">
        <f t="shared" si="168"/>
        <v/>
      </c>
      <c r="S2705" t="str">
        <f t="shared" si="169"/>
        <v/>
      </c>
      <c r="T2705" t="str">
        <f t="shared" si="170"/>
        <v>Modern</v>
      </c>
      <c r="U2705" t="str">
        <f t="shared" si="171"/>
        <v>Short</v>
      </c>
    </row>
    <row r="2706" spans="1:21" x14ac:dyDescent="0.25">
      <c r="A2706" t="s">
        <v>12774</v>
      </c>
      <c r="B2706" t="s">
        <v>29</v>
      </c>
      <c r="C2706" t="s">
        <v>12775</v>
      </c>
      <c r="D2706" t="s">
        <v>22</v>
      </c>
      <c r="E2706" t="s">
        <v>12776</v>
      </c>
      <c r="F2706" t="s">
        <v>22</v>
      </c>
      <c r="G2706" s="2"/>
      <c r="H2706" t="s">
        <v>22</v>
      </c>
      <c r="I2706">
        <v>2015</v>
      </c>
      <c r="J2706" t="s">
        <v>77</v>
      </c>
      <c r="K2706" t="s">
        <v>71</v>
      </c>
      <c r="L2706">
        <v>0</v>
      </c>
      <c r="M2706">
        <v>1</v>
      </c>
      <c r="N2706" t="s">
        <v>805</v>
      </c>
      <c r="O2706" t="s">
        <v>12777</v>
      </c>
      <c r="P2706" t="s">
        <v>27</v>
      </c>
      <c r="Q2706">
        <v>2</v>
      </c>
      <c r="R2706" t="str">
        <f t="shared" si="168"/>
        <v/>
      </c>
      <c r="S2706" t="str">
        <f t="shared" si="169"/>
        <v/>
      </c>
      <c r="T2706" t="str">
        <f t="shared" si="170"/>
        <v>Modern</v>
      </c>
      <c r="U2706" t="str">
        <f t="shared" si="171"/>
        <v>Not Applicable</v>
      </c>
    </row>
    <row r="2707" spans="1:21" x14ac:dyDescent="0.25">
      <c r="A2707" t="s">
        <v>12778</v>
      </c>
      <c r="B2707" t="s">
        <v>29</v>
      </c>
      <c r="C2707" t="s">
        <v>12779</v>
      </c>
      <c r="D2707" t="s">
        <v>22</v>
      </c>
      <c r="E2707" t="s">
        <v>12780</v>
      </c>
      <c r="F2707" t="s">
        <v>715</v>
      </c>
      <c r="G2707" s="2">
        <v>43530</v>
      </c>
      <c r="H2707" t="s">
        <v>34</v>
      </c>
      <c r="I2707">
        <v>2016</v>
      </c>
      <c r="J2707" t="s">
        <v>35</v>
      </c>
      <c r="K2707" t="s">
        <v>36</v>
      </c>
      <c r="L2707">
        <v>0</v>
      </c>
      <c r="M2707">
        <v>2</v>
      </c>
      <c r="N2707" t="s">
        <v>137</v>
      </c>
      <c r="O2707" t="s">
        <v>12781</v>
      </c>
      <c r="P2707" t="s">
        <v>39</v>
      </c>
      <c r="Q2707">
        <v>1</v>
      </c>
      <c r="R2707">
        <f t="shared" si="168"/>
        <v>2019</v>
      </c>
      <c r="S2707" t="str">
        <f t="shared" si="169"/>
        <v>March</v>
      </c>
      <c r="T2707" t="str">
        <f t="shared" si="170"/>
        <v>Modern</v>
      </c>
      <c r="U2707" t="str">
        <f t="shared" si="171"/>
        <v>Not Applicable</v>
      </c>
    </row>
    <row r="2708" spans="1:21" x14ac:dyDescent="0.25">
      <c r="A2708" t="s">
        <v>12782</v>
      </c>
      <c r="B2708" t="s">
        <v>29</v>
      </c>
      <c r="C2708" t="s">
        <v>12783</v>
      </c>
      <c r="D2708" t="s">
        <v>22</v>
      </c>
      <c r="E2708" t="s">
        <v>12784</v>
      </c>
      <c r="F2708" t="s">
        <v>22</v>
      </c>
      <c r="G2708" s="2"/>
      <c r="H2708" t="s">
        <v>22</v>
      </c>
      <c r="I2708">
        <v>2021</v>
      </c>
      <c r="J2708" t="s">
        <v>903</v>
      </c>
      <c r="K2708" t="s">
        <v>71</v>
      </c>
      <c r="L2708">
        <v>0</v>
      </c>
      <c r="M2708">
        <v>1</v>
      </c>
      <c r="N2708" t="s">
        <v>155</v>
      </c>
      <c r="O2708" t="s">
        <v>12785</v>
      </c>
      <c r="P2708" t="s">
        <v>27</v>
      </c>
      <c r="Q2708">
        <v>2</v>
      </c>
      <c r="R2708" t="str">
        <f t="shared" si="168"/>
        <v/>
      </c>
      <c r="S2708" t="str">
        <f t="shared" si="169"/>
        <v/>
      </c>
      <c r="T2708" t="str">
        <f t="shared" si="170"/>
        <v>Recent</v>
      </c>
      <c r="U2708" t="str">
        <f t="shared" si="171"/>
        <v>Not Applicable</v>
      </c>
    </row>
    <row r="2709" spans="1:21" x14ac:dyDescent="0.25">
      <c r="A2709" t="s">
        <v>12786</v>
      </c>
      <c r="B2709" t="s">
        <v>18</v>
      </c>
      <c r="C2709" t="s">
        <v>12787</v>
      </c>
      <c r="D2709" t="s">
        <v>12788</v>
      </c>
      <c r="E2709" t="s">
        <v>12789</v>
      </c>
      <c r="F2709" t="s">
        <v>175</v>
      </c>
      <c r="G2709" s="2"/>
      <c r="H2709" t="s">
        <v>22</v>
      </c>
      <c r="I2709">
        <v>1995</v>
      </c>
      <c r="J2709" t="s">
        <v>92</v>
      </c>
      <c r="K2709" t="s">
        <v>111</v>
      </c>
      <c r="L2709">
        <v>95</v>
      </c>
      <c r="M2709">
        <v>0</v>
      </c>
      <c r="N2709" t="s">
        <v>119</v>
      </c>
      <c r="O2709" t="s">
        <v>12790</v>
      </c>
      <c r="P2709" t="s">
        <v>27</v>
      </c>
      <c r="Q2709">
        <v>2</v>
      </c>
      <c r="R2709" t="str">
        <f t="shared" si="168"/>
        <v/>
      </c>
      <c r="S2709" t="str">
        <f t="shared" si="169"/>
        <v/>
      </c>
      <c r="T2709" t="str">
        <f t="shared" si="170"/>
        <v>Older</v>
      </c>
      <c r="U2709" t="str">
        <f t="shared" si="171"/>
        <v>Medium</v>
      </c>
    </row>
    <row r="2710" spans="1:21" x14ac:dyDescent="0.25">
      <c r="A2710" t="s">
        <v>12791</v>
      </c>
      <c r="B2710" t="s">
        <v>18</v>
      </c>
      <c r="C2710" t="s">
        <v>12792</v>
      </c>
      <c r="D2710" t="s">
        <v>12793</v>
      </c>
      <c r="E2710" t="s">
        <v>12794</v>
      </c>
      <c r="F2710" t="s">
        <v>175</v>
      </c>
      <c r="G2710" s="2">
        <v>43374</v>
      </c>
      <c r="H2710" t="s">
        <v>34</v>
      </c>
      <c r="I2710">
        <v>2011</v>
      </c>
      <c r="J2710" t="s">
        <v>92</v>
      </c>
      <c r="K2710" t="s">
        <v>60</v>
      </c>
      <c r="L2710">
        <v>89</v>
      </c>
      <c r="M2710">
        <v>0</v>
      </c>
      <c r="N2710" t="s">
        <v>210</v>
      </c>
      <c r="O2710" t="s">
        <v>12795</v>
      </c>
      <c r="P2710" t="s">
        <v>39</v>
      </c>
      <c r="Q2710">
        <v>1</v>
      </c>
      <c r="R2710">
        <f t="shared" si="168"/>
        <v>2018</v>
      </c>
      <c r="S2710" t="str">
        <f t="shared" si="169"/>
        <v>October</v>
      </c>
      <c r="T2710" t="str">
        <f t="shared" si="170"/>
        <v>Modern</v>
      </c>
      <c r="U2710" t="str">
        <f t="shared" si="171"/>
        <v>Short</v>
      </c>
    </row>
    <row r="2711" spans="1:21" x14ac:dyDescent="0.25">
      <c r="A2711" t="s">
        <v>12796</v>
      </c>
      <c r="B2711" t="s">
        <v>18</v>
      </c>
      <c r="C2711" t="s">
        <v>12797</v>
      </c>
      <c r="D2711" t="s">
        <v>3903</v>
      </c>
      <c r="E2711" t="s">
        <v>12798</v>
      </c>
      <c r="F2711" t="s">
        <v>22</v>
      </c>
      <c r="G2711" s="2"/>
      <c r="H2711" t="s">
        <v>22</v>
      </c>
      <c r="I2711">
        <v>2020</v>
      </c>
      <c r="J2711" t="s">
        <v>23</v>
      </c>
      <c r="K2711" t="s">
        <v>176</v>
      </c>
      <c r="L2711">
        <v>102</v>
      </c>
      <c r="M2711">
        <v>0</v>
      </c>
      <c r="N2711" t="s">
        <v>883</v>
      </c>
      <c r="O2711" t="s">
        <v>12799</v>
      </c>
      <c r="P2711" t="s">
        <v>27</v>
      </c>
      <c r="Q2711">
        <v>2</v>
      </c>
      <c r="R2711" t="str">
        <f t="shared" si="168"/>
        <v/>
      </c>
      <c r="S2711" t="str">
        <f t="shared" si="169"/>
        <v/>
      </c>
      <c r="T2711" t="str">
        <f t="shared" si="170"/>
        <v>Recent</v>
      </c>
      <c r="U2711" t="str">
        <f t="shared" si="171"/>
        <v>Medium</v>
      </c>
    </row>
    <row r="2712" spans="1:21" x14ac:dyDescent="0.25">
      <c r="A2712" t="s">
        <v>12800</v>
      </c>
      <c r="B2712" t="s">
        <v>18</v>
      </c>
      <c r="C2712" t="s">
        <v>12801</v>
      </c>
      <c r="D2712" t="s">
        <v>12802</v>
      </c>
      <c r="E2712" t="s">
        <v>12803</v>
      </c>
      <c r="F2712" t="s">
        <v>22</v>
      </c>
      <c r="G2712" s="2">
        <v>44364</v>
      </c>
      <c r="H2712" t="s">
        <v>34</v>
      </c>
      <c r="I2712">
        <v>2021</v>
      </c>
      <c r="J2712" t="s">
        <v>136</v>
      </c>
      <c r="K2712" t="s">
        <v>161</v>
      </c>
      <c r="L2712">
        <v>101</v>
      </c>
      <c r="M2712">
        <v>0</v>
      </c>
      <c r="N2712" t="s">
        <v>61</v>
      </c>
      <c r="O2712" t="s">
        <v>12804</v>
      </c>
      <c r="P2712" t="s">
        <v>39</v>
      </c>
      <c r="Q2712">
        <v>1</v>
      </c>
      <c r="R2712">
        <f t="shared" si="168"/>
        <v>2021</v>
      </c>
      <c r="S2712" t="str">
        <f t="shared" si="169"/>
        <v>June</v>
      </c>
      <c r="T2712" t="str">
        <f t="shared" si="170"/>
        <v>Recent</v>
      </c>
      <c r="U2712" t="str">
        <f t="shared" si="171"/>
        <v>Medium</v>
      </c>
    </row>
    <row r="2713" spans="1:21" x14ac:dyDescent="0.25">
      <c r="A2713" t="s">
        <v>12805</v>
      </c>
      <c r="B2713" t="s">
        <v>29</v>
      </c>
      <c r="C2713" t="s">
        <v>12806</v>
      </c>
      <c r="D2713" t="s">
        <v>22</v>
      </c>
      <c r="E2713" t="s">
        <v>12807</v>
      </c>
      <c r="F2713" t="s">
        <v>22</v>
      </c>
      <c r="G2713" s="2"/>
      <c r="H2713" t="s">
        <v>22</v>
      </c>
      <c r="I2713">
        <v>2008</v>
      </c>
      <c r="J2713" t="s">
        <v>238</v>
      </c>
      <c r="K2713" t="s">
        <v>71</v>
      </c>
      <c r="L2713">
        <v>0</v>
      </c>
      <c r="M2713">
        <v>1</v>
      </c>
      <c r="N2713" t="s">
        <v>357</v>
      </c>
      <c r="O2713" t="s">
        <v>12808</v>
      </c>
      <c r="P2713" t="s">
        <v>27</v>
      </c>
      <c r="Q2713">
        <v>2</v>
      </c>
      <c r="R2713" t="str">
        <f t="shared" si="168"/>
        <v/>
      </c>
      <c r="S2713" t="str">
        <f t="shared" si="169"/>
        <v/>
      </c>
      <c r="T2713" t="str">
        <f t="shared" si="170"/>
        <v>Older</v>
      </c>
      <c r="U2713" t="str">
        <f t="shared" si="171"/>
        <v>Not Applicable</v>
      </c>
    </row>
    <row r="2714" spans="1:21" x14ac:dyDescent="0.25">
      <c r="A2714" t="s">
        <v>12809</v>
      </c>
      <c r="B2714" t="s">
        <v>18</v>
      </c>
      <c r="C2714" t="s">
        <v>12810</v>
      </c>
      <c r="D2714" t="s">
        <v>12811</v>
      </c>
      <c r="E2714" t="s">
        <v>12812</v>
      </c>
      <c r="F2714" t="s">
        <v>22</v>
      </c>
      <c r="G2714" s="2">
        <v>44363</v>
      </c>
      <c r="H2714" t="s">
        <v>34</v>
      </c>
      <c r="I2714">
        <v>2020</v>
      </c>
      <c r="J2714" t="s">
        <v>35</v>
      </c>
      <c r="K2714" t="s">
        <v>86</v>
      </c>
      <c r="L2714">
        <v>138</v>
      </c>
      <c r="M2714">
        <v>0</v>
      </c>
      <c r="N2714" t="s">
        <v>112</v>
      </c>
      <c r="O2714" t="s">
        <v>12813</v>
      </c>
      <c r="P2714" t="s">
        <v>39</v>
      </c>
      <c r="Q2714">
        <v>1</v>
      </c>
      <c r="R2714">
        <f t="shared" si="168"/>
        <v>2021</v>
      </c>
      <c r="S2714" t="str">
        <f t="shared" si="169"/>
        <v>June</v>
      </c>
      <c r="T2714" t="str">
        <f t="shared" si="170"/>
        <v>Recent</v>
      </c>
      <c r="U2714" t="str">
        <f t="shared" si="171"/>
        <v>Long</v>
      </c>
    </row>
    <row r="2715" spans="1:21" x14ac:dyDescent="0.25">
      <c r="A2715" t="s">
        <v>12814</v>
      </c>
      <c r="B2715" t="s">
        <v>18</v>
      </c>
      <c r="C2715" t="s">
        <v>12815</v>
      </c>
      <c r="D2715" t="s">
        <v>881</v>
      </c>
      <c r="E2715" t="s">
        <v>12816</v>
      </c>
      <c r="F2715" t="s">
        <v>12817</v>
      </c>
      <c r="G2715" s="2"/>
      <c r="H2715" t="s">
        <v>22</v>
      </c>
      <c r="I2715">
        <v>2014</v>
      </c>
      <c r="J2715" t="s">
        <v>59</v>
      </c>
      <c r="K2715" t="s">
        <v>161</v>
      </c>
      <c r="L2715">
        <v>101</v>
      </c>
      <c r="M2715">
        <v>0</v>
      </c>
      <c r="N2715" t="s">
        <v>119</v>
      </c>
      <c r="O2715" t="s">
        <v>12818</v>
      </c>
      <c r="P2715" t="s">
        <v>27</v>
      </c>
      <c r="Q2715">
        <v>2</v>
      </c>
      <c r="R2715" t="str">
        <f t="shared" si="168"/>
        <v/>
      </c>
      <c r="S2715" t="str">
        <f t="shared" si="169"/>
        <v/>
      </c>
      <c r="T2715" t="str">
        <f t="shared" si="170"/>
        <v>Modern</v>
      </c>
      <c r="U2715" t="str">
        <f t="shared" si="171"/>
        <v>Medium</v>
      </c>
    </row>
    <row r="2716" spans="1:21" x14ac:dyDescent="0.25">
      <c r="A2716" t="s">
        <v>12819</v>
      </c>
      <c r="B2716" t="s">
        <v>18</v>
      </c>
      <c r="C2716" t="s">
        <v>12820</v>
      </c>
      <c r="D2716" t="s">
        <v>12821</v>
      </c>
      <c r="E2716" t="s">
        <v>22</v>
      </c>
      <c r="F2716" t="s">
        <v>22</v>
      </c>
      <c r="G2716" s="2"/>
      <c r="H2716" t="s">
        <v>22</v>
      </c>
      <c r="I2716">
        <v>2018</v>
      </c>
      <c r="J2716" t="s">
        <v>77</v>
      </c>
      <c r="K2716" t="s">
        <v>3023</v>
      </c>
      <c r="L2716">
        <v>56</v>
      </c>
      <c r="M2716">
        <v>0</v>
      </c>
      <c r="N2716" t="s">
        <v>45</v>
      </c>
      <c r="O2716" t="s">
        <v>12822</v>
      </c>
      <c r="P2716" t="s">
        <v>27</v>
      </c>
      <c r="Q2716">
        <v>2</v>
      </c>
      <c r="R2716" t="str">
        <f t="shared" si="168"/>
        <v/>
      </c>
      <c r="S2716" t="str">
        <f t="shared" si="169"/>
        <v/>
      </c>
      <c r="T2716" t="str">
        <f t="shared" si="170"/>
        <v>Modern</v>
      </c>
      <c r="U2716" t="str">
        <f t="shared" si="171"/>
        <v>Short</v>
      </c>
    </row>
    <row r="2717" spans="1:21" x14ac:dyDescent="0.25">
      <c r="A2717" t="s">
        <v>12823</v>
      </c>
      <c r="B2717" t="s">
        <v>18</v>
      </c>
      <c r="C2717" t="s">
        <v>12824</v>
      </c>
      <c r="D2717" t="s">
        <v>76</v>
      </c>
      <c r="E2717" t="s">
        <v>22</v>
      </c>
      <c r="F2717" t="s">
        <v>22</v>
      </c>
      <c r="G2717" s="2"/>
      <c r="H2717" t="s">
        <v>22</v>
      </c>
      <c r="I2717">
        <v>2011</v>
      </c>
      <c r="J2717" t="s">
        <v>300</v>
      </c>
      <c r="K2717" t="s">
        <v>4628</v>
      </c>
      <c r="L2717">
        <v>36</v>
      </c>
      <c r="M2717">
        <v>0</v>
      </c>
      <c r="N2717" t="s">
        <v>1417</v>
      </c>
      <c r="O2717" t="s">
        <v>12825</v>
      </c>
      <c r="P2717" t="s">
        <v>27</v>
      </c>
      <c r="Q2717">
        <v>2</v>
      </c>
      <c r="R2717" t="str">
        <f t="shared" si="168"/>
        <v/>
      </c>
      <c r="S2717" t="str">
        <f t="shared" si="169"/>
        <v/>
      </c>
      <c r="T2717" t="str">
        <f t="shared" si="170"/>
        <v>Modern</v>
      </c>
      <c r="U2717" t="str">
        <f t="shared" si="171"/>
        <v>Short</v>
      </c>
    </row>
    <row r="2718" spans="1:21" x14ac:dyDescent="0.25">
      <c r="A2718" t="s">
        <v>12826</v>
      </c>
      <c r="B2718" t="s">
        <v>18</v>
      </c>
      <c r="C2718" t="s">
        <v>12827</v>
      </c>
      <c r="D2718" t="s">
        <v>12828</v>
      </c>
      <c r="E2718" t="s">
        <v>12829</v>
      </c>
      <c r="F2718" t="s">
        <v>85</v>
      </c>
      <c r="G2718" s="2">
        <v>43160</v>
      </c>
      <c r="H2718" t="s">
        <v>34</v>
      </c>
      <c r="I2718">
        <v>2015</v>
      </c>
      <c r="J2718" t="s">
        <v>35</v>
      </c>
      <c r="K2718" t="s">
        <v>1290</v>
      </c>
      <c r="L2718">
        <v>124</v>
      </c>
      <c r="M2718">
        <v>0</v>
      </c>
      <c r="N2718" t="s">
        <v>61</v>
      </c>
      <c r="O2718" t="s">
        <v>12830</v>
      </c>
      <c r="P2718" t="s">
        <v>39</v>
      </c>
      <c r="Q2718">
        <v>1</v>
      </c>
      <c r="R2718">
        <f t="shared" si="168"/>
        <v>2018</v>
      </c>
      <c r="S2718" t="str">
        <f t="shared" si="169"/>
        <v>March</v>
      </c>
      <c r="T2718" t="str">
        <f t="shared" si="170"/>
        <v>Modern</v>
      </c>
      <c r="U2718" t="str">
        <f t="shared" si="171"/>
        <v>Long</v>
      </c>
    </row>
    <row r="2719" spans="1:21" x14ac:dyDescent="0.25">
      <c r="A2719" t="s">
        <v>12831</v>
      </c>
      <c r="B2719" t="s">
        <v>29</v>
      </c>
      <c r="C2719" t="s">
        <v>12832</v>
      </c>
      <c r="D2719" t="s">
        <v>22</v>
      </c>
      <c r="E2719">
        <v>1</v>
      </c>
      <c r="F2719" t="s">
        <v>22</v>
      </c>
      <c r="G2719" s="2"/>
      <c r="H2719" t="s">
        <v>22</v>
      </c>
      <c r="I2719">
        <v>2021</v>
      </c>
      <c r="J2719" t="s">
        <v>77</v>
      </c>
      <c r="K2719" t="s">
        <v>71</v>
      </c>
      <c r="L2719">
        <v>0</v>
      </c>
      <c r="M2719">
        <v>1</v>
      </c>
      <c r="N2719" t="s">
        <v>368</v>
      </c>
      <c r="O2719">
        <v>1</v>
      </c>
      <c r="P2719" t="s">
        <v>27</v>
      </c>
      <c r="Q2719">
        <v>2</v>
      </c>
      <c r="R2719" t="str">
        <f t="shared" si="168"/>
        <v/>
      </c>
      <c r="S2719" t="str">
        <f t="shared" si="169"/>
        <v/>
      </c>
      <c r="T2719" t="str">
        <f t="shared" si="170"/>
        <v>Recent</v>
      </c>
      <c r="U2719" t="str">
        <f t="shared" si="171"/>
        <v>Not Applicable</v>
      </c>
    </row>
    <row r="2720" spans="1:21" x14ac:dyDescent="0.25">
      <c r="A2720" t="s">
        <v>12833</v>
      </c>
      <c r="B2720" t="s">
        <v>18</v>
      </c>
      <c r="C2720" t="s">
        <v>12834</v>
      </c>
      <c r="D2720" t="s">
        <v>12835</v>
      </c>
      <c r="E2720" t="s">
        <v>12836</v>
      </c>
      <c r="F2720" t="s">
        <v>175</v>
      </c>
      <c r="G2720" s="2"/>
      <c r="H2720" t="s">
        <v>22</v>
      </c>
      <c r="I2720">
        <v>2002</v>
      </c>
      <c r="J2720" t="s">
        <v>92</v>
      </c>
      <c r="K2720" t="s">
        <v>486</v>
      </c>
      <c r="L2720">
        <v>105</v>
      </c>
      <c r="M2720">
        <v>0</v>
      </c>
      <c r="N2720" t="s">
        <v>61</v>
      </c>
      <c r="O2720" t="s">
        <v>12837</v>
      </c>
      <c r="P2720" t="s">
        <v>27</v>
      </c>
      <c r="Q2720">
        <v>2</v>
      </c>
      <c r="R2720" t="str">
        <f t="shared" si="168"/>
        <v/>
      </c>
      <c r="S2720" t="str">
        <f t="shared" si="169"/>
        <v/>
      </c>
      <c r="T2720" t="str">
        <f t="shared" si="170"/>
        <v>Older</v>
      </c>
      <c r="U2720" t="str">
        <f t="shared" si="171"/>
        <v>Medium</v>
      </c>
    </row>
    <row r="2721" spans="1:21" x14ac:dyDescent="0.25">
      <c r="A2721" t="s">
        <v>12838</v>
      </c>
      <c r="B2721" t="s">
        <v>18</v>
      </c>
      <c r="C2721" t="s">
        <v>12839</v>
      </c>
      <c r="D2721" t="s">
        <v>12840</v>
      </c>
      <c r="E2721" t="s">
        <v>12841</v>
      </c>
      <c r="F2721" t="s">
        <v>1758</v>
      </c>
      <c r="G2721" s="2">
        <v>44167</v>
      </c>
      <c r="H2721" t="s">
        <v>34</v>
      </c>
      <c r="I2721">
        <v>2020</v>
      </c>
      <c r="J2721" t="s">
        <v>35</v>
      </c>
      <c r="K2721" t="s">
        <v>779</v>
      </c>
      <c r="L2721">
        <v>58</v>
      </c>
      <c r="M2721">
        <v>0</v>
      </c>
      <c r="N2721" t="s">
        <v>210</v>
      </c>
      <c r="O2721" t="s">
        <v>12842</v>
      </c>
      <c r="P2721" t="s">
        <v>39</v>
      </c>
      <c r="Q2721">
        <v>1</v>
      </c>
      <c r="R2721">
        <f t="shared" si="168"/>
        <v>2020</v>
      </c>
      <c r="S2721" t="str">
        <f t="shared" si="169"/>
        <v>December</v>
      </c>
      <c r="T2721" t="str">
        <f t="shared" si="170"/>
        <v>Recent</v>
      </c>
      <c r="U2721" t="str">
        <f t="shared" si="171"/>
        <v>Short</v>
      </c>
    </row>
    <row r="2722" spans="1:21" x14ac:dyDescent="0.25">
      <c r="A2722" t="s">
        <v>12843</v>
      </c>
      <c r="B2722" t="s">
        <v>18</v>
      </c>
      <c r="C2722" t="s">
        <v>12844</v>
      </c>
      <c r="D2722" t="s">
        <v>12845</v>
      </c>
      <c r="E2722" t="s">
        <v>12846</v>
      </c>
      <c r="F2722" t="s">
        <v>85</v>
      </c>
      <c r="G2722" s="2">
        <v>44117</v>
      </c>
      <c r="H2722" t="s">
        <v>34</v>
      </c>
      <c r="I2722">
        <v>2004</v>
      </c>
      <c r="J2722" t="s">
        <v>136</v>
      </c>
      <c r="K2722" t="s">
        <v>868</v>
      </c>
      <c r="L2722">
        <v>117</v>
      </c>
      <c r="M2722">
        <v>0</v>
      </c>
      <c r="N2722" t="s">
        <v>53</v>
      </c>
      <c r="O2722" t="s">
        <v>12847</v>
      </c>
      <c r="P2722" t="s">
        <v>39</v>
      </c>
      <c r="Q2722">
        <v>1</v>
      </c>
      <c r="R2722">
        <f t="shared" si="168"/>
        <v>2020</v>
      </c>
      <c r="S2722" t="str">
        <f t="shared" si="169"/>
        <v>October</v>
      </c>
      <c r="T2722" t="str">
        <f t="shared" si="170"/>
        <v>Older</v>
      </c>
      <c r="U2722" t="str">
        <f t="shared" si="171"/>
        <v>Medium</v>
      </c>
    </row>
    <row r="2723" spans="1:21" x14ac:dyDescent="0.25">
      <c r="A2723" t="s">
        <v>12848</v>
      </c>
      <c r="B2723" t="s">
        <v>18</v>
      </c>
      <c r="C2723" t="s">
        <v>12849</v>
      </c>
      <c r="D2723" t="s">
        <v>12850</v>
      </c>
      <c r="E2723" t="s">
        <v>12851</v>
      </c>
      <c r="F2723" t="s">
        <v>22</v>
      </c>
      <c r="G2723" s="2"/>
      <c r="H2723" t="s">
        <v>22</v>
      </c>
      <c r="I2723">
        <v>2006</v>
      </c>
      <c r="J2723" t="s">
        <v>92</v>
      </c>
      <c r="K2723" t="s">
        <v>256</v>
      </c>
      <c r="L2723">
        <v>92</v>
      </c>
      <c r="M2723">
        <v>0</v>
      </c>
      <c r="N2723" t="s">
        <v>264</v>
      </c>
      <c r="O2723" t="s">
        <v>12852</v>
      </c>
      <c r="P2723" t="s">
        <v>27</v>
      </c>
      <c r="Q2723">
        <v>2</v>
      </c>
      <c r="R2723" t="str">
        <f t="shared" si="168"/>
        <v/>
      </c>
      <c r="S2723" t="str">
        <f t="shared" si="169"/>
        <v/>
      </c>
      <c r="T2723" t="str">
        <f t="shared" si="170"/>
        <v>Older</v>
      </c>
      <c r="U2723" t="str">
        <f t="shared" si="171"/>
        <v>Medium</v>
      </c>
    </row>
    <row r="2724" spans="1:21" x14ac:dyDescent="0.25">
      <c r="A2724" t="s">
        <v>12853</v>
      </c>
      <c r="B2724" t="s">
        <v>18</v>
      </c>
      <c r="C2724" t="s">
        <v>12854</v>
      </c>
      <c r="D2724" t="s">
        <v>12855</v>
      </c>
      <c r="E2724" t="s">
        <v>12856</v>
      </c>
      <c r="F2724" t="s">
        <v>175</v>
      </c>
      <c r="G2724" s="2"/>
      <c r="H2724" t="s">
        <v>22</v>
      </c>
      <c r="I2724">
        <v>2004</v>
      </c>
      <c r="J2724" t="s">
        <v>153</v>
      </c>
      <c r="K2724" t="s">
        <v>233</v>
      </c>
      <c r="L2724">
        <v>110</v>
      </c>
      <c r="M2724">
        <v>0</v>
      </c>
      <c r="N2724" t="s">
        <v>119</v>
      </c>
      <c r="O2724" t="s">
        <v>12857</v>
      </c>
      <c r="P2724" t="s">
        <v>27</v>
      </c>
      <c r="Q2724">
        <v>2</v>
      </c>
      <c r="R2724" t="str">
        <f t="shared" si="168"/>
        <v/>
      </c>
      <c r="S2724" t="str">
        <f t="shared" si="169"/>
        <v/>
      </c>
      <c r="T2724" t="str">
        <f t="shared" si="170"/>
        <v>Older</v>
      </c>
      <c r="U2724" t="str">
        <f t="shared" si="171"/>
        <v>Medium</v>
      </c>
    </row>
    <row r="2725" spans="1:21" x14ac:dyDescent="0.25">
      <c r="A2725" t="s">
        <v>12858</v>
      </c>
      <c r="B2725" t="s">
        <v>18</v>
      </c>
      <c r="C2725" t="s">
        <v>12859</v>
      </c>
      <c r="D2725" t="s">
        <v>22</v>
      </c>
      <c r="E2725">
        <v>1</v>
      </c>
      <c r="F2725" t="s">
        <v>22</v>
      </c>
      <c r="G2725" s="2"/>
      <c r="H2725" t="s">
        <v>22</v>
      </c>
      <c r="I2725">
        <v>2021</v>
      </c>
      <c r="J2725" t="s">
        <v>77</v>
      </c>
      <c r="K2725" t="s">
        <v>2440</v>
      </c>
      <c r="L2725">
        <v>61</v>
      </c>
      <c r="M2725">
        <v>0</v>
      </c>
      <c r="N2725" t="s">
        <v>25</v>
      </c>
      <c r="O2725" t="s">
        <v>12860</v>
      </c>
      <c r="P2725" t="s">
        <v>27</v>
      </c>
      <c r="Q2725">
        <v>2</v>
      </c>
      <c r="R2725" t="str">
        <f t="shared" si="168"/>
        <v/>
      </c>
      <c r="S2725" t="str">
        <f t="shared" si="169"/>
        <v/>
      </c>
      <c r="T2725" t="str">
        <f t="shared" si="170"/>
        <v>Recent</v>
      </c>
      <c r="U2725" t="str">
        <f t="shared" si="171"/>
        <v>Short</v>
      </c>
    </row>
    <row r="2726" spans="1:21" x14ac:dyDescent="0.25">
      <c r="A2726" t="s">
        <v>12861</v>
      </c>
      <c r="B2726" t="s">
        <v>18</v>
      </c>
      <c r="C2726" t="s">
        <v>12862</v>
      </c>
      <c r="D2726" t="s">
        <v>12863</v>
      </c>
      <c r="E2726" t="s">
        <v>12864</v>
      </c>
      <c r="F2726" t="s">
        <v>175</v>
      </c>
      <c r="G2726" s="2">
        <v>43976</v>
      </c>
      <c r="H2726" t="s">
        <v>34</v>
      </c>
      <c r="I2726">
        <v>2020</v>
      </c>
      <c r="J2726" t="s">
        <v>631</v>
      </c>
      <c r="K2726" t="s">
        <v>60</v>
      </c>
      <c r="L2726">
        <v>89</v>
      </c>
      <c r="M2726">
        <v>0</v>
      </c>
      <c r="N2726" t="s">
        <v>162</v>
      </c>
      <c r="O2726" t="s">
        <v>12865</v>
      </c>
      <c r="P2726" t="s">
        <v>39</v>
      </c>
      <c r="Q2726">
        <v>1</v>
      </c>
      <c r="R2726">
        <f t="shared" si="168"/>
        <v>2020</v>
      </c>
      <c r="S2726" t="str">
        <f t="shared" si="169"/>
        <v>May</v>
      </c>
      <c r="T2726" t="str">
        <f t="shared" si="170"/>
        <v>Recent</v>
      </c>
      <c r="U2726" t="str">
        <f t="shared" si="171"/>
        <v>Short</v>
      </c>
    </row>
    <row r="2727" spans="1:21" x14ac:dyDescent="0.25">
      <c r="A2727" t="s">
        <v>12866</v>
      </c>
      <c r="B2727" t="s">
        <v>18</v>
      </c>
      <c r="C2727" t="s">
        <v>12867</v>
      </c>
      <c r="D2727" t="s">
        <v>12868</v>
      </c>
      <c r="E2727" t="s">
        <v>12869</v>
      </c>
      <c r="F2727" t="s">
        <v>85</v>
      </c>
      <c r="G2727" s="2">
        <v>44323</v>
      </c>
      <c r="H2727" t="s">
        <v>34</v>
      </c>
      <c r="I2727">
        <v>2020</v>
      </c>
      <c r="J2727" t="s">
        <v>51</v>
      </c>
      <c r="K2727" t="s">
        <v>1231</v>
      </c>
      <c r="L2727">
        <v>107</v>
      </c>
      <c r="M2727">
        <v>0</v>
      </c>
      <c r="N2727" t="s">
        <v>119</v>
      </c>
      <c r="O2727" t="s">
        <v>12870</v>
      </c>
      <c r="P2727" t="s">
        <v>39</v>
      </c>
      <c r="Q2727">
        <v>1</v>
      </c>
      <c r="R2727">
        <f t="shared" si="168"/>
        <v>2021</v>
      </c>
      <c r="S2727" t="str">
        <f t="shared" si="169"/>
        <v>May</v>
      </c>
      <c r="T2727" t="str">
        <f t="shared" si="170"/>
        <v>Recent</v>
      </c>
      <c r="U2727" t="str">
        <f t="shared" si="171"/>
        <v>Medium</v>
      </c>
    </row>
    <row r="2728" spans="1:21" x14ac:dyDescent="0.25">
      <c r="A2728" t="s">
        <v>12871</v>
      </c>
      <c r="B2728" t="s">
        <v>18</v>
      </c>
      <c r="C2728" t="s">
        <v>12872</v>
      </c>
      <c r="D2728" t="s">
        <v>12873</v>
      </c>
      <c r="E2728" t="s">
        <v>12874</v>
      </c>
      <c r="F2728" t="s">
        <v>22</v>
      </c>
      <c r="G2728" s="2"/>
      <c r="H2728" t="s">
        <v>22</v>
      </c>
      <c r="I2728">
        <v>2006</v>
      </c>
      <c r="J2728" t="s">
        <v>92</v>
      </c>
      <c r="K2728" t="s">
        <v>363</v>
      </c>
      <c r="L2728">
        <v>91</v>
      </c>
      <c r="M2728">
        <v>0</v>
      </c>
      <c r="N2728" t="s">
        <v>25</v>
      </c>
      <c r="O2728" t="s">
        <v>12875</v>
      </c>
      <c r="P2728" t="s">
        <v>27</v>
      </c>
      <c r="Q2728">
        <v>2</v>
      </c>
      <c r="R2728" t="str">
        <f t="shared" si="168"/>
        <v/>
      </c>
      <c r="S2728" t="str">
        <f t="shared" si="169"/>
        <v/>
      </c>
      <c r="T2728" t="str">
        <f t="shared" si="170"/>
        <v>Older</v>
      </c>
      <c r="U2728" t="str">
        <f t="shared" si="171"/>
        <v>Medium</v>
      </c>
    </row>
    <row r="2729" spans="1:21" x14ac:dyDescent="0.25">
      <c r="A2729" t="s">
        <v>12876</v>
      </c>
      <c r="B2729" t="s">
        <v>18</v>
      </c>
      <c r="C2729" t="s">
        <v>12877</v>
      </c>
      <c r="D2729" t="s">
        <v>12878</v>
      </c>
      <c r="E2729" t="s">
        <v>12879</v>
      </c>
      <c r="F2729" t="s">
        <v>22</v>
      </c>
      <c r="G2729" s="2"/>
      <c r="H2729" t="s">
        <v>22</v>
      </c>
      <c r="I2729">
        <v>2021</v>
      </c>
      <c r="J2729" t="s">
        <v>23</v>
      </c>
      <c r="K2729" t="s">
        <v>93</v>
      </c>
      <c r="L2729">
        <v>99</v>
      </c>
      <c r="M2729">
        <v>0</v>
      </c>
      <c r="N2729" t="s">
        <v>540</v>
      </c>
      <c r="O2729" t="s">
        <v>12880</v>
      </c>
      <c r="P2729" t="s">
        <v>27</v>
      </c>
      <c r="Q2729">
        <v>2</v>
      </c>
      <c r="R2729" t="str">
        <f t="shared" si="168"/>
        <v/>
      </c>
      <c r="S2729" t="str">
        <f t="shared" si="169"/>
        <v/>
      </c>
      <c r="T2729" t="str">
        <f t="shared" si="170"/>
        <v>Recent</v>
      </c>
      <c r="U2729" t="str">
        <f t="shared" si="171"/>
        <v>Medium</v>
      </c>
    </row>
    <row r="2730" spans="1:21" x14ac:dyDescent="0.25">
      <c r="A2730" t="s">
        <v>12881</v>
      </c>
      <c r="B2730" t="s">
        <v>18</v>
      </c>
      <c r="C2730" t="s">
        <v>12882</v>
      </c>
      <c r="D2730" t="s">
        <v>12883</v>
      </c>
      <c r="E2730" t="s">
        <v>12884</v>
      </c>
      <c r="F2730" t="s">
        <v>175</v>
      </c>
      <c r="G2730" s="2"/>
      <c r="H2730" t="s">
        <v>22</v>
      </c>
      <c r="I2730">
        <v>2015</v>
      </c>
      <c r="J2730" t="s">
        <v>300</v>
      </c>
      <c r="K2730" t="s">
        <v>226</v>
      </c>
      <c r="L2730">
        <v>86</v>
      </c>
      <c r="M2730">
        <v>0</v>
      </c>
      <c r="N2730" t="s">
        <v>61</v>
      </c>
      <c r="O2730" t="s">
        <v>12885</v>
      </c>
      <c r="P2730" t="s">
        <v>27</v>
      </c>
      <c r="Q2730">
        <v>2</v>
      </c>
      <c r="R2730" t="str">
        <f t="shared" si="168"/>
        <v/>
      </c>
      <c r="S2730" t="str">
        <f t="shared" si="169"/>
        <v/>
      </c>
      <c r="T2730" t="str">
        <f t="shared" si="170"/>
        <v>Modern</v>
      </c>
      <c r="U2730" t="str">
        <f t="shared" si="171"/>
        <v>Short</v>
      </c>
    </row>
    <row r="2731" spans="1:21" x14ac:dyDescent="0.25">
      <c r="A2731" t="s">
        <v>12886</v>
      </c>
      <c r="B2731" t="s">
        <v>18</v>
      </c>
      <c r="C2731" t="s">
        <v>12887</v>
      </c>
      <c r="D2731" t="s">
        <v>12888</v>
      </c>
      <c r="E2731" t="s">
        <v>12889</v>
      </c>
      <c r="F2731" t="s">
        <v>288</v>
      </c>
      <c r="G2731" s="2">
        <v>44196</v>
      </c>
      <c r="H2731" t="s">
        <v>34</v>
      </c>
      <c r="I2731">
        <v>2020</v>
      </c>
      <c r="J2731" t="s">
        <v>51</v>
      </c>
      <c r="K2731" t="s">
        <v>130</v>
      </c>
      <c r="L2731">
        <v>116</v>
      </c>
      <c r="M2731">
        <v>0</v>
      </c>
      <c r="N2731" t="s">
        <v>112</v>
      </c>
      <c r="O2731" t="s">
        <v>12890</v>
      </c>
      <c r="P2731" t="s">
        <v>39</v>
      </c>
      <c r="Q2731">
        <v>1</v>
      </c>
      <c r="R2731">
        <f t="shared" si="168"/>
        <v>2020</v>
      </c>
      <c r="S2731" t="str">
        <f t="shared" si="169"/>
        <v>December</v>
      </c>
      <c r="T2731" t="str">
        <f t="shared" si="170"/>
        <v>Recent</v>
      </c>
      <c r="U2731" t="str">
        <f t="shared" si="171"/>
        <v>Medium</v>
      </c>
    </row>
    <row r="2732" spans="1:21" x14ac:dyDescent="0.25">
      <c r="A2732" t="s">
        <v>12891</v>
      </c>
      <c r="B2732" t="s">
        <v>29</v>
      </c>
      <c r="C2732" t="s">
        <v>12892</v>
      </c>
      <c r="D2732" t="s">
        <v>12893</v>
      </c>
      <c r="E2732" t="s">
        <v>12894</v>
      </c>
      <c r="F2732" t="s">
        <v>3143</v>
      </c>
      <c r="G2732" s="2">
        <v>44384</v>
      </c>
      <c r="H2732" t="s">
        <v>34</v>
      </c>
      <c r="I2732">
        <v>2021</v>
      </c>
      <c r="J2732" t="s">
        <v>35</v>
      </c>
      <c r="K2732" t="s">
        <v>36</v>
      </c>
      <c r="L2732">
        <v>0</v>
      </c>
      <c r="M2732">
        <v>2</v>
      </c>
      <c r="N2732" t="s">
        <v>220</v>
      </c>
      <c r="O2732" t="s">
        <v>12895</v>
      </c>
      <c r="P2732" t="s">
        <v>39</v>
      </c>
      <c r="Q2732">
        <v>1</v>
      </c>
      <c r="R2732">
        <f t="shared" si="168"/>
        <v>2021</v>
      </c>
      <c r="S2732" t="str">
        <f t="shared" si="169"/>
        <v>July</v>
      </c>
      <c r="T2732" t="str">
        <f t="shared" si="170"/>
        <v>Recent</v>
      </c>
      <c r="U2732" t="str">
        <f t="shared" si="171"/>
        <v>Not Applicable</v>
      </c>
    </row>
    <row r="2733" spans="1:21" x14ac:dyDescent="0.25">
      <c r="A2733" t="s">
        <v>12896</v>
      </c>
      <c r="B2733" t="s">
        <v>18</v>
      </c>
      <c r="C2733" t="s">
        <v>12897</v>
      </c>
      <c r="D2733" t="s">
        <v>12898</v>
      </c>
      <c r="E2733" t="s">
        <v>12899</v>
      </c>
      <c r="F2733" t="s">
        <v>22</v>
      </c>
      <c r="G2733" s="2"/>
      <c r="H2733" t="s">
        <v>22</v>
      </c>
      <c r="I2733">
        <v>2016</v>
      </c>
      <c r="J2733" t="s">
        <v>198</v>
      </c>
      <c r="K2733" t="s">
        <v>654</v>
      </c>
      <c r="L2733">
        <v>82</v>
      </c>
      <c r="M2733">
        <v>0</v>
      </c>
      <c r="N2733" t="s">
        <v>264</v>
      </c>
      <c r="O2733" t="s">
        <v>12900</v>
      </c>
      <c r="P2733" t="s">
        <v>27</v>
      </c>
      <c r="Q2733">
        <v>2</v>
      </c>
      <c r="R2733" t="str">
        <f t="shared" si="168"/>
        <v/>
      </c>
      <c r="S2733" t="str">
        <f t="shared" si="169"/>
        <v/>
      </c>
      <c r="T2733" t="str">
        <f t="shared" si="170"/>
        <v>Modern</v>
      </c>
      <c r="U2733" t="str">
        <f t="shared" si="171"/>
        <v>Short</v>
      </c>
    </row>
    <row r="2734" spans="1:21" x14ac:dyDescent="0.25">
      <c r="A2734" t="s">
        <v>12901</v>
      </c>
      <c r="B2734" t="s">
        <v>18</v>
      </c>
      <c r="C2734" t="s">
        <v>12902</v>
      </c>
      <c r="D2734" t="s">
        <v>12903</v>
      </c>
      <c r="E2734" t="s">
        <v>12904</v>
      </c>
      <c r="F2734" t="s">
        <v>22</v>
      </c>
      <c r="G2734" s="2"/>
      <c r="H2734" t="s">
        <v>22</v>
      </c>
      <c r="I2734">
        <v>2016</v>
      </c>
      <c r="J2734" t="s">
        <v>300</v>
      </c>
      <c r="K2734" t="s">
        <v>318</v>
      </c>
      <c r="L2734">
        <v>80</v>
      </c>
      <c r="M2734">
        <v>0</v>
      </c>
      <c r="N2734" t="s">
        <v>61</v>
      </c>
      <c r="O2734" t="s">
        <v>12905</v>
      </c>
      <c r="P2734" t="s">
        <v>27</v>
      </c>
      <c r="Q2734">
        <v>2</v>
      </c>
      <c r="R2734" t="str">
        <f t="shared" si="168"/>
        <v/>
      </c>
      <c r="S2734" t="str">
        <f t="shared" si="169"/>
        <v/>
      </c>
      <c r="T2734" t="str">
        <f t="shared" si="170"/>
        <v>Modern</v>
      </c>
      <c r="U2734" t="str">
        <f t="shared" si="171"/>
        <v>Short</v>
      </c>
    </row>
    <row r="2735" spans="1:21" x14ac:dyDescent="0.25">
      <c r="A2735" t="s">
        <v>12906</v>
      </c>
      <c r="B2735" t="s">
        <v>18</v>
      </c>
      <c r="C2735" t="s">
        <v>12907</v>
      </c>
      <c r="D2735" t="s">
        <v>12908</v>
      </c>
      <c r="E2735" t="s">
        <v>12909</v>
      </c>
      <c r="F2735" t="s">
        <v>22</v>
      </c>
      <c r="G2735" s="2"/>
      <c r="H2735" t="s">
        <v>22</v>
      </c>
      <c r="I2735">
        <v>2001</v>
      </c>
      <c r="J2735" t="s">
        <v>77</v>
      </c>
      <c r="K2735" t="s">
        <v>476</v>
      </c>
      <c r="L2735">
        <v>55</v>
      </c>
      <c r="M2735">
        <v>0</v>
      </c>
      <c r="N2735" t="s">
        <v>45</v>
      </c>
      <c r="O2735" t="s">
        <v>12910</v>
      </c>
      <c r="P2735" t="s">
        <v>27</v>
      </c>
      <c r="Q2735">
        <v>2</v>
      </c>
      <c r="R2735" t="str">
        <f t="shared" si="168"/>
        <v/>
      </c>
      <c r="S2735" t="str">
        <f t="shared" si="169"/>
        <v/>
      </c>
      <c r="T2735" t="str">
        <f t="shared" si="170"/>
        <v>Older</v>
      </c>
      <c r="U2735" t="str">
        <f t="shared" si="171"/>
        <v>Short</v>
      </c>
    </row>
    <row r="2736" spans="1:21" x14ac:dyDescent="0.25">
      <c r="A2736" t="s">
        <v>12911</v>
      </c>
      <c r="B2736" t="s">
        <v>29</v>
      </c>
      <c r="C2736" t="s">
        <v>12912</v>
      </c>
      <c r="D2736" t="s">
        <v>22</v>
      </c>
      <c r="E2736" t="s">
        <v>22</v>
      </c>
      <c r="F2736" t="s">
        <v>22</v>
      </c>
      <c r="G2736" s="2"/>
      <c r="H2736" t="s">
        <v>22</v>
      </c>
      <c r="I2736">
        <v>2021</v>
      </c>
      <c r="J2736" t="s">
        <v>136</v>
      </c>
      <c r="K2736" t="s">
        <v>71</v>
      </c>
      <c r="L2736">
        <v>0</v>
      </c>
      <c r="M2736">
        <v>1</v>
      </c>
      <c r="N2736" t="s">
        <v>805</v>
      </c>
      <c r="O2736" t="s">
        <v>12913</v>
      </c>
      <c r="P2736" t="s">
        <v>27</v>
      </c>
      <c r="Q2736">
        <v>2</v>
      </c>
      <c r="R2736" t="str">
        <f t="shared" si="168"/>
        <v/>
      </c>
      <c r="S2736" t="str">
        <f t="shared" si="169"/>
        <v/>
      </c>
      <c r="T2736" t="str">
        <f t="shared" si="170"/>
        <v>Recent</v>
      </c>
      <c r="U2736" t="str">
        <f t="shared" si="171"/>
        <v>Not Applicable</v>
      </c>
    </row>
    <row r="2737" spans="1:21" x14ac:dyDescent="0.25">
      <c r="A2737" t="s">
        <v>12914</v>
      </c>
      <c r="B2737" t="s">
        <v>18</v>
      </c>
      <c r="C2737" t="s">
        <v>12915</v>
      </c>
      <c r="D2737" t="s">
        <v>12916</v>
      </c>
      <c r="E2737" t="s">
        <v>12917</v>
      </c>
      <c r="F2737" t="s">
        <v>168</v>
      </c>
      <c r="G2737" s="2">
        <v>43994</v>
      </c>
      <c r="H2737" t="s">
        <v>34</v>
      </c>
      <c r="I2737">
        <v>2018</v>
      </c>
      <c r="J2737" t="s">
        <v>136</v>
      </c>
      <c r="K2737" t="s">
        <v>233</v>
      </c>
      <c r="L2737">
        <v>110</v>
      </c>
      <c r="M2737">
        <v>0</v>
      </c>
      <c r="N2737" t="s">
        <v>112</v>
      </c>
      <c r="O2737" t="s">
        <v>12918</v>
      </c>
      <c r="P2737" t="s">
        <v>39</v>
      </c>
      <c r="Q2737">
        <v>1</v>
      </c>
      <c r="R2737">
        <f t="shared" si="168"/>
        <v>2020</v>
      </c>
      <c r="S2737" t="str">
        <f t="shared" si="169"/>
        <v>June</v>
      </c>
      <c r="T2737" t="str">
        <f t="shared" si="170"/>
        <v>Modern</v>
      </c>
      <c r="U2737" t="str">
        <f t="shared" si="171"/>
        <v>Medium</v>
      </c>
    </row>
    <row r="2738" spans="1:21" x14ac:dyDescent="0.25">
      <c r="A2738" t="s">
        <v>12919</v>
      </c>
      <c r="B2738" t="s">
        <v>18</v>
      </c>
      <c r="C2738" t="s">
        <v>12920</v>
      </c>
      <c r="D2738" t="s">
        <v>12921</v>
      </c>
      <c r="E2738" t="s">
        <v>12922</v>
      </c>
      <c r="F2738" t="s">
        <v>22</v>
      </c>
      <c r="G2738" s="2"/>
      <c r="H2738" t="s">
        <v>22</v>
      </c>
      <c r="I2738">
        <v>1995</v>
      </c>
      <c r="J2738" t="s">
        <v>198</v>
      </c>
      <c r="K2738" t="s">
        <v>486</v>
      </c>
      <c r="L2738">
        <v>105</v>
      </c>
      <c r="M2738">
        <v>0</v>
      </c>
      <c r="N2738" t="s">
        <v>119</v>
      </c>
      <c r="O2738" t="s">
        <v>12923</v>
      </c>
      <c r="P2738" t="s">
        <v>27</v>
      </c>
      <c r="Q2738">
        <v>2</v>
      </c>
      <c r="R2738" t="str">
        <f t="shared" si="168"/>
        <v/>
      </c>
      <c r="S2738" t="str">
        <f t="shared" si="169"/>
        <v/>
      </c>
      <c r="T2738" t="str">
        <f t="shared" si="170"/>
        <v>Older</v>
      </c>
      <c r="U2738" t="str">
        <f t="shared" si="171"/>
        <v>Medium</v>
      </c>
    </row>
    <row r="2739" spans="1:21" x14ac:dyDescent="0.25">
      <c r="A2739" t="s">
        <v>12924</v>
      </c>
      <c r="B2739" t="s">
        <v>29</v>
      </c>
      <c r="C2739" t="s">
        <v>12925</v>
      </c>
      <c r="D2739" t="s">
        <v>22</v>
      </c>
      <c r="E2739" t="s">
        <v>12926</v>
      </c>
      <c r="F2739" t="s">
        <v>175</v>
      </c>
      <c r="G2739" s="2">
        <v>42699</v>
      </c>
      <c r="H2739" t="s">
        <v>34</v>
      </c>
      <c r="I2739">
        <v>2016</v>
      </c>
      <c r="J2739" t="s">
        <v>136</v>
      </c>
      <c r="K2739" t="s">
        <v>71</v>
      </c>
      <c r="L2739">
        <v>0</v>
      </c>
      <c r="M2739">
        <v>1</v>
      </c>
      <c r="N2739" t="s">
        <v>61</v>
      </c>
      <c r="O2739" t="s">
        <v>12927</v>
      </c>
      <c r="P2739" t="s">
        <v>39</v>
      </c>
      <c r="Q2739">
        <v>1</v>
      </c>
      <c r="R2739">
        <f t="shared" si="168"/>
        <v>2016</v>
      </c>
      <c r="S2739" t="str">
        <f t="shared" si="169"/>
        <v>November</v>
      </c>
      <c r="T2739" t="str">
        <f t="shared" si="170"/>
        <v>Modern</v>
      </c>
      <c r="U2739" t="str">
        <f t="shared" si="171"/>
        <v>Not Applicable</v>
      </c>
    </row>
    <row r="2740" spans="1:21" x14ac:dyDescent="0.25">
      <c r="A2740" t="s">
        <v>12928</v>
      </c>
      <c r="B2740" t="s">
        <v>18</v>
      </c>
      <c r="C2740" t="s">
        <v>12929</v>
      </c>
      <c r="D2740" t="s">
        <v>12930</v>
      </c>
      <c r="E2740" t="s">
        <v>12931</v>
      </c>
      <c r="F2740" t="s">
        <v>22</v>
      </c>
      <c r="G2740" s="2"/>
      <c r="H2740" t="s">
        <v>22</v>
      </c>
      <c r="I2740">
        <v>1972</v>
      </c>
      <c r="J2740" t="s">
        <v>153</v>
      </c>
      <c r="K2740" t="s">
        <v>551</v>
      </c>
      <c r="L2740">
        <v>97</v>
      </c>
      <c r="M2740">
        <v>0</v>
      </c>
      <c r="N2740" t="s">
        <v>119</v>
      </c>
      <c r="O2740" t="s">
        <v>12932</v>
      </c>
      <c r="P2740" t="s">
        <v>27</v>
      </c>
      <c r="Q2740">
        <v>2</v>
      </c>
      <c r="R2740" t="str">
        <f t="shared" si="168"/>
        <v/>
      </c>
      <c r="S2740" t="str">
        <f t="shared" si="169"/>
        <v/>
      </c>
      <c r="T2740" t="str">
        <f t="shared" si="170"/>
        <v>Older</v>
      </c>
      <c r="U2740" t="str">
        <f t="shared" si="171"/>
        <v>Medium</v>
      </c>
    </row>
    <row r="2741" spans="1:21" x14ac:dyDescent="0.25">
      <c r="A2741" t="s">
        <v>12933</v>
      </c>
      <c r="B2741" t="s">
        <v>18</v>
      </c>
      <c r="C2741" t="s">
        <v>12934</v>
      </c>
      <c r="D2741" t="s">
        <v>12935</v>
      </c>
      <c r="E2741" t="s">
        <v>12936</v>
      </c>
      <c r="F2741" t="s">
        <v>175</v>
      </c>
      <c r="G2741" s="2">
        <v>43770</v>
      </c>
      <c r="H2741" t="s">
        <v>34</v>
      </c>
      <c r="I2741">
        <v>2018</v>
      </c>
      <c r="J2741" t="s">
        <v>153</v>
      </c>
      <c r="K2741" t="s">
        <v>256</v>
      </c>
      <c r="L2741">
        <v>92</v>
      </c>
      <c r="M2741">
        <v>0</v>
      </c>
      <c r="N2741" t="s">
        <v>162</v>
      </c>
      <c r="O2741" t="s">
        <v>12937</v>
      </c>
      <c r="P2741" t="s">
        <v>39</v>
      </c>
      <c r="Q2741">
        <v>1</v>
      </c>
      <c r="R2741">
        <f t="shared" si="168"/>
        <v>2019</v>
      </c>
      <c r="S2741" t="str">
        <f t="shared" si="169"/>
        <v>November</v>
      </c>
      <c r="T2741" t="str">
        <f t="shared" si="170"/>
        <v>Modern</v>
      </c>
      <c r="U2741" t="str">
        <f t="shared" si="171"/>
        <v>Medium</v>
      </c>
    </row>
    <row r="2742" spans="1:21" x14ac:dyDescent="0.25">
      <c r="A2742" t="s">
        <v>12938</v>
      </c>
      <c r="B2742" t="s">
        <v>29</v>
      </c>
      <c r="C2742" t="s">
        <v>12939</v>
      </c>
      <c r="D2742" t="s">
        <v>22</v>
      </c>
      <c r="E2742" t="s">
        <v>12940</v>
      </c>
      <c r="F2742" t="s">
        <v>22</v>
      </c>
      <c r="G2742" s="2"/>
      <c r="H2742" t="s">
        <v>22</v>
      </c>
      <c r="I2742">
        <v>2018</v>
      </c>
      <c r="J2742" t="s">
        <v>59</v>
      </c>
      <c r="K2742" t="s">
        <v>1856</v>
      </c>
      <c r="L2742">
        <v>0</v>
      </c>
      <c r="M2742">
        <v>7</v>
      </c>
      <c r="N2742" t="s">
        <v>1394</v>
      </c>
      <c r="O2742" t="s">
        <v>12941</v>
      </c>
      <c r="P2742" t="s">
        <v>27</v>
      </c>
      <c r="Q2742">
        <v>2</v>
      </c>
      <c r="R2742" t="str">
        <f t="shared" si="168"/>
        <v/>
      </c>
      <c r="S2742" t="str">
        <f t="shared" si="169"/>
        <v/>
      </c>
      <c r="T2742" t="str">
        <f t="shared" si="170"/>
        <v>Modern</v>
      </c>
      <c r="U2742" t="str">
        <f t="shared" si="171"/>
        <v>Not Applicable</v>
      </c>
    </row>
    <row r="2743" spans="1:21" x14ac:dyDescent="0.25">
      <c r="A2743" t="s">
        <v>12942</v>
      </c>
      <c r="B2743" t="s">
        <v>18</v>
      </c>
      <c r="C2743" t="s">
        <v>12943</v>
      </c>
      <c r="D2743" t="s">
        <v>11338</v>
      </c>
      <c r="E2743" t="s">
        <v>12944</v>
      </c>
      <c r="F2743" t="s">
        <v>680</v>
      </c>
      <c r="G2743" s="2">
        <v>43970</v>
      </c>
      <c r="H2743" t="s">
        <v>34</v>
      </c>
      <c r="I2743">
        <v>2009</v>
      </c>
      <c r="J2743" t="s">
        <v>136</v>
      </c>
      <c r="K2743" t="s">
        <v>161</v>
      </c>
      <c r="L2743">
        <v>101</v>
      </c>
      <c r="M2743">
        <v>0</v>
      </c>
      <c r="N2743" t="s">
        <v>61</v>
      </c>
      <c r="O2743" t="s">
        <v>12945</v>
      </c>
      <c r="P2743" t="s">
        <v>39</v>
      </c>
      <c r="Q2743">
        <v>1</v>
      </c>
      <c r="R2743">
        <f t="shared" si="168"/>
        <v>2020</v>
      </c>
      <c r="S2743" t="str">
        <f t="shared" si="169"/>
        <v>May</v>
      </c>
      <c r="T2743" t="str">
        <f t="shared" si="170"/>
        <v>Older</v>
      </c>
      <c r="U2743" t="str">
        <f t="shared" si="171"/>
        <v>Medium</v>
      </c>
    </row>
    <row r="2744" spans="1:21" x14ac:dyDescent="0.25">
      <c r="A2744" t="s">
        <v>12946</v>
      </c>
      <c r="B2744" t="s">
        <v>18</v>
      </c>
      <c r="C2744" t="s">
        <v>12947</v>
      </c>
      <c r="D2744" t="s">
        <v>12948</v>
      </c>
      <c r="E2744" t="s">
        <v>12949</v>
      </c>
      <c r="F2744" t="s">
        <v>22</v>
      </c>
      <c r="G2744" s="2"/>
      <c r="H2744" t="s">
        <v>22</v>
      </c>
      <c r="I2744">
        <v>2006</v>
      </c>
      <c r="J2744" t="s">
        <v>300</v>
      </c>
      <c r="K2744" t="s">
        <v>263</v>
      </c>
      <c r="L2744">
        <v>88</v>
      </c>
      <c r="M2744">
        <v>0</v>
      </c>
      <c r="N2744" t="s">
        <v>25</v>
      </c>
      <c r="O2744" t="s">
        <v>12950</v>
      </c>
      <c r="P2744" t="s">
        <v>27</v>
      </c>
      <c r="Q2744">
        <v>2</v>
      </c>
      <c r="R2744" t="str">
        <f t="shared" si="168"/>
        <v/>
      </c>
      <c r="S2744" t="str">
        <f t="shared" si="169"/>
        <v/>
      </c>
      <c r="T2744" t="str">
        <f t="shared" si="170"/>
        <v>Older</v>
      </c>
      <c r="U2744" t="str">
        <f t="shared" si="171"/>
        <v>Short</v>
      </c>
    </row>
    <row r="2745" spans="1:21" x14ac:dyDescent="0.25">
      <c r="A2745" t="s">
        <v>12951</v>
      </c>
      <c r="B2745" t="s">
        <v>29</v>
      </c>
      <c r="C2745" t="s">
        <v>12952</v>
      </c>
      <c r="D2745" t="s">
        <v>22</v>
      </c>
      <c r="E2745" t="s">
        <v>12953</v>
      </c>
      <c r="F2745" t="s">
        <v>22</v>
      </c>
      <c r="G2745" s="2"/>
      <c r="H2745" t="s">
        <v>22</v>
      </c>
      <c r="I2745">
        <v>2019</v>
      </c>
      <c r="J2745" t="s">
        <v>136</v>
      </c>
      <c r="K2745" t="s">
        <v>1885</v>
      </c>
      <c r="L2745">
        <v>0</v>
      </c>
      <c r="M2745">
        <v>4</v>
      </c>
      <c r="N2745" t="s">
        <v>368</v>
      </c>
      <c r="O2745" t="s">
        <v>12954</v>
      </c>
      <c r="P2745" t="s">
        <v>27</v>
      </c>
      <c r="Q2745">
        <v>2</v>
      </c>
      <c r="R2745" t="str">
        <f t="shared" si="168"/>
        <v/>
      </c>
      <c r="S2745" t="str">
        <f t="shared" si="169"/>
        <v/>
      </c>
      <c r="T2745" t="str">
        <f t="shared" si="170"/>
        <v>Modern</v>
      </c>
      <c r="U2745" t="str">
        <f t="shared" si="171"/>
        <v>Not Applicable</v>
      </c>
    </row>
    <row r="2746" spans="1:21" x14ac:dyDescent="0.25">
      <c r="A2746" t="s">
        <v>12955</v>
      </c>
      <c r="B2746" t="s">
        <v>18</v>
      </c>
      <c r="C2746" t="s">
        <v>12956</v>
      </c>
      <c r="D2746" t="s">
        <v>12957</v>
      </c>
      <c r="E2746" t="s">
        <v>12958</v>
      </c>
      <c r="F2746" t="s">
        <v>22</v>
      </c>
      <c r="G2746" s="2"/>
      <c r="H2746" t="s">
        <v>22</v>
      </c>
      <c r="I2746">
        <v>1941</v>
      </c>
      <c r="J2746" t="s">
        <v>300</v>
      </c>
      <c r="K2746" t="s">
        <v>706</v>
      </c>
      <c r="L2746">
        <v>57</v>
      </c>
      <c r="M2746">
        <v>0</v>
      </c>
      <c r="N2746" t="s">
        <v>119</v>
      </c>
      <c r="O2746" t="s">
        <v>12959</v>
      </c>
      <c r="P2746" t="s">
        <v>27</v>
      </c>
      <c r="Q2746">
        <v>2</v>
      </c>
      <c r="R2746" t="str">
        <f t="shared" si="168"/>
        <v/>
      </c>
      <c r="S2746" t="str">
        <f t="shared" si="169"/>
        <v/>
      </c>
      <c r="T2746" t="str">
        <f t="shared" si="170"/>
        <v>Older</v>
      </c>
      <c r="U2746" t="str">
        <f t="shared" si="171"/>
        <v>Short</v>
      </c>
    </row>
    <row r="2747" spans="1:21" x14ac:dyDescent="0.25">
      <c r="A2747" t="s">
        <v>12960</v>
      </c>
      <c r="B2747" t="s">
        <v>18</v>
      </c>
      <c r="C2747" t="s">
        <v>12961</v>
      </c>
      <c r="D2747" t="s">
        <v>12962</v>
      </c>
      <c r="E2747" t="s">
        <v>22</v>
      </c>
      <c r="F2747" t="s">
        <v>270</v>
      </c>
      <c r="G2747" s="2">
        <v>44441</v>
      </c>
      <c r="H2747" t="s">
        <v>34</v>
      </c>
      <c r="I2747">
        <v>2021</v>
      </c>
      <c r="J2747" t="s">
        <v>244</v>
      </c>
      <c r="K2747" t="s">
        <v>570</v>
      </c>
      <c r="L2747">
        <v>94</v>
      </c>
      <c r="M2747">
        <v>0</v>
      </c>
      <c r="N2747" t="s">
        <v>45</v>
      </c>
      <c r="O2747" t="s">
        <v>12963</v>
      </c>
      <c r="P2747" t="s">
        <v>39</v>
      </c>
      <c r="Q2747">
        <v>1</v>
      </c>
      <c r="R2747">
        <f t="shared" si="168"/>
        <v>2021</v>
      </c>
      <c r="S2747" t="str">
        <f t="shared" si="169"/>
        <v>September</v>
      </c>
      <c r="T2747" t="str">
        <f t="shared" si="170"/>
        <v>Recent</v>
      </c>
      <c r="U2747" t="str">
        <f t="shared" si="171"/>
        <v>Medium</v>
      </c>
    </row>
    <row r="2748" spans="1:21" x14ac:dyDescent="0.25">
      <c r="A2748" t="s">
        <v>12964</v>
      </c>
      <c r="B2748" t="s">
        <v>18</v>
      </c>
      <c r="C2748" t="s">
        <v>12965</v>
      </c>
      <c r="D2748" t="s">
        <v>12966</v>
      </c>
      <c r="E2748" t="s">
        <v>12967</v>
      </c>
      <c r="F2748" t="s">
        <v>22</v>
      </c>
      <c r="G2748" s="2"/>
      <c r="H2748" t="s">
        <v>22</v>
      </c>
      <c r="I2748">
        <v>2021</v>
      </c>
      <c r="J2748" t="s">
        <v>23</v>
      </c>
      <c r="K2748" t="s">
        <v>306</v>
      </c>
      <c r="L2748">
        <v>98</v>
      </c>
      <c r="M2748">
        <v>0</v>
      </c>
      <c r="N2748" t="s">
        <v>540</v>
      </c>
      <c r="O2748" t="s">
        <v>12968</v>
      </c>
      <c r="P2748" t="s">
        <v>27</v>
      </c>
      <c r="Q2748">
        <v>2</v>
      </c>
      <c r="R2748" t="str">
        <f t="shared" si="168"/>
        <v/>
      </c>
      <c r="S2748" t="str">
        <f t="shared" si="169"/>
        <v/>
      </c>
      <c r="T2748" t="str">
        <f t="shared" si="170"/>
        <v>Recent</v>
      </c>
      <c r="U2748" t="str">
        <f t="shared" si="171"/>
        <v>Medium</v>
      </c>
    </row>
    <row r="2749" spans="1:21" x14ac:dyDescent="0.25">
      <c r="A2749" t="s">
        <v>12969</v>
      </c>
      <c r="B2749" t="s">
        <v>18</v>
      </c>
      <c r="C2749" t="s">
        <v>12970</v>
      </c>
      <c r="D2749" t="s">
        <v>12971</v>
      </c>
      <c r="E2749" t="s">
        <v>12972</v>
      </c>
      <c r="F2749" t="s">
        <v>22</v>
      </c>
      <c r="G2749" s="2"/>
      <c r="H2749" t="s">
        <v>22</v>
      </c>
      <c r="I2749">
        <v>2019</v>
      </c>
      <c r="J2749" t="s">
        <v>59</v>
      </c>
      <c r="K2749" t="s">
        <v>551</v>
      </c>
      <c r="L2749">
        <v>97</v>
      </c>
      <c r="M2749">
        <v>0</v>
      </c>
      <c r="N2749" t="s">
        <v>45</v>
      </c>
      <c r="O2749" t="s">
        <v>12973</v>
      </c>
      <c r="P2749" t="s">
        <v>27</v>
      </c>
      <c r="Q2749">
        <v>2</v>
      </c>
      <c r="R2749" t="str">
        <f t="shared" si="168"/>
        <v/>
      </c>
      <c r="S2749" t="str">
        <f t="shared" si="169"/>
        <v/>
      </c>
      <c r="T2749" t="str">
        <f t="shared" si="170"/>
        <v>Modern</v>
      </c>
      <c r="U2749" t="str">
        <f t="shared" si="171"/>
        <v>Medium</v>
      </c>
    </row>
    <row r="2750" spans="1:21" x14ac:dyDescent="0.25">
      <c r="A2750" t="s">
        <v>12974</v>
      </c>
      <c r="B2750" t="s">
        <v>18</v>
      </c>
      <c r="C2750" t="s">
        <v>12975</v>
      </c>
      <c r="D2750" t="s">
        <v>12976</v>
      </c>
      <c r="E2750" t="s">
        <v>22</v>
      </c>
      <c r="F2750" t="s">
        <v>22</v>
      </c>
      <c r="G2750" s="2"/>
      <c r="H2750" t="s">
        <v>22</v>
      </c>
      <c r="I2750">
        <v>2017</v>
      </c>
      <c r="J2750" t="s">
        <v>395</v>
      </c>
      <c r="K2750" t="s">
        <v>779</v>
      </c>
      <c r="L2750">
        <v>58</v>
      </c>
      <c r="M2750">
        <v>0</v>
      </c>
      <c r="N2750" t="s">
        <v>45</v>
      </c>
      <c r="O2750" t="s">
        <v>12977</v>
      </c>
      <c r="P2750" t="s">
        <v>27</v>
      </c>
      <c r="Q2750">
        <v>2</v>
      </c>
      <c r="R2750" t="str">
        <f t="shared" si="168"/>
        <v/>
      </c>
      <c r="S2750" t="str">
        <f t="shared" si="169"/>
        <v/>
      </c>
      <c r="T2750" t="str">
        <f t="shared" si="170"/>
        <v>Modern</v>
      </c>
      <c r="U2750" t="str">
        <f t="shared" si="171"/>
        <v>Short</v>
      </c>
    </row>
    <row r="2751" spans="1:21" x14ac:dyDescent="0.25">
      <c r="A2751" t="s">
        <v>12978</v>
      </c>
      <c r="B2751" t="s">
        <v>18</v>
      </c>
      <c r="C2751" t="s">
        <v>12979</v>
      </c>
      <c r="D2751" t="s">
        <v>12980</v>
      </c>
      <c r="E2751" t="s">
        <v>12981</v>
      </c>
      <c r="F2751" t="s">
        <v>22</v>
      </c>
      <c r="G2751" s="2"/>
      <c r="H2751" t="s">
        <v>22</v>
      </c>
      <c r="I2751">
        <v>2021</v>
      </c>
      <c r="J2751" t="s">
        <v>198</v>
      </c>
      <c r="K2751" t="s">
        <v>445</v>
      </c>
      <c r="L2751">
        <v>69</v>
      </c>
      <c r="M2751">
        <v>0</v>
      </c>
      <c r="N2751" t="s">
        <v>264</v>
      </c>
      <c r="O2751" t="s">
        <v>12982</v>
      </c>
      <c r="P2751" t="s">
        <v>27</v>
      </c>
      <c r="Q2751">
        <v>2</v>
      </c>
      <c r="R2751" t="str">
        <f t="shared" si="168"/>
        <v/>
      </c>
      <c r="S2751" t="str">
        <f t="shared" si="169"/>
        <v/>
      </c>
      <c r="T2751" t="str">
        <f t="shared" si="170"/>
        <v>Recent</v>
      </c>
      <c r="U2751" t="str">
        <f t="shared" si="171"/>
        <v>Short</v>
      </c>
    </row>
    <row r="2752" spans="1:21" x14ac:dyDescent="0.25">
      <c r="A2752" t="s">
        <v>12983</v>
      </c>
      <c r="B2752" t="s">
        <v>18</v>
      </c>
      <c r="C2752" t="s">
        <v>12984</v>
      </c>
      <c r="D2752" t="s">
        <v>12985</v>
      </c>
      <c r="E2752" t="s">
        <v>12986</v>
      </c>
      <c r="F2752" t="s">
        <v>22</v>
      </c>
      <c r="G2752" s="2"/>
      <c r="H2752" t="s">
        <v>22</v>
      </c>
      <c r="I2752">
        <v>2019</v>
      </c>
      <c r="J2752" t="s">
        <v>59</v>
      </c>
      <c r="K2752" t="s">
        <v>1231</v>
      </c>
      <c r="L2752">
        <v>107</v>
      </c>
      <c r="M2752">
        <v>0</v>
      </c>
      <c r="N2752" t="s">
        <v>45</v>
      </c>
      <c r="O2752" t="s">
        <v>12987</v>
      </c>
      <c r="P2752" t="s">
        <v>27</v>
      </c>
      <c r="Q2752">
        <v>2</v>
      </c>
      <c r="R2752" t="str">
        <f t="shared" si="168"/>
        <v/>
      </c>
      <c r="S2752" t="str">
        <f t="shared" si="169"/>
        <v/>
      </c>
      <c r="T2752" t="str">
        <f t="shared" si="170"/>
        <v>Modern</v>
      </c>
      <c r="U2752" t="str">
        <f t="shared" si="171"/>
        <v>Medium</v>
      </c>
    </row>
    <row r="2753" spans="1:21" x14ac:dyDescent="0.25">
      <c r="A2753" t="s">
        <v>12988</v>
      </c>
      <c r="B2753" t="s">
        <v>18</v>
      </c>
      <c r="C2753" t="s">
        <v>12989</v>
      </c>
      <c r="D2753" t="s">
        <v>12990</v>
      </c>
      <c r="E2753" t="s">
        <v>12991</v>
      </c>
      <c r="F2753" t="s">
        <v>22</v>
      </c>
      <c r="G2753" s="2"/>
      <c r="H2753" t="s">
        <v>22</v>
      </c>
      <c r="I2753">
        <v>2021</v>
      </c>
      <c r="J2753" t="s">
        <v>23</v>
      </c>
      <c r="K2753" t="s">
        <v>99</v>
      </c>
      <c r="L2753">
        <v>85</v>
      </c>
      <c r="M2753">
        <v>0</v>
      </c>
      <c r="N2753" t="s">
        <v>25</v>
      </c>
      <c r="O2753" t="s">
        <v>12992</v>
      </c>
      <c r="P2753" t="s">
        <v>27</v>
      </c>
      <c r="Q2753">
        <v>2</v>
      </c>
      <c r="R2753" t="str">
        <f t="shared" si="168"/>
        <v/>
      </c>
      <c r="S2753" t="str">
        <f t="shared" si="169"/>
        <v/>
      </c>
      <c r="T2753" t="str">
        <f t="shared" si="170"/>
        <v>Recent</v>
      </c>
      <c r="U2753" t="str">
        <f t="shared" si="171"/>
        <v>Short</v>
      </c>
    </row>
    <row r="2754" spans="1:21" x14ac:dyDescent="0.25">
      <c r="A2754" t="s">
        <v>12993</v>
      </c>
      <c r="B2754" t="s">
        <v>18</v>
      </c>
      <c r="C2754" t="s">
        <v>12994</v>
      </c>
      <c r="D2754" t="s">
        <v>12995</v>
      </c>
      <c r="E2754" t="s">
        <v>12996</v>
      </c>
      <c r="F2754" t="s">
        <v>168</v>
      </c>
      <c r="G2754" s="2">
        <v>44001</v>
      </c>
      <c r="H2754" t="s">
        <v>34</v>
      </c>
      <c r="I2754">
        <v>2020</v>
      </c>
      <c r="J2754" t="s">
        <v>35</v>
      </c>
      <c r="K2754" t="s">
        <v>289</v>
      </c>
      <c r="L2754">
        <v>93</v>
      </c>
      <c r="M2754">
        <v>0</v>
      </c>
      <c r="N2754" t="s">
        <v>112</v>
      </c>
      <c r="O2754" t="s">
        <v>12997</v>
      </c>
      <c r="P2754" t="s">
        <v>39</v>
      </c>
      <c r="Q2754">
        <v>1</v>
      </c>
      <c r="R2754">
        <f t="shared" si="168"/>
        <v>2020</v>
      </c>
      <c r="S2754" t="str">
        <f t="shared" si="169"/>
        <v>June</v>
      </c>
      <c r="T2754" t="str">
        <f t="shared" si="170"/>
        <v>Recent</v>
      </c>
      <c r="U2754" t="str">
        <f t="shared" si="171"/>
        <v>Medium</v>
      </c>
    </row>
    <row r="2755" spans="1:21" x14ac:dyDescent="0.25">
      <c r="A2755" t="s">
        <v>12998</v>
      </c>
      <c r="B2755" t="s">
        <v>18</v>
      </c>
      <c r="C2755" t="s">
        <v>12999</v>
      </c>
      <c r="D2755" t="s">
        <v>13000</v>
      </c>
      <c r="E2755" t="s">
        <v>22</v>
      </c>
      <c r="F2755" t="s">
        <v>22</v>
      </c>
      <c r="G2755" s="2"/>
      <c r="H2755" t="s">
        <v>22</v>
      </c>
      <c r="I2755">
        <v>2011</v>
      </c>
      <c r="J2755" t="s">
        <v>153</v>
      </c>
      <c r="K2755" t="s">
        <v>6909</v>
      </c>
      <c r="L2755">
        <v>5</v>
      </c>
      <c r="M2755">
        <v>0</v>
      </c>
      <c r="N2755" t="s">
        <v>119</v>
      </c>
      <c r="O2755" t="s">
        <v>13001</v>
      </c>
      <c r="P2755" t="s">
        <v>27</v>
      </c>
      <c r="Q2755">
        <v>2</v>
      </c>
      <c r="R2755" t="str">
        <f t="shared" ref="R2755:R2818" si="172">IF(G2755="","",YEAR(G2755))</f>
        <v/>
      </c>
      <c r="S2755" t="str">
        <f t="shared" ref="S2755:S2818" si="173">IF(G2755="","",TEXT(G2755,"mmmm"))</f>
        <v/>
      </c>
      <c r="T2755" t="str">
        <f t="shared" ref="T2755:T2818" si="174">IF(I2755&gt;=2020,"Recent",IF(I2755&gt;=2010,"Modern","Older"))</f>
        <v>Modern</v>
      </c>
      <c r="U2755" t="str">
        <f t="shared" ref="U2755:U2818" si="175">IF(L2755=0,"Not Applicable",IF(L2755&lt; 90,"Short",IF(L2755&lt;=120,"Medium","Long")))</f>
        <v>Short</v>
      </c>
    </row>
    <row r="2756" spans="1:21" x14ac:dyDescent="0.25">
      <c r="A2756" t="s">
        <v>13002</v>
      </c>
      <c r="B2756" t="s">
        <v>18</v>
      </c>
      <c r="C2756" t="s">
        <v>13003</v>
      </c>
      <c r="D2756" t="s">
        <v>13004</v>
      </c>
      <c r="E2756" t="s">
        <v>13005</v>
      </c>
      <c r="F2756" t="s">
        <v>22</v>
      </c>
      <c r="G2756" s="2"/>
      <c r="H2756" t="s">
        <v>22</v>
      </c>
      <c r="I2756">
        <v>2020</v>
      </c>
      <c r="J2756" t="s">
        <v>198</v>
      </c>
      <c r="K2756" t="s">
        <v>1128</v>
      </c>
      <c r="L2756">
        <v>64</v>
      </c>
      <c r="M2756">
        <v>0</v>
      </c>
      <c r="N2756" t="s">
        <v>155</v>
      </c>
      <c r="O2756" t="s">
        <v>13006</v>
      </c>
      <c r="P2756" t="s">
        <v>27</v>
      </c>
      <c r="Q2756">
        <v>2</v>
      </c>
      <c r="R2756" t="str">
        <f t="shared" si="172"/>
        <v/>
      </c>
      <c r="S2756" t="str">
        <f t="shared" si="173"/>
        <v/>
      </c>
      <c r="T2756" t="str">
        <f t="shared" si="174"/>
        <v>Recent</v>
      </c>
      <c r="U2756" t="str">
        <f t="shared" si="175"/>
        <v>Short</v>
      </c>
    </row>
    <row r="2757" spans="1:21" x14ac:dyDescent="0.25">
      <c r="A2757" t="s">
        <v>13007</v>
      </c>
      <c r="B2757" t="s">
        <v>29</v>
      </c>
      <c r="C2757" t="s">
        <v>13008</v>
      </c>
      <c r="D2757" t="s">
        <v>22</v>
      </c>
      <c r="E2757" t="s">
        <v>13009</v>
      </c>
      <c r="F2757" t="s">
        <v>22</v>
      </c>
      <c r="G2757" s="2"/>
      <c r="H2757" t="s">
        <v>22</v>
      </c>
      <c r="I2757">
        <v>2019</v>
      </c>
      <c r="J2757" t="s">
        <v>23</v>
      </c>
      <c r="K2757" t="s">
        <v>71</v>
      </c>
      <c r="L2757">
        <v>0</v>
      </c>
      <c r="M2757">
        <v>1</v>
      </c>
      <c r="N2757" t="s">
        <v>368</v>
      </c>
      <c r="O2757" t="s">
        <v>13010</v>
      </c>
      <c r="P2757" t="s">
        <v>27</v>
      </c>
      <c r="Q2757">
        <v>2</v>
      </c>
      <c r="R2757" t="str">
        <f t="shared" si="172"/>
        <v/>
      </c>
      <c r="S2757" t="str">
        <f t="shared" si="173"/>
        <v/>
      </c>
      <c r="T2757" t="str">
        <f t="shared" si="174"/>
        <v>Modern</v>
      </c>
      <c r="U2757" t="str">
        <f t="shared" si="175"/>
        <v>Not Applicable</v>
      </c>
    </row>
    <row r="2758" spans="1:21" x14ac:dyDescent="0.25">
      <c r="A2758" t="s">
        <v>13011</v>
      </c>
      <c r="B2758" t="s">
        <v>18</v>
      </c>
      <c r="C2758" t="s">
        <v>13012</v>
      </c>
      <c r="D2758" t="s">
        <v>13013</v>
      </c>
      <c r="E2758" t="s">
        <v>22</v>
      </c>
      <c r="F2758" t="s">
        <v>22</v>
      </c>
      <c r="G2758" s="2"/>
      <c r="H2758" t="s">
        <v>22</v>
      </c>
      <c r="I2758">
        <v>2021</v>
      </c>
      <c r="J2758" t="s">
        <v>59</v>
      </c>
      <c r="K2758" t="s">
        <v>318</v>
      </c>
      <c r="L2758">
        <v>80</v>
      </c>
      <c r="M2758">
        <v>0</v>
      </c>
      <c r="N2758" t="s">
        <v>540</v>
      </c>
      <c r="O2758" t="s">
        <v>13014</v>
      </c>
      <c r="P2758" t="s">
        <v>27</v>
      </c>
      <c r="Q2758">
        <v>2</v>
      </c>
      <c r="R2758" t="str">
        <f t="shared" si="172"/>
        <v/>
      </c>
      <c r="S2758" t="str">
        <f t="shared" si="173"/>
        <v/>
      </c>
      <c r="T2758" t="str">
        <f t="shared" si="174"/>
        <v>Recent</v>
      </c>
      <c r="U2758" t="str">
        <f t="shared" si="175"/>
        <v>Short</v>
      </c>
    </row>
    <row r="2759" spans="1:21" x14ac:dyDescent="0.25">
      <c r="A2759" t="s">
        <v>13015</v>
      </c>
      <c r="B2759" t="s">
        <v>18</v>
      </c>
      <c r="C2759" t="s">
        <v>13016</v>
      </c>
      <c r="D2759" t="s">
        <v>13017</v>
      </c>
      <c r="E2759" t="s">
        <v>13018</v>
      </c>
      <c r="F2759" t="s">
        <v>13019</v>
      </c>
      <c r="G2759" s="2">
        <v>43222</v>
      </c>
      <c r="H2759" t="s">
        <v>34</v>
      </c>
      <c r="I2759">
        <v>2017</v>
      </c>
      <c r="J2759" t="s">
        <v>35</v>
      </c>
      <c r="K2759" t="s">
        <v>256</v>
      </c>
      <c r="L2759">
        <v>92</v>
      </c>
      <c r="M2759">
        <v>0</v>
      </c>
      <c r="N2759" t="s">
        <v>112</v>
      </c>
      <c r="O2759" t="s">
        <v>13020</v>
      </c>
      <c r="P2759" t="s">
        <v>39</v>
      </c>
      <c r="Q2759">
        <v>1</v>
      </c>
      <c r="R2759">
        <f t="shared" si="172"/>
        <v>2018</v>
      </c>
      <c r="S2759" t="str">
        <f t="shared" si="173"/>
        <v>May</v>
      </c>
      <c r="T2759" t="str">
        <f t="shared" si="174"/>
        <v>Modern</v>
      </c>
      <c r="U2759" t="str">
        <f t="shared" si="175"/>
        <v>Medium</v>
      </c>
    </row>
    <row r="2760" spans="1:21" x14ac:dyDescent="0.25">
      <c r="A2760" t="s">
        <v>13021</v>
      </c>
      <c r="B2760" t="s">
        <v>18</v>
      </c>
      <c r="C2760" t="s">
        <v>13022</v>
      </c>
      <c r="D2760" t="s">
        <v>13023</v>
      </c>
      <c r="E2760" t="s">
        <v>13024</v>
      </c>
      <c r="F2760" t="s">
        <v>22</v>
      </c>
      <c r="G2760" s="2"/>
      <c r="H2760" t="s">
        <v>22</v>
      </c>
      <c r="I2760">
        <v>2018</v>
      </c>
      <c r="J2760" t="s">
        <v>198</v>
      </c>
      <c r="K2760" t="s">
        <v>1170</v>
      </c>
      <c r="L2760">
        <v>140</v>
      </c>
      <c r="M2760">
        <v>0</v>
      </c>
      <c r="N2760" t="s">
        <v>119</v>
      </c>
      <c r="O2760" t="s">
        <v>13025</v>
      </c>
      <c r="P2760" t="s">
        <v>27</v>
      </c>
      <c r="Q2760">
        <v>2</v>
      </c>
      <c r="R2760" t="str">
        <f t="shared" si="172"/>
        <v/>
      </c>
      <c r="S2760" t="str">
        <f t="shared" si="173"/>
        <v/>
      </c>
      <c r="T2760" t="str">
        <f t="shared" si="174"/>
        <v>Modern</v>
      </c>
      <c r="U2760" t="str">
        <f t="shared" si="175"/>
        <v>Long</v>
      </c>
    </row>
    <row r="2761" spans="1:21" x14ac:dyDescent="0.25">
      <c r="A2761" t="s">
        <v>13026</v>
      </c>
      <c r="B2761" t="s">
        <v>18</v>
      </c>
      <c r="C2761" t="s">
        <v>13027</v>
      </c>
      <c r="D2761" t="s">
        <v>13028</v>
      </c>
      <c r="E2761" t="s">
        <v>13029</v>
      </c>
      <c r="F2761" t="s">
        <v>85</v>
      </c>
      <c r="G2761" s="2"/>
      <c r="H2761" t="s">
        <v>22</v>
      </c>
      <c r="I2761">
        <v>2021</v>
      </c>
      <c r="J2761" t="s">
        <v>59</v>
      </c>
      <c r="K2761" t="s">
        <v>1140</v>
      </c>
      <c r="L2761">
        <v>137</v>
      </c>
      <c r="M2761">
        <v>0</v>
      </c>
      <c r="N2761" t="s">
        <v>540</v>
      </c>
      <c r="O2761" t="s">
        <v>13030</v>
      </c>
      <c r="P2761" t="s">
        <v>27</v>
      </c>
      <c r="Q2761">
        <v>2</v>
      </c>
      <c r="R2761" t="str">
        <f t="shared" si="172"/>
        <v/>
      </c>
      <c r="S2761" t="str">
        <f t="shared" si="173"/>
        <v/>
      </c>
      <c r="T2761" t="str">
        <f t="shared" si="174"/>
        <v>Recent</v>
      </c>
      <c r="U2761" t="str">
        <f t="shared" si="175"/>
        <v>Long</v>
      </c>
    </row>
    <row r="2762" spans="1:21" x14ac:dyDescent="0.25">
      <c r="A2762" t="s">
        <v>13031</v>
      </c>
      <c r="B2762" t="s">
        <v>18</v>
      </c>
      <c r="C2762" t="s">
        <v>13032</v>
      </c>
      <c r="D2762" t="s">
        <v>13033</v>
      </c>
      <c r="E2762" t="s">
        <v>22</v>
      </c>
      <c r="F2762" t="s">
        <v>175</v>
      </c>
      <c r="G2762" s="2">
        <v>43740</v>
      </c>
      <c r="H2762" t="s">
        <v>34</v>
      </c>
      <c r="I2762">
        <v>2018</v>
      </c>
      <c r="J2762" t="s">
        <v>51</v>
      </c>
      <c r="K2762" t="s">
        <v>785</v>
      </c>
      <c r="L2762">
        <v>76</v>
      </c>
      <c r="M2762">
        <v>0</v>
      </c>
      <c r="N2762" t="s">
        <v>45</v>
      </c>
      <c r="O2762" t="s">
        <v>13034</v>
      </c>
      <c r="P2762" t="s">
        <v>39</v>
      </c>
      <c r="Q2762">
        <v>1</v>
      </c>
      <c r="R2762">
        <f t="shared" si="172"/>
        <v>2019</v>
      </c>
      <c r="S2762" t="str">
        <f t="shared" si="173"/>
        <v>October</v>
      </c>
      <c r="T2762" t="str">
        <f t="shared" si="174"/>
        <v>Modern</v>
      </c>
      <c r="U2762" t="str">
        <f t="shared" si="175"/>
        <v>Short</v>
      </c>
    </row>
    <row r="2763" spans="1:21" x14ac:dyDescent="0.25">
      <c r="A2763" t="s">
        <v>13035</v>
      </c>
      <c r="B2763" t="s">
        <v>18</v>
      </c>
      <c r="C2763" t="s">
        <v>13036</v>
      </c>
      <c r="D2763" t="s">
        <v>13037</v>
      </c>
      <c r="E2763" t="s">
        <v>13038</v>
      </c>
      <c r="F2763" t="s">
        <v>22</v>
      </c>
      <c r="G2763" s="2"/>
      <c r="H2763" t="s">
        <v>22</v>
      </c>
      <c r="I2763">
        <v>2020</v>
      </c>
      <c r="J2763" t="s">
        <v>198</v>
      </c>
      <c r="K2763" t="s">
        <v>654</v>
      </c>
      <c r="L2763">
        <v>82</v>
      </c>
      <c r="M2763">
        <v>0</v>
      </c>
      <c r="N2763" t="s">
        <v>155</v>
      </c>
      <c r="O2763" t="s">
        <v>13039</v>
      </c>
      <c r="P2763" t="s">
        <v>27</v>
      </c>
      <c r="Q2763">
        <v>2</v>
      </c>
      <c r="R2763" t="str">
        <f t="shared" si="172"/>
        <v/>
      </c>
      <c r="S2763" t="str">
        <f t="shared" si="173"/>
        <v/>
      </c>
      <c r="T2763" t="str">
        <f t="shared" si="174"/>
        <v>Recent</v>
      </c>
      <c r="U2763" t="str">
        <f t="shared" si="175"/>
        <v>Short</v>
      </c>
    </row>
    <row r="2764" spans="1:21" x14ac:dyDescent="0.25">
      <c r="A2764" t="s">
        <v>13040</v>
      </c>
      <c r="B2764" t="s">
        <v>18</v>
      </c>
      <c r="C2764" t="s">
        <v>13041</v>
      </c>
      <c r="D2764" t="s">
        <v>2201</v>
      </c>
      <c r="E2764" t="s">
        <v>22</v>
      </c>
      <c r="F2764" t="s">
        <v>22</v>
      </c>
      <c r="G2764" s="2"/>
      <c r="H2764" t="s">
        <v>22</v>
      </c>
      <c r="I2764">
        <v>2016</v>
      </c>
      <c r="J2764" t="s">
        <v>77</v>
      </c>
      <c r="K2764" t="s">
        <v>13042</v>
      </c>
      <c r="L2764">
        <v>480</v>
      </c>
      <c r="M2764">
        <v>0</v>
      </c>
      <c r="N2764" t="s">
        <v>1394</v>
      </c>
      <c r="O2764" t="s">
        <v>13043</v>
      </c>
      <c r="P2764" t="s">
        <v>27</v>
      </c>
      <c r="Q2764">
        <v>2</v>
      </c>
      <c r="R2764" t="str">
        <f t="shared" si="172"/>
        <v/>
      </c>
      <c r="S2764" t="str">
        <f t="shared" si="173"/>
        <v/>
      </c>
      <c r="T2764" t="str">
        <f t="shared" si="174"/>
        <v>Modern</v>
      </c>
      <c r="U2764" t="str">
        <f t="shared" si="175"/>
        <v>Long</v>
      </c>
    </row>
    <row r="2765" spans="1:21" x14ac:dyDescent="0.25">
      <c r="A2765" t="s">
        <v>13044</v>
      </c>
      <c r="B2765" t="s">
        <v>29</v>
      </c>
      <c r="C2765" t="s">
        <v>13045</v>
      </c>
      <c r="D2765" t="s">
        <v>22</v>
      </c>
      <c r="E2765" t="s">
        <v>13046</v>
      </c>
      <c r="F2765" t="s">
        <v>175</v>
      </c>
      <c r="G2765" s="2">
        <v>44229</v>
      </c>
      <c r="H2765" t="s">
        <v>34</v>
      </c>
      <c r="I2765">
        <v>2021</v>
      </c>
      <c r="J2765" t="s">
        <v>35</v>
      </c>
      <c r="K2765" t="s">
        <v>36</v>
      </c>
      <c r="L2765">
        <v>0</v>
      </c>
      <c r="M2765">
        <v>2</v>
      </c>
      <c r="N2765" t="s">
        <v>9627</v>
      </c>
      <c r="O2765" t="s">
        <v>13047</v>
      </c>
      <c r="P2765" t="s">
        <v>39</v>
      </c>
      <c r="Q2765">
        <v>1</v>
      </c>
      <c r="R2765">
        <f t="shared" si="172"/>
        <v>2021</v>
      </c>
      <c r="S2765" t="str">
        <f t="shared" si="173"/>
        <v>February</v>
      </c>
      <c r="T2765" t="str">
        <f t="shared" si="174"/>
        <v>Recent</v>
      </c>
      <c r="U2765" t="str">
        <f t="shared" si="175"/>
        <v>Not Applicable</v>
      </c>
    </row>
    <row r="2766" spans="1:21" x14ac:dyDescent="0.25">
      <c r="A2766" t="s">
        <v>13048</v>
      </c>
      <c r="B2766" t="s">
        <v>18</v>
      </c>
      <c r="C2766" t="s">
        <v>13049</v>
      </c>
      <c r="D2766" t="s">
        <v>13050</v>
      </c>
      <c r="E2766" t="s">
        <v>13051</v>
      </c>
      <c r="F2766" t="s">
        <v>22</v>
      </c>
      <c r="G2766" s="2"/>
      <c r="H2766" t="s">
        <v>22</v>
      </c>
      <c r="I2766">
        <v>2006</v>
      </c>
      <c r="J2766" t="s">
        <v>23</v>
      </c>
      <c r="K2766" t="s">
        <v>111</v>
      </c>
      <c r="L2766">
        <v>95</v>
      </c>
      <c r="M2766">
        <v>0</v>
      </c>
      <c r="N2766" t="s">
        <v>119</v>
      </c>
      <c r="O2766" t="s">
        <v>13052</v>
      </c>
      <c r="P2766" t="s">
        <v>27</v>
      </c>
      <c r="Q2766">
        <v>2</v>
      </c>
      <c r="R2766" t="str">
        <f t="shared" si="172"/>
        <v/>
      </c>
      <c r="S2766" t="str">
        <f t="shared" si="173"/>
        <v/>
      </c>
      <c r="T2766" t="str">
        <f t="shared" si="174"/>
        <v>Older</v>
      </c>
      <c r="U2766" t="str">
        <f t="shared" si="175"/>
        <v>Medium</v>
      </c>
    </row>
    <row r="2767" spans="1:21" x14ac:dyDescent="0.25">
      <c r="A2767" t="s">
        <v>13053</v>
      </c>
      <c r="B2767" t="s">
        <v>29</v>
      </c>
      <c r="C2767" t="s">
        <v>13054</v>
      </c>
      <c r="D2767" t="s">
        <v>22</v>
      </c>
      <c r="E2767" t="s">
        <v>13055</v>
      </c>
      <c r="F2767" t="s">
        <v>22</v>
      </c>
      <c r="G2767" s="2"/>
      <c r="H2767" t="s">
        <v>22</v>
      </c>
      <c r="I2767">
        <v>2010</v>
      </c>
      <c r="J2767" t="s">
        <v>23</v>
      </c>
      <c r="K2767" t="s">
        <v>1440</v>
      </c>
      <c r="L2767">
        <v>0</v>
      </c>
      <c r="M2767">
        <v>3</v>
      </c>
      <c r="N2767" t="s">
        <v>25</v>
      </c>
      <c r="O2767" t="s">
        <v>13056</v>
      </c>
      <c r="P2767" t="s">
        <v>27</v>
      </c>
      <c r="Q2767">
        <v>2</v>
      </c>
      <c r="R2767" t="str">
        <f t="shared" si="172"/>
        <v/>
      </c>
      <c r="S2767" t="str">
        <f t="shared" si="173"/>
        <v/>
      </c>
      <c r="T2767" t="str">
        <f t="shared" si="174"/>
        <v>Modern</v>
      </c>
      <c r="U2767" t="str">
        <f t="shared" si="175"/>
        <v>Not Applicable</v>
      </c>
    </row>
    <row r="2768" spans="1:21" x14ac:dyDescent="0.25">
      <c r="A2768" t="s">
        <v>13057</v>
      </c>
      <c r="B2768" t="s">
        <v>18</v>
      </c>
      <c r="C2768" t="s">
        <v>13058</v>
      </c>
      <c r="D2768" t="s">
        <v>1827</v>
      </c>
      <c r="E2768" t="s">
        <v>13059</v>
      </c>
      <c r="F2768" t="s">
        <v>33</v>
      </c>
      <c r="G2768" s="2">
        <v>43643</v>
      </c>
      <c r="H2768" t="s">
        <v>34</v>
      </c>
      <c r="I2768">
        <v>2019</v>
      </c>
      <c r="J2768" t="s">
        <v>51</v>
      </c>
      <c r="K2768" t="s">
        <v>12052</v>
      </c>
      <c r="L2768">
        <v>15</v>
      </c>
      <c r="M2768">
        <v>0</v>
      </c>
      <c r="N2768" t="s">
        <v>119</v>
      </c>
      <c r="O2768" t="s">
        <v>13060</v>
      </c>
      <c r="P2768" t="s">
        <v>39</v>
      </c>
      <c r="Q2768">
        <v>1</v>
      </c>
      <c r="R2768">
        <f t="shared" si="172"/>
        <v>2019</v>
      </c>
      <c r="S2768" t="str">
        <f t="shared" si="173"/>
        <v>June</v>
      </c>
      <c r="T2768" t="str">
        <f t="shared" si="174"/>
        <v>Modern</v>
      </c>
      <c r="U2768" t="str">
        <f t="shared" si="175"/>
        <v>Short</v>
      </c>
    </row>
    <row r="2769" spans="1:21" x14ac:dyDescent="0.25">
      <c r="A2769" t="s">
        <v>13061</v>
      </c>
      <c r="B2769" t="s">
        <v>18</v>
      </c>
      <c r="C2769" t="s">
        <v>13062</v>
      </c>
      <c r="D2769" t="s">
        <v>13063</v>
      </c>
      <c r="E2769" t="s">
        <v>13064</v>
      </c>
      <c r="F2769" t="s">
        <v>33</v>
      </c>
      <c r="G2769" s="2"/>
      <c r="H2769" t="s">
        <v>22</v>
      </c>
      <c r="I2769">
        <v>1993</v>
      </c>
      <c r="J2769" t="s">
        <v>198</v>
      </c>
      <c r="K2769" t="s">
        <v>570</v>
      </c>
      <c r="L2769">
        <v>94</v>
      </c>
      <c r="M2769">
        <v>0</v>
      </c>
      <c r="N2769" t="s">
        <v>25</v>
      </c>
      <c r="O2769" t="s">
        <v>13065</v>
      </c>
      <c r="P2769" t="s">
        <v>27</v>
      </c>
      <c r="Q2769">
        <v>2</v>
      </c>
      <c r="R2769" t="str">
        <f t="shared" si="172"/>
        <v/>
      </c>
      <c r="S2769" t="str">
        <f t="shared" si="173"/>
        <v/>
      </c>
      <c r="T2769" t="str">
        <f t="shared" si="174"/>
        <v>Older</v>
      </c>
      <c r="U2769" t="str">
        <f t="shared" si="175"/>
        <v>Medium</v>
      </c>
    </row>
    <row r="2770" spans="1:21" x14ac:dyDescent="0.25">
      <c r="A2770" t="s">
        <v>13066</v>
      </c>
      <c r="B2770" t="s">
        <v>18</v>
      </c>
      <c r="C2770" t="s">
        <v>13067</v>
      </c>
      <c r="D2770" t="s">
        <v>13068</v>
      </c>
      <c r="E2770" t="s">
        <v>13069</v>
      </c>
      <c r="F2770" t="s">
        <v>22</v>
      </c>
      <c r="G2770" s="2"/>
      <c r="H2770" t="s">
        <v>22</v>
      </c>
      <c r="I2770">
        <v>2017</v>
      </c>
      <c r="J2770" t="s">
        <v>300</v>
      </c>
      <c r="K2770" t="s">
        <v>363</v>
      </c>
      <c r="L2770">
        <v>91</v>
      </c>
      <c r="M2770">
        <v>0</v>
      </c>
      <c r="N2770" t="s">
        <v>743</v>
      </c>
      <c r="O2770" t="s">
        <v>13070</v>
      </c>
      <c r="P2770" t="s">
        <v>27</v>
      </c>
      <c r="Q2770">
        <v>2</v>
      </c>
      <c r="R2770" t="str">
        <f t="shared" si="172"/>
        <v/>
      </c>
      <c r="S2770" t="str">
        <f t="shared" si="173"/>
        <v/>
      </c>
      <c r="T2770" t="str">
        <f t="shared" si="174"/>
        <v>Modern</v>
      </c>
      <c r="U2770" t="str">
        <f t="shared" si="175"/>
        <v>Medium</v>
      </c>
    </row>
    <row r="2771" spans="1:21" x14ac:dyDescent="0.25">
      <c r="A2771" t="s">
        <v>13071</v>
      </c>
      <c r="B2771" t="s">
        <v>18</v>
      </c>
      <c r="C2771" t="s">
        <v>13072</v>
      </c>
      <c r="D2771" t="s">
        <v>13073</v>
      </c>
      <c r="E2771" t="s">
        <v>13074</v>
      </c>
      <c r="F2771" t="s">
        <v>129</v>
      </c>
      <c r="G2771" s="2">
        <v>44440</v>
      </c>
      <c r="H2771" t="s">
        <v>34</v>
      </c>
      <c r="I2771">
        <v>2007</v>
      </c>
      <c r="J2771" t="s">
        <v>244</v>
      </c>
      <c r="K2771" t="s">
        <v>1290</v>
      </c>
      <c r="L2771">
        <v>124</v>
      </c>
      <c r="M2771">
        <v>0</v>
      </c>
      <c r="N2771" t="s">
        <v>119</v>
      </c>
      <c r="O2771" t="s">
        <v>13075</v>
      </c>
      <c r="P2771" t="s">
        <v>39</v>
      </c>
      <c r="Q2771">
        <v>1</v>
      </c>
      <c r="R2771">
        <f t="shared" si="172"/>
        <v>2021</v>
      </c>
      <c r="S2771" t="str">
        <f t="shared" si="173"/>
        <v>September</v>
      </c>
      <c r="T2771" t="str">
        <f t="shared" si="174"/>
        <v>Older</v>
      </c>
      <c r="U2771" t="str">
        <f t="shared" si="175"/>
        <v>Long</v>
      </c>
    </row>
    <row r="2772" spans="1:21" x14ac:dyDescent="0.25">
      <c r="A2772" t="s">
        <v>13076</v>
      </c>
      <c r="B2772" t="s">
        <v>29</v>
      </c>
      <c r="C2772" t="s">
        <v>13077</v>
      </c>
      <c r="D2772" t="s">
        <v>22</v>
      </c>
      <c r="E2772" t="s">
        <v>13078</v>
      </c>
      <c r="F2772" t="s">
        <v>508</v>
      </c>
      <c r="G2772" s="2">
        <v>43743</v>
      </c>
      <c r="H2772" t="s">
        <v>34</v>
      </c>
      <c r="I2772">
        <v>2019</v>
      </c>
      <c r="J2772" t="s">
        <v>136</v>
      </c>
      <c r="K2772" t="s">
        <v>71</v>
      </c>
      <c r="L2772">
        <v>0</v>
      </c>
      <c r="M2772">
        <v>1</v>
      </c>
      <c r="N2772" t="s">
        <v>137</v>
      </c>
      <c r="O2772" t="s">
        <v>13079</v>
      </c>
      <c r="P2772" t="s">
        <v>39</v>
      </c>
      <c r="Q2772">
        <v>1</v>
      </c>
      <c r="R2772">
        <f t="shared" si="172"/>
        <v>2019</v>
      </c>
      <c r="S2772" t="str">
        <f t="shared" si="173"/>
        <v>October</v>
      </c>
      <c r="T2772" t="str">
        <f t="shared" si="174"/>
        <v>Modern</v>
      </c>
      <c r="U2772" t="str">
        <f t="shared" si="175"/>
        <v>Not Applicable</v>
      </c>
    </row>
    <row r="2773" spans="1:21" x14ac:dyDescent="0.25">
      <c r="A2773" t="s">
        <v>13080</v>
      </c>
      <c r="B2773" t="s">
        <v>18</v>
      </c>
      <c r="C2773" t="s">
        <v>13081</v>
      </c>
      <c r="D2773" t="s">
        <v>13082</v>
      </c>
      <c r="E2773" t="s">
        <v>22</v>
      </c>
      <c r="F2773" t="s">
        <v>1092</v>
      </c>
      <c r="G2773" s="2">
        <v>43872</v>
      </c>
      <c r="H2773" t="s">
        <v>34</v>
      </c>
      <c r="I2773">
        <v>2020</v>
      </c>
      <c r="J2773" t="s">
        <v>51</v>
      </c>
      <c r="K2773" t="s">
        <v>104</v>
      </c>
      <c r="L2773">
        <v>73</v>
      </c>
      <c r="M2773">
        <v>0</v>
      </c>
      <c r="N2773" t="s">
        <v>45</v>
      </c>
      <c r="O2773" t="s">
        <v>13083</v>
      </c>
      <c r="P2773" t="s">
        <v>39</v>
      </c>
      <c r="Q2773">
        <v>1</v>
      </c>
      <c r="R2773">
        <f t="shared" si="172"/>
        <v>2020</v>
      </c>
      <c r="S2773" t="str">
        <f t="shared" si="173"/>
        <v>February</v>
      </c>
      <c r="T2773" t="str">
        <f t="shared" si="174"/>
        <v>Recent</v>
      </c>
      <c r="U2773" t="str">
        <f t="shared" si="175"/>
        <v>Short</v>
      </c>
    </row>
    <row r="2774" spans="1:21" x14ac:dyDescent="0.25">
      <c r="A2774" t="s">
        <v>13084</v>
      </c>
      <c r="B2774" t="s">
        <v>18</v>
      </c>
      <c r="C2774" t="s">
        <v>13085</v>
      </c>
      <c r="D2774" t="s">
        <v>13086</v>
      </c>
      <c r="E2774" t="s">
        <v>13086</v>
      </c>
      <c r="F2774" t="s">
        <v>22</v>
      </c>
      <c r="G2774" s="2"/>
      <c r="H2774" t="s">
        <v>22</v>
      </c>
      <c r="I2774">
        <v>2013</v>
      </c>
      <c r="J2774" t="s">
        <v>300</v>
      </c>
      <c r="K2774" t="s">
        <v>154</v>
      </c>
      <c r="L2774">
        <v>53</v>
      </c>
      <c r="M2774">
        <v>0</v>
      </c>
      <c r="N2774" t="s">
        <v>45</v>
      </c>
      <c r="O2774" t="s">
        <v>13087</v>
      </c>
      <c r="P2774" t="s">
        <v>27</v>
      </c>
      <c r="Q2774">
        <v>2</v>
      </c>
      <c r="R2774" t="str">
        <f t="shared" si="172"/>
        <v/>
      </c>
      <c r="S2774" t="str">
        <f t="shared" si="173"/>
        <v/>
      </c>
      <c r="T2774" t="str">
        <f t="shared" si="174"/>
        <v>Modern</v>
      </c>
      <c r="U2774" t="str">
        <f t="shared" si="175"/>
        <v>Short</v>
      </c>
    </row>
    <row r="2775" spans="1:21" x14ac:dyDescent="0.25">
      <c r="A2775" t="s">
        <v>13088</v>
      </c>
      <c r="B2775" t="s">
        <v>18</v>
      </c>
      <c r="C2775" t="s">
        <v>13089</v>
      </c>
      <c r="D2775" t="s">
        <v>76</v>
      </c>
      <c r="E2775" t="s">
        <v>13090</v>
      </c>
      <c r="F2775" t="s">
        <v>22</v>
      </c>
      <c r="G2775" s="2"/>
      <c r="H2775" t="s">
        <v>22</v>
      </c>
      <c r="I2775">
        <v>2016</v>
      </c>
      <c r="J2775" t="s">
        <v>198</v>
      </c>
      <c r="K2775" t="s">
        <v>654</v>
      </c>
      <c r="L2775">
        <v>82</v>
      </c>
      <c r="M2775">
        <v>0</v>
      </c>
      <c r="N2775" t="s">
        <v>45</v>
      </c>
      <c r="O2775" t="s">
        <v>13091</v>
      </c>
      <c r="P2775" t="s">
        <v>27</v>
      </c>
      <c r="Q2775">
        <v>2</v>
      </c>
      <c r="R2775" t="str">
        <f t="shared" si="172"/>
        <v/>
      </c>
      <c r="S2775" t="str">
        <f t="shared" si="173"/>
        <v/>
      </c>
      <c r="T2775" t="str">
        <f t="shared" si="174"/>
        <v>Modern</v>
      </c>
      <c r="U2775" t="str">
        <f t="shared" si="175"/>
        <v>Short</v>
      </c>
    </row>
    <row r="2776" spans="1:21" x14ac:dyDescent="0.25">
      <c r="A2776" t="s">
        <v>13092</v>
      </c>
      <c r="B2776" t="s">
        <v>18</v>
      </c>
      <c r="C2776" t="s">
        <v>13093</v>
      </c>
      <c r="D2776" t="s">
        <v>13094</v>
      </c>
      <c r="E2776" t="s">
        <v>13095</v>
      </c>
      <c r="F2776" t="s">
        <v>13096</v>
      </c>
      <c r="G2776" s="2">
        <v>43770</v>
      </c>
      <c r="H2776" t="s">
        <v>34</v>
      </c>
      <c r="I2776">
        <v>2001</v>
      </c>
      <c r="J2776" t="s">
        <v>92</v>
      </c>
      <c r="K2776" t="s">
        <v>1140</v>
      </c>
      <c r="L2776">
        <v>137</v>
      </c>
      <c r="M2776">
        <v>0</v>
      </c>
      <c r="N2776" t="s">
        <v>61</v>
      </c>
      <c r="O2776" t="s">
        <v>13097</v>
      </c>
      <c r="P2776" t="s">
        <v>39</v>
      </c>
      <c r="Q2776">
        <v>1</v>
      </c>
      <c r="R2776">
        <f t="shared" si="172"/>
        <v>2019</v>
      </c>
      <c r="S2776" t="str">
        <f t="shared" si="173"/>
        <v>November</v>
      </c>
      <c r="T2776" t="str">
        <f t="shared" si="174"/>
        <v>Older</v>
      </c>
      <c r="U2776" t="str">
        <f t="shared" si="175"/>
        <v>Long</v>
      </c>
    </row>
    <row r="2777" spans="1:21" x14ac:dyDescent="0.25">
      <c r="A2777" t="s">
        <v>13098</v>
      </c>
      <c r="B2777" t="s">
        <v>18</v>
      </c>
      <c r="C2777" t="s">
        <v>13099</v>
      </c>
      <c r="D2777" t="s">
        <v>13100</v>
      </c>
      <c r="E2777" t="s">
        <v>13101</v>
      </c>
      <c r="F2777" t="s">
        <v>33</v>
      </c>
      <c r="G2777" s="2"/>
      <c r="H2777" t="s">
        <v>22</v>
      </c>
      <c r="I2777">
        <v>2015</v>
      </c>
      <c r="J2777" t="s">
        <v>153</v>
      </c>
      <c r="K2777" t="s">
        <v>967</v>
      </c>
      <c r="L2777">
        <v>90</v>
      </c>
      <c r="M2777">
        <v>0</v>
      </c>
      <c r="N2777" t="s">
        <v>155</v>
      </c>
      <c r="O2777" t="s">
        <v>13102</v>
      </c>
      <c r="P2777" t="s">
        <v>27</v>
      </c>
      <c r="Q2777">
        <v>2</v>
      </c>
      <c r="R2777" t="str">
        <f t="shared" si="172"/>
        <v/>
      </c>
      <c r="S2777" t="str">
        <f t="shared" si="173"/>
        <v/>
      </c>
      <c r="T2777" t="str">
        <f t="shared" si="174"/>
        <v>Modern</v>
      </c>
      <c r="U2777" t="str">
        <f t="shared" si="175"/>
        <v>Medium</v>
      </c>
    </row>
    <row r="2778" spans="1:21" x14ac:dyDescent="0.25">
      <c r="A2778" t="s">
        <v>13103</v>
      </c>
      <c r="B2778" t="s">
        <v>18</v>
      </c>
      <c r="C2778" t="s">
        <v>13104</v>
      </c>
      <c r="D2778" t="s">
        <v>13105</v>
      </c>
      <c r="E2778" t="s">
        <v>13106</v>
      </c>
      <c r="F2778" t="s">
        <v>22</v>
      </c>
      <c r="G2778" s="2">
        <v>43375</v>
      </c>
      <c r="H2778" t="s">
        <v>34</v>
      </c>
      <c r="I2778">
        <v>2008</v>
      </c>
      <c r="J2778" t="s">
        <v>35</v>
      </c>
      <c r="K2778" t="s">
        <v>476</v>
      </c>
      <c r="L2778">
        <v>55</v>
      </c>
      <c r="M2778">
        <v>0</v>
      </c>
      <c r="N2778" t="s">
        <v>45</v>
      </c>
      <c r="O2778" t="s">
        <v>13107</v>
      </c>
      <c r="P2778" t="s">
        <v>39</v>
      </c>
      <c r="Q2778">
        <v>1</v>
      </c>
      <c r="R2778">
        <f t="shared" si="172"/>
        <v>2018</v>
      </c>
      <c r="S2778" t="str">
        <f t="shared" si="173"/>
        <v>October</v>
      </c>
      <c r="T2778" t="str">
        <f t="shared" si="174"/>
        <v>Older</v>
      </c>
      <c r="U2778" t="str">
        <f t="shared" si="175"/>
        <v>Short</v>
      </c>
    </row>
    <row r="2779" spans="1:21" x14ac:dyDescent="0.25">
      <c r="A2779" t="s">
        <v>13108</v>
      </c>
      <c r="B2779" t="s">
        <v>18</v>
      </c>
      <c r="C2779" t="s">
        <v>13109</v>
      </c>
      <c r="D2779" t="s">
        <v>13110</v>
      </c>
      <c r="E2779" t="s">
        <v>13111</v>
      </c>
      <c r="F2779" t="s">
        <v>312</v>
      </c>
      <c r="G2779" s="2">
        <v>44182</v>
      </c>
      <c r="H2779" t="s">
        <v>34</v>
      </c>
      <c r="I2779">
        <v>2018</v>
      </c>
      <c r="J2779" t="s">
        <v>92</v>
      </c>
      <c r="K2779" t="s">
        <v>570</v>
      </c>
      <c r="L2779">
        <v>94</v>
      </c>
      <c r="M2779">
        <v>0</v>
      </c>
      <c r="N2779" t="s">
        <v>112</v>
      </c>
      <c r="O2779" t="s">
        <v>13112</v>
      </c>
      <c r="P2779" t="s">
        <v>39</v>
      </c>
      <c r="Q2779">
        <v>1</v>
      </c>
      <c r="R2779">
        <f t="shared" si="172"/>
        <v>2020</v>
      </c>
      <c r="S2779" t="str">
        <f t="shared" si="173"/>
        <v>December</v>
      </c>
      <c r="T2779" t="str">
        <f t="shared" si="174"/>
        <v>Modern</v>
      </c>
      <c r="U2779" t="str">
        <f t="shared" si="175"/>
        <v>Medium</v>
      </c>
    </row>
    <row r="2780" spans="1:21" x14ac:dyDescent="0.25">
      <c r="A2780" t="s">
        <v>13113</v>
      </c>
      <c r="B2780" t="s">
        <v>18</v>
      </c>
      <c r="C2780" t="s">
        <v>13114</v>
      </c>
      <c r="D2780" t="s">
        <v>8369</v>
      </c>
      <c r="E2780" t="s">
        <v>13115</v>
      </c>
      <c r="F2780" t="s">
        <v>110</v>
      </c>
      <c r="G2780" s="2">
        <v>43466</v>
      </c>
      <c r="H2780" t="s">
        <v>34</v>
      </c>
      <c r="I2780">
        <v>2017</v>
      </c>
      <c r="J2780" t="s">
        <v>631</v>
      </c>
      <c r="K2780" t="s">
        <v>551</v>
      </c>
      <c r="L2780">
        <v>97</v>
      </c>
      <c r="M2780">
        <v>0</v>
      </c>
      <c r="N2780" t="s">
        <v>7937</v>
      </c>
      <c r="O2780" t="s">
        <v>13116</v>
      </c>
      <c r="P2780" t="s">
        <v>39</v>
      </c>
      <c r="Q2780">
        <v>1</v>
      </c>
      <c r="R2780">
        <f t="shared" si="172"/>
        <v>2019</v>
      </c>
      <c r="S2780" t="str">
        <f t="shared" si="173"/>
        <v>January</v>
      </c>
      <c r="T2780" t="str">
        <f t="shared" si="174"/>
        <v>Modern</v>
      </c>
      <c r="U2780" t="str">
        <f t="shared" si="175"/>
        <v>Medium</v>
      </c>
    </row>
    <row r="2781" spans="1:21" x14ac:dyDescent="0.25">
      <c r="A2781" t="s">
        <v>13117</v>
      </c>
      <c r="B2781" t="s">
        <v>18</v>
      </c>
      <c r="C2781" t="s">
        <v>13118</v>
      </c>
      <c r="D2781" t="s">
        <v>11493</v>
      </c>
      <c r="E2781" t="s">
        <v>13119</v>
      </c>
      <c r="F2781" t="s">
        <v>13120</v>
      </c>
      <c r="G2781" s="2">
        <v>43393</v>
      </c>
      <c r="H2781" t="s">
        <v>34</v>
      </c>
      <c r="I2781">
        <v>2014</v>
      </c>
      <c r="J2781" t="s">
        <v>136</v>
      </c>
      <c r="K2781" t="s">
        <v>576</v>
      </c>
      <c r="L2781">
        <v>161</v>
      </c>
      <c r="M2781">
        <v>0</v>
      </c>
      <c r="N2781" t="s">
        <v>119</v>
      </c>
      <c r="O2781" t="s">
        <v>13121</v>
      </c>
      <c r="P2781" t="s">
        <v>39</v>
      </c>
      <c r="Q2781">
        <v>1</v>
      </c>
      <c r="R2781">
        <f t="shared" si="172"/>
        <v>2018</v>
      </c>
      <c r="S2781" t="str">
        <f t="shared" si="173"/>
        <v>October</v>
      </c>
      <c r="T2781" t="str">
        <f t="shared" si="174"/>
        <v>Modern</v>
      </c>
      <c r="U2781" t="str">
        <f t="shared" si="175"/>
        <v>Long</v>
      </c>
    </row>
    <row r="2782" spans="1:21" x14ac:dyDescent="0.25">
      <c r="A2782" t="s">
        <v>13122</v>
      </c>
      <c r="B2782" t="s">
        <v>18</v>
      </c>
      <c r="C2782" t="s">
        <v>13123</v>
      </c>
      <c r="D2782" t="s">
        <v>4077</v>
      </c>
      <c r="E2782" t="s">
        <v>13124</v>
      </c>
      <c r="F2782" t="s">
        <v>175</v>
      </c>
      <c r="G2782" s="2">
        <v>43647</v>
      </c>
      <c r="H2782" t="s">
        <v>34</v>
      </c>
      <c r="I2782">
        <v>1973</v>
      </c>
      <c r="J2782" t="s">
        <v>92</v>
      </c>
      <c r="K2782" t="s">
        <v>1434</v>
      </c>
      <c r="L2782">
        <v>112</v>
      </c>
      <c r="M2782">
        <v>0</v>
      </c>
      <c r="N2782" t="s">
        <v>2559</v>
      </c>
      <c r="O2782" t="s">
        <v>13125</v>
      </c>
      <c r="P2782" t="s">
        <v>39</v>
      </c>
      <c r="Q2782">
        <v>1</v>
      </c>
      <c r="R2782">
        <f t="shared" si="172"/>
        <v>2019</v>
      </c>
      <c r="S2782" t="str">
        <f t="shared" si="173"/>
        <v>July</v>
      </c>
      <c r="T2782" t="str">
        <f t="shared" si="174"/>
        <v>Older</v>
      </c>
      <c r="U2782" t="str">
        <f t="shared" si="175"/>
        <v>Medium</v>
      </c>
    </row>
    <row r="2783" spans="1:21" x14ac:dyDescent="0.25">
      <c r="A2783" t="s">
        <v>13126</v>
      </c>
      <c r="B2783" t="s">
        <v>18</v>
      </c>
      <c r="C2783" t="s">
        <v>13127</v>
      </c>
      <c r="D2783" t="s">
        <v>13128</v>
      </c>
      <c r="E2783" t="s">
        <v>13129</v>
      </c>
      <c r="F2783" t="s">
        <v>85</v>
      </c>
      <c r="G2783" s="2">
        <v>44116</v>
      </c>
      <c r="H2783" t="s">
        <v>34</v>
      </c>
      <c r="I2783">
        <v>1982</v>
      </c>
      <c r="J2783" t="s">
        <v>136</v>
      </c>
      <c r="K2783" t="s">
        <v>1039</v>
      </c>
      <c r="L2783">
        <v>134</v>
      </c>
      <c r="M2783">
        <v>0</v>
      </c>
      <c r="N2783" t="s">
        <v>5632</v>
      </c>
      <c r="O2783" t="s">
        <v>13130</v>
      </c>
      <c r="P2783" t="s">
        <v>39</v>
      </c>
      <c r="Q2783">
        <v>1</v>
      </c>
      <c r="R2783">
        <f t="shared" si="172"/>
        <v>2020</v>
      </c>
      <c r="S2783" t="str">
        <f t="shared" si="173"/>
        <v>October</v>
      </c>
      <c r="T2783" t="str">
        <f t="shared" si="174"/>
        <v>Older</v>
      </c>
      <c r="U2783" t="str">
        <f t="shared" si="175"/>
        <v>Long</v>
      </c>
    </row>
    <row r="2784" spans="1:21" x14ac:dyDescent="0.25">
      <c r="A2784" t="s">
        <v>13131</v>
      </c>
      <c r="B2784" t="s">
        <v>18</v>
      </c>
      <c r="C2784" t="s">
        <v>13132</v>
      </c>
      <c r="D2784" t="s">
        <v>13133</v>
      </c>
      <c r="E2784" t="s">
        <v>13134</v>
      </c>
      <c r="F2784" t="s">
        <v>569</v>
      </c>
      <c r="G2784" s="2"/>
      <c r="H2784" t="s">
        <v>22</v>
      </c>
      <c r="I2784">
        <v>2019</v>
      </c>
      <c r="J2784" t="s">
        <v>23</v>
      </c>
      <c r="K2784" t="s">
        <v>967</v>
      </c>
      <c r="L2784">
        <v>90</v>
      </c>
      <c r="M2784">
        <v>0</v>
      </c>
      <c r="N2784" t="s">
        <v>264</v>
      </c>
      <c r="O2784" t="s">
        <v>13135</v>
      </c>
      <c r="P2784" t="s">
        <v>27</v>
      </c>
      <c r="Q2784">
        <v>2</v>
      </c>
      <c r="R2784" t="str">
        <f t="shared" si="172"/>
        <v/>
      </c>
      <c r="S2784" t="str">
        <f t="shared" si="173"/>
        <v/>
      </c>
      <c r="T2784" t="str">
        <f t="shared" si="174"/>
        <v>Modern</v>
      </c>
      <c r="U2784" t="str">
        <f t="shared" si="175"/>
        <v>Medium</v>
      </c>
    </row>
    <row r="2785" spans="1:21" x14ac:dyDescent="0.25">
      <c r="A2785" t="s">
        <v>13136</v>
      </c>
      <c r="B2785" t="s">
        <v>18</v>
      </c>
      <c r="C2785" t="s">
        <v>13137</v>
      </c>
      <c r="D2785" t="s">
        <v>13138</v>
      </c>
      <c r="E2785" t="s">
        <v>13139</v>
      </c>
      <c r="F2785" t="s">
        <v>22</v>
      </c>
      <c r="G2785" s="2"/>
      <c r="H2785" t="s">
        <v>22</v>
      </c>
      <c r="I2785">
        <v>2021</v>
      </c>
      <c r="J2785" t="s">
        <v>198</v>
      </c>
      <c r="K2785" t="s">
        <v>99</v>
      </c>
      <c r="L2785">
        <v>85</v>
      </c>
      <c r="M2785">
        <v>0</v>
      </c>
      <c r="N2785" t="s">
        <v>264</v>
      </c>
      <c r="O2785" t="s">
        <v>13140</v>
      </c>
      <c r="P2785" t="s">
        <v>27</v>
      </c>
      <c r="Q2785">
        <v>2</v>
      </c>
      <c r="R2785" t="str">
        <f t="shared" si="172"/>
        <v/>
      </c>
      <c r="S2785" t="str">
        <f t="shared" si="173"/>
        <v/>
      </c>
      <c r="T2785" t="str">
        <f t="shared" si="174"/>
        <v>Recent</v>
      </c>
      <c r="U2785" t="str">
        <f t="shared" si="175"/>
        <v>Short</v>
      </c>
    </row>
    <row r="2786" spans="1:21" x14ac:dyDescent="0.25">
      <c r="A2786" t="s">
        <v>13141</v>
      </c>
      <c r="B2786" t="s">
        <v>18</v>
      </c>
      <c r="C2786" t="s">
        <v>13142</v>
      </c>
      <c r="D2786" t="s">
        <v>13143</v>
      </c>
      <c r="E2786" t="s">
        <v>13144</v>
      </c>
      <c r="F2786" t="s">
        <v>22</v>
      </c>
      <c r="G2786" s="2"/>
      <c r="H2786" t="s">
        <v>22</v>
      </c>
      <c r="I2786">
        <v>2015</v>
      </c>
      <c r="J2786" t="s">
        <v>92</v>
      </c>
      <c r="K2786" t="s">
        <v>908</v>
      </c>
      <c r="L2786">
        <v>104</v>
      </c>
      <c r="M2786">
        <v>0</v>
      </c>
      <c r="N2786" t="s">
        <v>119</v>
      </c>
      <c r="O2786" t="s">
        <v>13145</v>
      </c>
      <c r="P2786" t="s">
        <v>27</v>
      </c>
      <c r="Q2786">
        <v>2</v>
      </c>
      <c r="R2786" t="str">
        <f t="shared" si="172"/>
        <v/>
      </c>
      <c r="S2786" t="str">
        <f t="shared" si="173"/>
        <v/>
      </c>
      <c r="T2786" t="str">
        <f t="shared" si="174"/>
        <v>Modern</v>
      </c>
      <c r="U2786" t="str">
        <f t="shared" si="175"/>
        <v>Medium</v>
      </c>
    </row>
    <row r="2787" spans="1:21" x14ac:dyDescent="0.25">
      <c r="A2787" t="s">
        <v>13146</v>
      </c>
      <c r="B2787" t="s">
        <v>18</v>
      </c>
      <c r="C2787" t="s">
        <v>13147</v>
      </c>
      <c r="D2787" t="s">
        <v>13148</v>
      </c>
      <c r="E2787" t="s">
        <v>13149</v>
      </c>
      <c r="F2787" t="s">
        <v>22</v>
      </c>
      <c r="G2787" s="2"/>
      <c r="H2787" t="s">
        <v>22</v>
      </c>
      <c r="I2787">
        <v>2008</v>
      </c>
      <c r="J2787" t="s">
        <v>244</v>
      </c>
      <c r="K2787" t="s">
        <v>908</v>
      </c>
      <c r="L2787">
        <v>104</v>
      </c>
      <c r="M2787">
        <v>0</v>
      </c>
      <c r="N2787" t="s">
        <v>25</v>
      </c>
      <c r="O2787" t="s">
        <v>13150</v>
      </c>
      <c r="P2787" t="s">
        <v>27</v>
      </c>
      <c r="Q2787">
        <v>2</v>
      </c>
      <c r="R2787" t="str">
        <f t="shared" si="172"/>
        <v/>
      </c>
      <c r="S2787" t="str">
        <f t="shared" si="173"/>
        <v/>
      </c>
      <c r="T2787" t="str">
        <f t="shared" si="174"/>
        <v>Older</v>
      </c>
      <c r="U2787" t="str">
        <f t="shared" si="175"/>
        <v>Medium</v>
      </c>
    </row>
    <row r="2788" spans="1:21" x14ac:dyDescent="0.25">
      <c r="A2788" t="s">
        <v>13151</v>
      </c>
      <c r="B2788" t="s">
        <v>29</v>
      </c>
      <c r="C2788" t="s">
        <v>13152</v>
      </c>
      <c r="D2788" t="s">
        <v>22</v>
      </c>
      <c r="E2788" t="s">
        <v>13153</v>
      </c>
      <c r="F2788" t="s">
        <v>22</v>
      </c>
      <c r="G2788" s="2"/>
      <c r="H2788" t="s">
        <v>22</v>
      </c>
      <c r="I2788">
        <v>2017</v>
      </c>
      <c r="J2788" t="s">
        <v>23</v>
      </c>
      <c r="K2788" t="s">
        <v>71</v>
      </c>
      <c r="L2788">
        <v>0</v>
      </c>
      <c r="M2788">
        <v>1</v>
      </c>
      <c r="N2788" t="s">
        <v>805</v>
      </c>
      <c r="O2788" t="s">
        <v>13154</v>
      </c>
      <c r="P2788" t="s">
        <v>27</v>
      </c>
      <c r="Q2788">
        <v>2</v>
      </c>
      <c r="R2788" t="str">
        <f t="shared" si="172"/>
        <v/>
      </c>
      <c r="S2788" t="str">
        <f t="shared" si="173"/>
        <v/>
      </c>
      <c r="T2788" t="str">
        <f t="shared" si="174"/>
        <v>Modern</v>
      </c>
      <c r="U2788" t="str">
        <f t="shared" si="175"/>
        <v>Not Applicable</v>
      </c>
    </row>
    <row r="2789" spans="1:21" x14ac:dyDescent="0.25">
      <c r="A2789" t="s">
        <v>13155</v>
      </c>
      <c r="B2789" t="s">
        <v>18</v>
      </c>
      <c r="C2789" t="s">
        <v>13156</v>
      </c>
      <c r="D2789" t="s">
        <v>7640</v>
      </c>
      <c r="E2789" t="s">
        <v>13157</v>
      </c>
      <c r="F2789" t="s">
        <v>22</v>
      </c>
      <c r="G2789" s="2"/>
      <c r="H2789" t="s">
        <v>22</v>
      </c>
      <c r="I2789">
        <v>2013</v>
      </c>
      <c r="J2789" t="s">
        <v>59</v>
      </c>
      <c r="K2789" t="s">
        <v>3150</v>
      </c>
      <c r="L2789">
        <v>144</v>
      </c>
      <c r="M2789">
        <v>0</v>
      </c>
      <c r="N2789" t="s">
        <v>61</v>
      </c>
      <c r="O2789" t="s">
        <v>13158</v>
      </c>
      <c r="P2789" t="s">
        <v>27</v>
      </c>
      <c r="Q2789">
        <v>2</v>
      </c>
      <c r="R2789" t="str">
        <f t="shared" si="172"/>
        <v/>
      </c>
      <c r="S2789" t="str">
        <f t="shared" si="173"/>
        <v/>
      </c>
      <c r="T2789" t="str">
        <f t="shared" si="174"/>
        <v>Modern</v>
      </c>
      <c r="U2789" t="str">
        <f t="shared" si="175"/>
        <v>Long</v>
      </c>
    </row>
    <row r="2790" spans="1:21" x14ac:dyDescent="0.25">
      <c r="A2790" t="s">
        <v>13159</v>
      </c>
      <c r="B2790" t="s">
        <v>29</v>
      </c>
      <c r="C2790" t="s">
        <v>13160</v>
      </c>
      <c r="D2790" t="s">
        <v>22</v>
      </c>
      <c r="E2790" t="s">
        <v>22</v>
      </c>
      <c r="F2790" t="s">
        <v>110</v>
      </c>
      <c r="G2790" s="2"/>
      <c r="H2790" t="s">
        <v>22</v>
      </c>
      <c r="I2790">
        <v>2017</v>
      </c>
      <c r="J2790" t="s">
        <v>136</v>
      </c>
      <c r="K2790" t="s">
        <v>71</v>
      </c>
      <c r="L2790">
        <v>0</v>
      </c>
      <c r="M2790">
        <v>1</v>
      </c>
      <c r="N2790" t="s">
        <v>25</v>
      </c>
      <c r="O2790" t="s">
        <v>13161</v>
      </c>
      <c r="P2790" t="s">
        <v>27</v>
      </c>
      <c r="Q2790">
        <v>2</v>
      </c>
      <c r="R2790" t="str">
        <f t="shared" si="172"/>
        <v/>
      </c>
      <c r="S2790" t="str">
        <f t="shared" si="173"/>
        <v/>
      </c>
      <c r="T2790" t="str">
        <f t="shared" si="174"/>
        <v>Modern</v>
      </c>
      <c r="U2790" t="str">
        <f t="shared" si="175"/>
        <v>Not Applicable</v>
      </c>
    </row>
    <row r="2791" spans="1:21" x14ac:dyDescent="0.25">
      <c r="A2791" t="s">
        <v>13162</v>
      </c>
      <c r="B2791" t="s">
        <v>29</v>
      </c>
      <c r="C2791" t="s">
        <v>13163</v>
      </c>
      <c r="D2791" t="s">
        <v>22</v>
      </c>
      <c r="E2791" t="s">
        <v>13164</v>
      </c>
      <c r="F2791" t="s">
        <v>13165</v>
      </c>
      <c r="G2791" s="2">
        <v>42370</v>
      </c>
      <c r="H2791" t="s">
        <v>34</v>
      </c>
      <c r="I2791">
        <v>2000</v>
      </c>
      <c r="J2791" t="s">
        <v>631</v>
      </c>
      <c r="K2791" t="s">
        <v>71</v>
      </c>
      <c r="L2791">
        <v>0</v>
      </c>
      <c r="M2791">
        <v>1</v>
      </c>
      <c r="N2791" t="s">
        <v>716</v>
      </c>
      <c r="O2791" t="s">
        <v>13166</v>
      </c>
      <c r="P2791" t="s">
        <v>39</v>
      </c>
      <c r="Q2791">
        <v>1</v>
      </c>
      <c r="R2791">
        <f t="shared" si="172"/>
        <v>2016</v>
      </c>
      <c r="S2791" t="str">
        <f t="shared" si="173"/>
        <v>January</v>
      </c>
      <c r="T2791" t="str">
        <f t="shared" si="174"/>
        <v>Older</v>
      </c>
      <c r="U2791" t="str">
        <f t="shared" si="175"/>
        <v>Not Applicable</v>
      </c>
    </row>
    <row r="2792" spans="1:21" x14ac:dyDescent="0.25">
      <c r="A2792" t="s">
        <v>13167</v>
      </c>
      <c r="B2792" t="s">
        <v>18</v>
      </c>
      <c r="C2792" t="s">
        <v>13168</v>
      </c>
      <c r="D2792" t="s">
        <v>13169</v>
      </c>
      <c r="E2792" t="s">
        <v>13170</v>
      </c>
      <c r="F2792" t="s">
        <v>22</v>
      </c>
      <c r="G2792" s="2"/>
      <c r="H2792" t="s">
        <v>22</v>
      </c>
      <c r="I2792">
        <v>2021</v>
      </c>
      <c r="J2792" t="s">
        <v>59</v>
      </c>
      <c r="K2792" t="s">
        <v>1087</v>
      </c>
      <c r="L2792">
        <v>125</v>
      </c>
      <c r="M2792">
        <v>0</v>
      </c>
      <c r="N2792" t="s">
        <v>61</v>
      </c>
      <c r="O2792" t="s">
        <v>13171</v>
      </c>
      <c r="P2792" t="s">
        <v>27</v>
      </c>
      <c r="Q2792">
        <v>2</v>
      </c>
      <c r="R2792" t="str">
        <f t="shared" si="172"/>
        <v/>
      </c>
      <c r="S2792" t="str">
        <f t="shared" si="173"/>
        <v/>
      </c>
      <c r="T2792" t="str">
        <f t="shared" si="174"/>
        <v>Recent</v>
      </c>
      <c r="U2792" t="str">
        <f t="shared" si="175"/>
        <v>Long</v>
      </c>
    </row>
    <row r="2793" spans="1:21" x14ac:dyDescent="0.25">
      <c r="A2793" t="s">
        <v>13172</v>
      </c>
      <c r="B2793" t="s">
        <v>18</v>
      </c>
      <c r="C2793" t="s">
        <v>13173</v>
      </c>
      <c r="D2793" t="s">
        <v>13174</v>
      </c>
      <c r="E2793" t="s">
        <v>13175</v>
      </c>
      <c r="F2793" t="s">
        <v>22</v>
      </c>
      <c r="G2793" s="2"/>
      <c r="H2793" t="s">
        <v>22</v>
      </c>
      <c r="I2793">
        <v>2010</v>
      </c>
      <c r="J2793" t="s">
        <v>198</v>
      </c>
      <c r="K2793" t="s">
        <v>1456</v>
      </c>
      <c r="L2793">
        <v>83</v>
      </c>
      <c r="M2793">
        <v>0</v>
      </c>
      <c r="N2793" t="s">
        <v>25</v>
      </c>
      <c r="O2793" t="s">
        <v>13176</v>
      </c>
      <c r="P2793" t="s">
        <v>27</v>
      </c>
      <c r="Q2793">
        <v>2</v>
      </c>
      <c r="R2793" t="str">
        <f t="shared" si="172"/>
        <v/>
      </c>
      <c r="S2793" t="str">
        <f t="shared" si="173"/>
        <v/>
      </c>
      <c r="T2793" t="str">
        <f t="shared" si="174"/>
        <v>Modern</v>
      </c>
      <c r="U2793" t="str">
        <f t="shared" si="175"/>
        <v>Short</v>
      </c>
    </row>
    <row r="2794" spans="1:21" x14ac:dyDescent="0.25">
      <c r="A2794" t="s">
        <v>13177</v>
      </c>
      <c r="B2794" t="s">
        <v>18</v>
      </c>
      <c r="C2794" t="s">
        <v>13178</v>
      </c>
      <c r="D2794" t="s">
        <v>13179</v>
      </c>
      <c r="E2794" t="s">
        <v>13180</v>
      </c>
      <c r="F2794" t="s">
        <v>22</v>
      </c>
      <c r="G2794" s="2"/>
      <c r="H2794" t="s">
        <v>22</v>
      </c>
      <c r="I2794">
        <v>2003</v>
      </c>
      <c r="J2794" t="s">
        <v>153</v>
      </c>
      <c r="K2794" t="s">
        <v>182</v>
      </c>
      <c r="L2794">
        <v>84</v>
      </c>
      <c r="M2794">
        <v>0</v>
      </c>
      <c r="N2794" t="s">
        <v>119</v>
      </c>
      <c r="O2794" t="s">
        <v>13181</v>
      </c>
      <c r="P2794" t="s">
        <v>27</v>
      </c>
      <c r="Q2794">
        <v>2</v>
      </c>
      <c r="R2794" t="str">
        <f t="shared" si="172"/>
        <v/>
      </c>
      <c r="S2794" t="str">
        <f t="shared" si="173"/>
        <v/>
      </c>
      <c r="T2794" t="str">
        <f t="shared" si="174"/>
        <v>Older</v>
      </c>
      <c r="U2794" t="str">
        <f t="shared" si="175"/>
        <v>Short</v>
      </c>
    </row>
    <row r="2795" spans="1:21" x14ac:dyDescent="0.25">
      <c r="A2795" t="s">
        <v>13182</v>
      </c>
      <c r="B2795" t="s">
        <v>18</v>
      </c>
      <c r="C2795" t="s">
        <v>13183</v>
      </c>
      <c r="D2795" t="s">
        <v>13184</v>
      </c>
      <c r="E2795" t="s">
        <v>13185</v>
      </c>
      <c r="F2795" t="s">
        <v>534</v>
      </c>
      <c r="G2795" s="2">
        <v>43281</v>
      </c>
      <c r="H2795" t="s">
        <v>34</v>
      </c>
      <c r="I2795">
        <v>2017</v>
      </c>
      <c r="J2795" t="s">
        <v>35</v>
      </c>
      <c r="K2795" t="s">
        <v>967</v>
      </c>
      <c r="L2795">
        <v>90</v>
      </c>
      <c r="M2795">
        <v>0</v>
      </c>
      <c r="N2795" t="s">
        <v>264</v>
      </c>
      <c r="O2795" t="s">
        <v>13186</v>
      </c>
      <c r="P2795" t="s">
        <v>39</v>
      </c>
      <c r="Q2795">
        <v>1</v>
      </c>
      <c r="R2795">
        <f t="shared" si="172"/>
        <v>2018</v>
      </c>
      <c r="S2795" t="str">
        <f t="shared" si="173"/>
        <v>June</v>
      </c>
      <c r="T2795" t="str">
        <f t="shared" si="174"/>
        <v>Modern</v>
      </c>
      <c r="U2795" t="str">
        <f t="shared" si="175"/>
        <v>Medium</v>
      </c>
    </row>
    <row r="2796" spans="1:21" x14ac:dyDescent="0.25">
      <c r="A2796" t="s">
        <v>13187</v>
      </c>
      <c r="B2796" t="s">
        <v>18</v>
      </c>
      <c r="C2796" t="s">
        <v>13188</v>
      </c>
      <c r="D2796" t="s">
        <v>13189</v>
      </c>
      <c r="E2796" t="s">
        <v>13190</v>
      </c>
      <c r="F2796" t="s">
        <v>22</v>
      </c>
      <c r="G2796" s="2"/>
      <c r="H2796" t="s">
        <v>22</v>
      </c>
      <c r="I2796">
        <v>2016</v>
      </c>
      <c r="J2796" t="s">
        <v>92</v>
      </c>
      <c r="K2796" t="s">
        <v>289</v>
      </c>
      <c r="L2796">
        <v>93</v>
      </c>
      <c r="M2796">
        <v>0</v>
      </c>
      <c r="N2796" t="s">
        <v>61</v>
      </c>
      <c r="O2796" t="s">
        <v>13191</v>
      </c>
      <c r="P2796" t="s">
        <v>27</v>
      </c>
      <c r="Q2796">
        <v>2</v>
      </c>
      <c r="R2796" t="str">
        <f t="shared" si="172"/>
        <v/>
      </c>
      <c r="S2796" t="str">
        <f t="shared" si="173"/>
        <v/>
      </c>
      <c r="T2796" t="str">
        <f t="shared" si="174"/>
        <v>Modern</v>
      </c>
      <c r="U2796" t="str">
        <f t="shared" si="175"/>
        <v>Medium</v>
      </c>
    </row>
    <row r="2797" spans="1:21" x14ac:dyDescent="0.25">
      <c r="A2797" t="s">
        <v>13192</v>
      </c>
      <c r="B2797" t="s">
        <v>18</v>
      </c>
      <c r="C2797" t="s">
        <v>13193</v>
      </c>
      <c r="D2797" t="s">
        <v>10255</v>
      </c>
      <c r="E2797" t="s">
        <v>13194</v>
      </c>
      <c r="F2797" t="s">
        <v>22</v>
      </c>
      <c r="G2797" s="2"/>
      <c r="H2797" t="s">
        <v>22</v>
      </c>
      <c r="I2797">
        <v>2012</v>
      </c>
      <c r="J2797" t="s">
        <v>92</v>
      </c>
      <c r="K2797" t="s">
        <v>967</v>
      </c>
      <c r="L2797">
        <v>90</v>
      </c>
      <c r="M2797">
        <v>0</v>
      </c>
      <c r="N2797" t="s">
        <v>25</v>
      </c>
      <c r="O2797" t="s">
        <v>13195</v>
      </c>
      <c r="P2797" t="s">
        <v>27</v>
      </c>
      <c r="Q2797">
        <v>2</v>
      </c>
      <c r="R2797" t="str">
        <f t="shared" si="172"/>
        <v/>
      </c>
      <c r="S2797" t="str">
        <f t="shared" si="173"/>
        <v/>
      </c>
      <c r="T2797" t="str">
        <f t="shared" si="174"/>
        <v>Modern</v>
      </c>
      <c r="U2797" t="str">
        <f t="shared" si="175"/>
        <v>Medium</v>
      </c>
    </row>
    <row r="2798" spans="1:21" x14ac:dyDescent="0.25">
      <c r="A2798" t="s">
        <v>13196</v>
      </c>
      <c r="B2798" t="s">
        <v>18</v>
      </c>
      <c r="C2798" t="s">
        <v>13197</v>
      </c>
      <c r="D2798" t="s">
        <v>13198</v>
      </c>
      <c r="E2798" t="s">
        <v>13199</v>
      </c>
      <c r="F2798" t="s">
        <v>13200</v>
      </c>
      <c r="G2798" s="2">
        <v>43846</v>
      </c>
      <c r="H2798" t="s">
        <v>34</v>
      </c>
      <c r="I2798">
        <v>2011</v>
      </c>
      <c r="J2798" t="s">
        <v>153</v>
      </c>
      <c r="K2798" t="s">
        <v>111</v>
      </c>
      <c r="L2798">
        <v>95</v>
      </c>
      <c r="M2798">
        <v>0</v>
      </c>
      <c r="N2798" t="s">
        <v>162</v>
      </c>
      <c r="O2798" t="s">
        <v>13201</v>
      </c>
      <c r="P2798" t="s">
        <v>39</v>
      </c>
      <c r="Q2798">
        <v>1</v>
      </c>
      <c r="R2798">
        <f t="shared" si="172"/>
        <v>2020</v>
      </c>
      <c r="S2798" t="str">
        <f t="shared" si="173"/>
        <v>January</v>
      </c>
      <c r="T2798" t="str">
        <f t="shared" si="174"/>
        <v>Modern</v>
      </c>
      <c r="U2798" t="str">
        <f t="shared" si="175"/>
        <v>Medium</v>
      </c>
    </row>
    <row r="2799" spans="1:21" x14ac:dyDescent="0.25">
      <c r="A2799" t="s">
        <v>13202</v>
      </c>
      <c r="B2799" t="s">
        <v>18</v>
      </c>
      <c r="C2799" t="s">
        <v>13203</v>
      </c>
      <c r="D2799" t="s">
        <v>13204</v>
      </c>
      <c r="E2799" t="s">
        <v>13205</v>
      </c>
      <c r="F2799" t="s">
        <v>5592</v>
      </c>
      <c r="G2799" s="2">
        <v>44120</v>
      </c>
      <c r="H2799" t="s">
        <v>34</v>
      </c>
      <c r="I2799">
        <v>2018</v>
      </c>
      <c r="J2799" t="s">
        <v>35</v>
      </c>
      <c r="K2799" t="s">
        <v>1231</v>
      </c>
      <c r="L2799">
        <v>107</v>
      </c>
      <c r="M2799">
        <v>0</v>
      </c>
      <c r="N2799" t="s">
        <v>61</v>
      </c>
      <c r="O2799" t="s">
        <v>13206</v>
      </c>
      <c r="P2799" t="s">
        <v>39</v>
      </c>
      <c r="Q2799">
        <v>1</v>
      </c>
      <c r="R2799">
        <f t="shared" si="172"/>
        <v>2020</v>
      </c>
      <c r="S2799" t="str">
        <f t="shared" si="173"/>
        <v>October</v>
      </c>
      <c r="T2799" t="str">
        <f t="shared" si="174"/>
        <v>Modern</v>
      </c>
      <c r="U2799" t="str">
        <f t="shared" si="175"/>
        <v>Medium</v>
      </c>
    </row>
    <row r="2800" spans="1:21" x14ac:dyDescent="0.25">
      <c r="A2800" t="s">
        <v>13207</v>
      </c>
      <c r="B2800" t="s">
        <v>18</v>
      </c>
      <c r="C2800" t="s">
        <v>13208</v>
      </c>
      <c r="D2800" t="s">
        <v>3373</v>
      </c>
      <c r="E2800" t="s">
        <v>13209</v>
      </c>
      <c r="F2800" t="s">
        <v>22</v>
      </c>
      <c r="G2800" s="2"/>
      <c r="H2800" t="s">
        <v>22</v>
      </c>
      <c r="I2800">
        <v>2016</v>
      </c>
      <c r="J2800" t="s">
        <v>23</v>
      </c>
      <c r="K2800" t="s">
        <v>940</v>
      </c>
      <c r="L2800">
        <v>106</v>
      </c>
      <c r="M2800">
        <v>0</v>
      </c>
      <c r="N2800" t="s">
        <v>61</v>
      </c>
      <c r="O2800" t="s">
        <v>13210</v>
      </c>
      <c r="P2800" t="s">
        <v>27</v>
      </c>
      <c r="Q2800">
        <v>2</v>
      </c>
      <c r="R2800" t="str">
        <f t="shared" si="172"/>
        <v/>
      </c>
      <c r="S2800" t="str">
        <f t="shared" si="173"/>
        <v/>
      </c>
      <c r="T2800" t="str">
        <f t="shared" si="174"/>
        <v>Modern</v>
      </c>
      <c r="U2800" t="str">
        <f t="shared" si="175"/>
        <v>Medium</v>
      </c>
    </row>
    <row r="2801" spans="1:21" x14ac:dyDescent="0.25">
      <c r="A2801" t="s">
        <v>13211</v>
      </c>
      <c r="B2801" t="s">
        <v>18</v>
      </c>
      <c r="C2801" t="s">
        <v>13212</v>
      </c>
      <c r="D2801" t="s">
        <v>13213</v>
      </c>
      <c r="E2801" t="s">
        <v>13214</v>
      </c>
      <c r="F2801" t="s">
        <v>85</v>
      </c>
      <c r="G2801" s="2">
        <v>43374</v>
      </c>
      <c r="H2801" t="s">
        <v>34</v>
      </c>
      <c r="I2801">
        <v>2014</v>
      </c>
      <c r="J2801" t="s">
        <v>136</v>
      </c>
      <c r="K2801" t="s">
        <v>1747</v>
      </c>
      <c r="L2801">
        <v>129</v>
      </c>
      <c r="M2801">
        <v>0</v>
      </c>
      <c r="N2801" t="s">
        <v>61</v>
      </c>
      <c r="O2801" t="s">
        <v>13215</v>
      </c>
      <c r="P2801" t="s">
        <v>39</v>
      </c>
      <c r="Q2801">
        <v>1</v>
      </c>
      <c r="R2801">
        <f t="shared" si="172"/>
        <v>2018</v>
      </c>
      <c r="S2801" t="str">
        <f t="shared" si="173"/>
        <v>October</v>
      </c>
      <c r="T2801" t="str">
        <f t="shared" si="174"/>
        <v>Modern</v>
      </c>
      <c r="U2801" t="str">
        <f t="shared" si="175"/>
        <v>Long</v>
      </c>
    </row>
    <row r="2802" spans="1:21" x14ac:dyDescent="0.25">
      <c r="A2802" t="s">
        <v>13216</v>
      </c>
      <c r="B2802" t="s">
        <v>18</v>
      </c>
      <c r="C2802" t="s">
        <v>13217</v>
      </c>
      <c r="D2802" t="s">
        <v>13218</v>
      </c>
      <c r="E2802" t="s">
        <v>13219</v>
      </c>
      <c r="F2802" t="s">
        <v>22</v>
      </c>
      <c r="G2802" s="2"/>
      <c r="H2802" t="s">
        <v>22</v>
      </c>
      <c r="I2802">
        <v>1968</v>
      </c>
      <c r="J2802" t="s">
        <v>77</v>
      </c>
      <c r="K2802" t="s">
        <v>2164</v>
      </c>
      <c r="L2802">
        <v>166</v>
      </c>
      <c r="M2802">
        <v>0</v>
      </c>
      <c r="N2802" t="s">
        <v>25</v>
      </c>
      <c r="O2802" t="s">
        <v>13220</v>
      </c>
      <c r="P2802" t="s">
        <v>27</v>
      </c>
      <c r="Q2802">
        <v>2</v>
      </c>
      <c r="R2802" t="str">
        <f t="shared" si="172"/>
        <v/>
      </c>
      <c r="S2802" t="str">
        <f t="shared" si="173"/>
        <v/>
      </c>
      <c r="T2802" t="str">
        <f t="shared" si="174"/>
        <v>Older</v>
      </c>
      <c r="U2802" t="str">
        <f t="shared" si="175"/>
        <v>Long</v>
      </c>
    </row>
    <row r="2803" spans="1:21" x14ac:dyDescent="0.25">
      <c r="A2803" t="s">
        <v>13221</v>
      </c>
      <c r="B2803" t="s">
        <v>29</v>
      </c>
      <c r="C2803" t="s">
        <v>13222</v>
      </c>
      <c r="D2803" t="s">
        <v>13223</v>
      </c>
      <c r="E2803" t="s">
        <v>13224</v>
      </c>
      <c r="F2803" t="s">
        <v>175</v>
      </c>
      <c r="G2803" s="2">
        <v>44418</v>
      </c>
      <c r="H2803" t="s">
        <v>34</v>
      </c>
      <c r="I2803">
        <v>2021</v>
      </c>
      <c r="J2803" t="s">
        <v>349</v>
      </c>
      <c r="K2803" t="s">
        <v>36</v>
      </c>
      <c r="L2803">
        <v>0</v>
      </c>
      <c r="M2803">
        <v>2</v>
      </c>
      <c r="N2803" t="s">
        <v>79</v>
      </c>
      <c r="O2803" t="s">
        <v>13225</v>
      </c>
      <c r="P2803" t="s">
        <v>39</v>
      </c>
      <c r="Q2803">
        <v>1</v>
      </c>
      <c r="R2803">
        <f t="shared" si="172"/>
        <v>2021</v>
      </c>
      <c r="S2803" t="str">
        <f t="shared" si="173"/>
        <v>August</v>
      </c>
      <c r="T2803" t="str">
        <f t="shared" si="174"/>
        <v>Recent</v>
      </c>
      <c r="U2803" t="str">
        <f t="shared" si="175"/>
        <v>Not Applicable</v>
      </c>
    </row>
    <row r="2804" spans="1:21" x14ac:dyDescent="0.25">
      <c r="A2804" t="s">
        <v>13226</v>
      </c>
      <c r="B2804" t="s">
        <v>29</v>
      </c>
      <c r="C2804" t="s">
        <v>13227</v>
      </c>
      <c r="D2804" t="s">
        <v>22</v>
      </c>
      <c r="E2804" t="s">
        <v>13228</v>
      </c>
      <c r="F2804" t="s">
        <v>22</v>
      </c>
      <c r="G2804" s="2"/>
      <c r="H2804" t="s">
        <v>22</v>
      </c>
      <c r="I2804">
        <v>2020</v>
      </c>
      <c r="J2804" t="s">
        <v>35</v>
      </c>
      <c r="K2804" t="s">
        <v>71</v>
      </c>
      <c r="L2804">
        <v>0</v>
      </c>
      <c r="M2804">
        <v>1</v>
      </c>
      <c r="N2804" t="s">
        <v>5005</v>
      </c>
      <c r="O2804" t="s">
        <v>13229</v>
      </c>
      <c r="P2804" t="s">
        <v>27</v>
      </c>
      <c r="Q2804">
        <v>2</v>
      </c>
      <c r="R2804" t="str">
        <f t="shared" si="172"/>
        <v/>
      </c>
      <c r="S2804" t="str">
        <f t="shared" si="173"/>
        <v/>
      </c>
      <c r="T2804" t="str">
        <f t="shared" si="174"/>
        <v>Recent</v>
      </c>
      <c r="U2804" t="str">
        <f t="shared" si="175"/>
        <v>Not Applicable</v>
      </c>
    </row>
    <row r="2805" spans="1:21" x14ac:dyDescent="0.25">
      <c r="A2805" t="s">
        <v>13230</v>
      </c>
      <c r="B2805" t="s">
        <v>18</v>
      </c>
      <c r="C2805" t="s">
        <v>13231</v>
      </c>
      <c r="D2805" t="s">
        <v>13232</v>
      </c>
      <c r="E2805" t="s">
        <v>13233</v>
      </c>
      <c r="F2805" t="s">
        <v>22</v>
      </c>
      <c r="G2805" s="2"/>
      <c r="H2805" t="s">
        <v>22</v>
      </c>
      <c r="I2805">
        <v>2017</v>
      </c>
      <c r="J2805" t="s">
        <v>300</v>
      </c>
      <c r="K2805" t="s">
        <v>908</v>
      </c>
      <c r="L2805">
        <v>104</v>
      </c>
      <c r="M2805">
        <v>0</v>
      </c>
      <c r="N2805" t="s">
        <v>79</v>
      </c>
      <c r="O2805" t="s">
        <v>13234</v>
      </c>
      <c r="P2805" t="s">
        <v>27</v>
      </c>
      <c r="Q2805">
        <v>2</v>
      </c>
      <c r="R2805" t="str">
        <f t="shared" si="172"/>
        <v/>
      </c>
      <c r="S2805" t="str">
        <f t="shared" si="173"/>
        <v/>
      </c>
      <c r="T2805" t="str">
        <f t="shared" si="174"/>
        <v>Modern</v>
      </c>
      <c r="U2805" t="str">
        <f t="shared" si="175"/>
        <v>Medium</v>
      </c>
    </row>
    <row r="2806" spans="1:21" x14ac:dyDescent="0.25">
      <c r="A2806" t="s">
        <v>13235</v>
      </c>
      <c r="B2806" t="s">
        <v>18</v>
      </c>
      <c r="C2806" t="s">
        <v>13236</v>
      </c>
      <c r="D2806" t="s">
        <v>13237</v>
      </c>
      <c r="E2806" t="s">
        <v>13238</v>
      </c>
      <c r="F2806" t="s">
        <v>22</v>
      </c>
      <c r="G2806" s="2"/>
      <c r="H2806" t="s">
        <v>22</v>
      </c>
      <c r="I2806">
        <v>2014</v>
      </c>
      <c r="J2806" t="s">
        <v>23</v>
      </c>
      <c r="K2806" t="s">
        <v>1456</v>
      </c>
      <c r="L2806">
        <v>83</v>
      </c>
      <c r="M2806">
        <v>0</v>
      </c>
      <c r="N2806" t="s">
        <v>61</v>
      </c>
      <c r="O2806" t="s">
        <v>13239</v>
      </c>
      <c r="P2806" t="s">
        <v>27</v>
      </c>
      <c r="Q2806">
        <v>2</v>
      </c>
      <c r="R2806" t="str">
        <f t="shared" si="172"/>
        <v/>
      </c>
      <c r="S2806" t="str">
        <f t="shared" si="173"/>
        <v/>
      </c>
      <c r="T2806" t="str">
        <f t="shared" si="174"/>
        <v>Modern</v>
      </c>
      <c r="U2806" t="str">
        <f t="shared" si="175"/>
        <v>Short</v>
      </c>
    </row>
    <row r="2807" spans="1:21" x14ac:dyDescent="0.25">
      <c r="A2807" t="s">
        <v>13240</v>
      </c>
      <c r="B2807" t="s">
        <v>18</v>
      </c>
      <c r="C2807" t="s">
        <v>13241</v>
      </c>
      <c r="D2807" t="s">
        <v>13242</v>
      </c>
      <c r="E2807" t="s">
        <v>13243</v>
      </c>
      <c r="F2807" t="s">
        <v>22</v>
      </c>
      <c r="G2807" s="2"/>
      <c r="H2807" t="s">
        <v>22</v>
      </c>
      <c r="I2807">
        <v>2021</v>
      </c>
      <c r="J2807" t="s">
        <v>59</v>
      </c>
      <c r="K2807" t="s">
        <v>785</v>
      </c>
      <c r="L2807">
        <v>76</v>
      </c>
      <c r="M2807">
        <v>0</v>
      </c>
      <c r="N2807" t="s">
        <v>61</v>
      </c>
      <c r="O2807" t="s">
        <v>13244</v>
      </c>
      <c r="P2807" t="s">
        <v>27</v>
      </c>
      <c r="Q2807">
        <v>2</v>
      </c>
      <c r="R2807" t="str">
        <f t="shared" si="172"/>
        <v/>
      </c>
      <c r="S2807" t="str">
        <f t="shared" si="173"/>
        <v/>
      </c>
      <c r="T2807" t="str">
        <f t="shared" si="174"/>
        <v>Recent</v>
      </c>
      <c r="U2807" t="str">
        <f t="shared" si="175"/>
        <v>Short</v>
      </c>
    </row>
    <row r="2808" spans="1:21" x14ac:dyDescent="0.25">
      <c r="A2808" t="s">
        <v>13245</v>
      </c>
      <c r="B2808" t="s">
        <v>29</v>
      </c>
      <c r="C2808" t="s">
        <v>13246</v>
      </c>
      <c r="D2808" t="s">
        <v>13247</v>
      </c>
      <c r="E2808" t="s">
        <v>13248</v>
      </c>
      <c r="F2808" t="s">
        <v>1741</v>
      </c>
      <c r="G2808" s="2">
        <v>43511</v>
      </c>
      <c r="H2808" t="s">
        <v>34</v>
      </c>
      <c r="I2808">
        <v>2015</v>
      </c>
      <c r="J2808" t="s">
        <v>35</v>
      </c>
      <c r="K2808" t="s">
        <v>71</v>
      </c>
      <c r="L2808">
        <v>0</v>
      </c>
      <c r="M2808">
        <v>1</v>
      </c>
      <c r="N2808" t="s">
        <v>137</v>
      </c>
      <c r="O2808" t="s">
        <v>13249</v>
      </c>
      <c r="P2808" t="s">
        <v>39</v>
      </c>
      <c r="Q2808">
        <v>1</v>
      </c>
      <c r="R2808">
        <f t="shared" si="172"/>
        <v>2019</v>
      </c>
      <c r="S2808" t="str">
        <f t="shared" si="173"/>
        <v>February</v>
      </c>
      <c r="T2808" t="str">
        <f t="shared" si="174"/>
        <v>Modern</v>
      </c>
      <c r="U2808" t="str">
        <f t="shared" si="175"/>
        <v>Not Applicable</v>
      </c>
    </row>
    <row r="2809" spans="1:21" x14ac:dyDescent="0.25">
      <c r="A2809" t="s">
        <v>13250</v>
      </c>
      <c r="B2809" t="s">
        <v>29</v>
      </c>
      <c r="C2809" t="s">
        <v>13251</v>
      </c>
      <c r="D2809" t="s">
        <v>22</v>
      </c>
      <c r="E2809" t="s">
        <v>22</v>
      </c>
      <c r="F2809" t="s">
        <v>22</v>
      </c>
      <c r="G2809" s="2"/>
      <c r="H2809" t="s">
        <v>22</v>
      </c>
      <c r="I2809">
        <v>2012</v>
      </c>
      <c r="J2809" t="s">
        <v>51</v>
      </c>
      <c r="K2809" t="s">
        <v>71</v>
      </c>
      <c r="L2809">
        <v>0</v>
      </c>
      <c r="M2809">
        <v>1</v>
      </c>
      <c r="N2809" t="s">
        <v>264</v>
      </c>
      <c r="O2809" t="s">
        <v>13252</v>
      </c>
      <c r="P2809" t="s">
        <v>27</v>
      </c>
      <c r="Q2809">
        <v>2</v>
      </c>
      <c r="R2809" t="str">
        <f t="shared" si="172"/>
        <v/>
      </c>
      <c r="S2809" t="str">
        <f t="shared" si="173"/>
        <v/>
      </c>
      <c r="T2809" t="str">
        <f t="shared" si="174"/>
        <v>Modern</v>
      </c>
      <c r="U2809" t="str">
        <f t="shared" si="175"/>
        <v>Not Applicable</v>
      </c>
    </row>
    <row r="2810" spans="1:21" x14ac:dyDescent="0.25">
      <c r="A2810" t="s">
        <v>13253</v>
      </c>
      <c r="B2810" t="s">
        <v>18</v>
      </c>
      <c r="C2810" t="s">
        <v>13254</v>
      </c>
      <c r="D2810" t="s">
        <v>13255</v>
      </c>
      <c r="E2810" t="s">
        <v>13256</v>
      </c>
      <c r="F2810" t="s">
        <v>22</v>
      </c>
      <c r="G2810" s="2"/>
      <c r="H2810" t="s">
        <v>22</v>
      </c>
      <c r="I2810">
        <v>2018</v>
      </c>
      <c r="J2810" t="s">
        <v>300</v>
      </c>
      <c r="K2810" t="s">
        <v>665</v>
      </c>
      <c r="L2810">
        <v>108</v>
      </c>
      <c r="M2810">
        <v>0</v>
      </c>
      <c r="N2810" t="s">
        <v>61</v>
      </c>
      <c r="O2810" t="s">
        <v>13257</v>
      </c>
      <c r="P2810" t="s">
        <v>27</v>
      </c>
      <c r="Q2810">
        <v>2</v>
      </c>
      <c r="R2810" t="str">
        <f t="shared" si="172"/>
        <v/>
      </c>
      <c r="S2810" t="str">
        <f t="shared" si="173"/>
        <v/>
      </c>
      <c r="T2810" t="str">
        <f t="shared" si="174"/>
        <v>Modern</v>
      </c>
      <c r="U2810" t="str">
        <f t="shared" si="175"/>
        <v>Medium</v>
      </c>
    </row>
    <row r="2811" spans="1:21" x14ac:dyDescent="0.25">
      <c r="A2811" t="s">
        <v>13258</v>
      </c>
      <c r="B2811" t="s">
        <v>18</v>
      </c>
      <c r="C2811" t="s">
        <v>13259</v>
      </c>
      <c r="D2811" t="s">
        <v>13260</v>
      </c>
      <c r="E2811" t="s">
        <v>13261</v>
      </c>
      <c r="F2811" t="s">
        <v>33</v>
      </c>
      <c r="G2811" s="2"/>
      <c r="H2811" t="s">
        <v>22</v>
      </c>
      <c r="I2811">
        <v>1992</v>
      </c>
      <c r="J2811" t="s">
        <v>92</v>
      </c>
      <c r="K2811" t="s">
        <v>363</v>
      </c>
      <c r="L2811">
        <v>91</v>
      </c>
      <c r="M2811">
        <v>0</v>
      </c>
      <c r="N2811" t="s">
        <v>264</v>
      </c>
      <c r="O2811" t="s">
        <v>13262</v>
      </c>
      <c r="P2811" t="s">
        <v>27</v>
      </c>
      <c r="Q2811">
        <v>2</v>
      </c>
      <c r="R2811" t="str">
        <f t="shared" si="172"/>
        <v/>
      </c>
      <c r="S2811" t="str">
        <f t="shared" si="173"/>
        <v/>
      </c>
      <c r="T2811" t="str">
        <f t="shared" si="174"/>
        <v>Older</v>
      </c>
      <c r="U2811" t="str">
        <f t="shared" si="175"/>
        <v>Medium</v>
      </c>
    </row>
    <row r="2812" spans="1:21" x14ac:dyDescent="0.25">
      <c r="A2812" t="s">
        <v>13263</v>
      </c>
      <c r="B2812" t="s">
        <v>18</v>
      </c>
      <c r="C2812" t="s">
        <v>13264</v>
      </c>
      <c r="D2812" t="s">
        <v>13265</v>
      </c>
      <c r="E2812" t="s">
        <v>13266</v>
      </c>
      <c r="F2812" t="s">
        <v>85</v>
      </c>
      <c r="G2812" s="2">
        <v>43466</v>
      </c>
      <c r="H2812" t="s">
        <v>34</v>
      </c>
      <c r="I2812">
        <v>2017</v>
      </c>
      <c r="J2812" t="s">
        <v>35</v>
      </c>
      <c r="K2812" t="s">
        <v>1525</v>
      </c>
      <c r="L2812">
        <v>120</v>
      </c>
      <c r="M2812">
        <v>0</v>
      </c>
      <c r="N2812" t="s">
        <v>53</v>
      </c>
      <c r="O2812" t="s">
        <v>13267</v>
      </c>
      <c r="P2812" t="s">
        <v>39</v>
      </c>
      <c r="Q2812">
        <v>1</v>
      </c>
      <c r="R2812">
        <f t="shared" si="172"/>
        <v>2019</v>
      </c>
      <c r="S2812" t="str">
        <f t="shared" si="173"/>
        <v>January</v>
      </c>
      <c r="T2812" t="str">
        <f t="shared" si="174"/>
        <v>Modern</v>
      </c>
      <c r="U2812" t="str">
        <f t="shared" si="175"/>
        <v>Medium</v>
      </c>
    </row>
    <row r="2813" spans="1:21" x14ac:dyDescent="0.25">
      <c r="A2813" t="s">
        <v>13268</v>
      </c>
      <c r="B2813" t="s">
        <v>18</v>
      </c>
      <c r="C2813" t="s">
        <v>13269</v>
      </c>
      <c r="D2813" t="s">
        <v>13270</v>
      </c>
      <c r="E2813" t="s">
        <v>13271</v>
      </c>
      <c r="F2813" t="s">
        <v>508</v>
      </c>
      <c r="G2813" s="2">
        <v>44197</v>
      </c>
      <c r="H2813" t="s">
        <v>34</v>
      </c>
      <c r="I2813">
        <v>2021</v>
      </c>
      <c r="J2813" t="s">
        <v>35</v>
      </c>
      <c r="K2813" t="s">
        <v>176</v>
      </c>
      <c r="L2813">
        <v>102</v>
      </c>
      <c r="M2813">
        <v>0</v>
      </c>
      <c r="N2813" t="s">
        <v>61</v>
      </c>
      <c r="O2813" t="s">
        <v>13272</v>
      </c>
      <c r="P2813" t="s">
        <v>39</v>
      </c>
      <c r="Q2813">
        <v>1</v>
      </c>
      <c r="R2813">
        <f t="shared" si="172"/>
        <v>2021</v>
      </c>
      <c r="S2813" t="str">
        <f t="shared" si="173"/>
        <v>January</v>
      </c>
      <c r="T2813" t="str">
        <f t="shared" si="174"/>
        <v>Recent</v>
      </c>
      <c r="U2813" t="str">
        <f t="shared" si="175"/>
        <v>Medium</v>
      </c>
    </row>
    <row r="2814" spans="1:21" x14ac:dyDescent="0.25">
      <c r="A2814" t="s">
        <v>13273</v>
      </c>
      <c r="B2814" t="s">
        <v>29</v>
      </c>
      <c r="C2814" t="s">
        <v>13274</v>
      </c>
      <c r="D2814" t="s">
        <v>22</v>
      </c>
      <c r="E2814" t="s">
        <v>13275</v>
      </c>
      <c r="F2814" t="s">
        <v>175</v>
      </c>
      <c r="G2814" s="2">
        <v>43364</v>
      </c>
      <c r="H2814" t="s">
        <v>34</v>
      </c>
      <c r="I2814">
        <v>2018</v>
      </c>
      <c r="J2814" t="s">
        <v>136</v>
      </c>
      <c r="K2814" t="s">
        <v>71</v>
      </c>
      <c r="L2814">
        <v>0</v>
      </c>
      <c r="M2814">
        <v>1</v>
      </c>
      <c r="N2814" t="s">
        <v>220</v>
      </c>
      <c r="O2814" t="s">
        <v>13276</v>
      </c>
      <c r="P2814" t="s">
        <v>39</v>
      </c>
      <c r="Q2814">
        <v>1</v>
      </c>
      <c r="R2814">
        <f t="shared" si="172"/>
        <v>2018</v>
      </c>
      <c r="S2814" t="str">
        <f t="shared" si="173"/>
        <v>September</v>
      </c>
      <c r="T2814" t="str">
        <f t="shared" si="174"/>
        <v>Modern</v>
      </c>
      <c r="U2814" t="str">
        <f t="shared" si="175"/>
        <v>Not Applicable</v>
      </c>
    </row>
    <row r="2815" spans="1:21" x14ac:dyDescent="0.25">
      <c r="A2815" t="s">
        <v>13277</v>
      </c>
      <c r="B2815" t="s">
        <v>18</v>
      </c>
      <c r="C2815" t="s">
        <v>13278</v>
      </c>
      <c r="D2815" t="s">
        <v>13279</v>
      </c>
      <c r="E2815" t="s">
        <v>13280</v>
      </c>
      <c r="F2815" t="s">
        <v>175</v>
      </c>
      <c r="G2815" s="2">
        <v>43634</v>
      </c>
      <c r="H2815" t="s">
        <v>34</v>
      </c>
      <c r="I2815">
        <v>2018</v>
      </c>
      <c r="J2815" t="s">
        <v>92</v>
      </c>
      <c r="K2815" t="s">
        <v>1537</v>
      </c>
      <c r="L2815">
        <v>126</v>
      </c>
      <c r="M2815">
        <v>0</v>
      </c>
      <c r="N2815" t="s">
        <v>112</v>
      </c>
      <c r="O2815" t="s">
        <v>13281</v>
      </c>
      <c r="P2815" t="s">
        <v>39</v>
      </c>
      <c r="Q2815">
        <v>1</v>
      </c>
      <c r="R2815">
        <f t="shared" si="172"/>
        <v>2019</v>
      </c>
      <c r="S2815" t="str">
        <f t="shared" si="173"/>
        <v>June</v>
      </c>
      <c r="T2815" t="str">
        <f t="shared" si="174"/>
        <v>Modern</v>
      </c>
      <c r="U2815" t="str">
        <f t="shared" si="175"/>
        <v>Long</v>
      </c>
    </row>
    <row r="2816" spans="1:21" x14ac:dyDescent="0.25">
      <c r="A2816" t="s">
        <v>13282</v>
      </c>
      <c r="B2816" t="s">
        <v>18</v>
      </c>
      <c r="C2816" t="s">
        <v>13283</v>
      </c>
      <c r="D2816" t="s">
        <v>10323</v>
      </c>
      <c r="E2816" t="s">
        <v>13284</v>
      </c>
      <c r="F2816" t="s">
        <v>129</v>
      </c>
      <c r="G2816" s="2">
        <v>42868</v>
      </c>
      <c r="H2816" t="s">
        <v>34</v>
      </c>
      <c r="I2816">
        <v>2016</v>
      </c>
      <c r="J2816" t="s">
        <v>244</v>
      </c>
      <c r="K2816" t="s">
        <v>226</v>
      </c>
      <c r="L2816">
        <v>86</v>
      </c>
      <c r="M2816">
        <v>0</v>
      </c>
      <c r="N2816" t="s">
        <v>61</v>
      </c>
      <c r="O2816" t="s">
        <v>13285</v>
      </c>
      <c r="P2816" t="s">
        <v>39</v>
      </c>
      <c r="Q2816">
        <v>1</v>
      </c>
      <c r="R2816">
        <f t="shared" si="172"/>
        <v>2017</v>
      </c>
      <c r="S2816" t="str">
        <f t="shared" si="173"/>
        <v>May</v>
      </c>
      <c r="T2816" t="str">
        <f t="shared" si="174"/>
        <v>Modern</v>
      </c>
      <c r="U2816" t="str">
        <f t="shared" si="175"/>
        <v>Short</v>
      </c>
    </row>
    <row r="2817" spans="1:21" x14ac:dyDescent="0.25">
      <c r="A2817" t="s">
        <v>13286</v>
      </c>
      <c r="B2817" t="s">
        <v>18</v>
      </c>
      <c r="C2817" t="s">
        <v>13287</v>
      </c>
      <c r="D2817" t="s">
        <v>22</v>
      </c>
      <c r="E2817">
        <v>1</v>
      </c>
      <c r="F2817" t="s">
        <v>22</v>
      </c>
      <c r="G2817" s="2"/>
      <c r="H2817" t="s">
        <v>22</v>
      </c>
      <c r="I2817">
        <v>2021</v>
      </c>
      <c r="J2817" t="s">
        <v>77</v>
      </c>
      <c r="K2817" t="s">
        <v>2440</v>
      </c>
      <c r="L2817">
        <v>61</v>
      </c>
      <c r="M2817">
        <v>0</v>
      </c>
      <c r="N2817" t="s">
        <v>25</v>
      </c>
      <c r="O2817" t="s">
        <v>13287</v>
      </c>
      <c r="P2817" t="s">
        <v>27</v>
      </c>
      <c r="Q2817">
        <v>2</v>
      </c>
      <c r="R2817" t="str">
        <f t="shared" si="172"/>
        <v/>
      </c>
      <c r="S2817" t="str">
        <f t="shared" si="173"/>
        <v/>
      </c>
      <c r="T2817" t="str">
        <f t="shared" si="174"/>
        <v>Recent</v>
      </c>
      <c r="U2817" t="str">
        <f t="shared" si="175"/>
        <v>Short</v>
      </c>
    </row>
    <row r="2818" spans="1:21" x14ac:dyDescent="0.25">
      <c r="A2818" t="s">
        <v>13288</v>
      </c>
      <c r="B2818" t="s">
        <v>18</v>
      </c>
      <c r="C2818" t="s">
        <v>13289</v>
      </c>
      <c r="D2818" t="s">
        <v>13290</v>
      </c>
      <c r="E2818" t="s">
        <v>13291</v>
      </c>
      <c r="F2818" t="s">
        <v>22</v>
      </c>
      <c r="G2818" s="2"/>
      <c r="H2818" t="s">
        <v>22</v>
      </c>
      <c r="I2818">
        <v>2002</v>
      </c>
      <c r="J2818" t="s">
        <v>92</v>
      </c>
      <c r="K2818" t="s">
        <v>551</v>
      </c>
      <c r="L2818">
        <v>97</v>
      </c>
      <c r="M2818">
        <v>0</v>
      </c>
      <c r="N2818" t="s">
        <v>25</v>
      </c>
      <c r="O2818" t="s">
        <v>13292</v>
      </c>
      <c r="P2818" t="s">
        <v>27</v>
      </c>
      <c r="Q2818">
        <v>2</v>
      </c>
      <c r="R2818" t="str">
        <f t="shared" si="172"/>
        <v/>
      </c>
      <c r="S2818" t="str">
        <f t="shared" si="173"/>
        <v/>
      </c>
      <c r="T2818" t="str">
        <f t="shared" si="174"/>
        <v>Older</v>
      </c>
      <c r="U2818" t="str">
        <f t="shared" si="175"/>
        <v>Medium</v>
      </c>
    </row>
    <row r="2819" spans="1:21" x14ac:dyDescent="0.25">
      <c r="A2819" t="s">
        <v>13293</v>
      </c>
      <c r="B2819" t="s">
        <v>18</v>
      </c>
      <c r="C2819" t="s">
        <v>13294</v>
      </c>
      <c r="D2819" t="s">
        <v>13295</v>
      </c>
      <c r="E2819" t="s">
        <v>22</v>
      </c>
      <c r="F2819" t="s">
        <v>2815</v>
      </c>
      <c r="G2819" s="2">
        <v>43818</v>
      </c>
      <c r="H2819" t="s">
        <v>34</v>
      </c>
      <c r="I2819">
        <v>2019</v>
      </c>
      <c r="J2819" t="s">
        <v>51</v>
      </c>
      <c r="K2819" t="s">
        <v>350</v>
      </c>
      <c r="L2819">
        <v>25</v>
      </c>
      <c r="M2819">
        <v>0</v>
      </c>
      <c r="N2819" t="s">
        <v>45</v>
      </c>
      <c r="O2819" t="s">
        <v>13296</v>
      </c>
      <c r="P2819" t="s">
        <v>39</v>
      </c>
      <c r="Q2819">
        <v>1</v>
      </c>
      <c r="R2819">
        <f t="shared" ref="R2819:R2882" si="176">IF(G2819="","",YEAR(G2819))</f>
        <v>2019</v>
      </c>
      <c r="S2819" t="str">
        <f t="shared" ref="S2819:S2882" si="177">IF(G2819="","",TEXT(G2819,"mmmm"))</f>
        <v>December</v>
      </c>
      <c r="T2819" t="str">
        <f t="shared" ref="T2819:T2882" si="178">IF(I2819&gt;=2020,"Recent",IF(I2819&gt;=2010,"Modern","Older"))</f>
        <v>Modern</v>
      </c>
      <c r="U2819" t="str">
        <f t="shared" ref="U2819:U2882" si="179">IF(L2819=0,"Not Applicable",IF(L2819&lt; 90,"Short",IF(L2819&lt;=120,"Medium","Long")))</f>
        <v>Short</v>
      </c>
    </row>
    <row r="2820" spans="1:21" x14ac:dyDescent="0.25">
      <c r="A2820" t="s">
        <v>13297</v>
      </c>
      <c r="B2820" t="s">
        <v>29</v>
      </c>
      <c r="C2820" t="s">
        <v>13298</v>
      </c>
      <c r="D2820" t="s">
        <v>22</v>
      </c>
      <c r="E2820" t="s">
        <v>22</v>
      </c>
      <c r="F2820" t="s">
        <v>175</v>
      </c>
      <c r="G2820" s="2">
        <v>44200</v>
      </c>
      <c r="H2820" t="s">
        <v>34</v>
      </c>
      <c r="I2820">
        <v>2019</v>
      </c>
      <c r="J2820" t="s">
        <v>136</v>
      </c>
      <c r="K2820" t="s">
        <v>71</v>
      </c>
      <c r="L2820">
        <v>0</v>
      </c>
      <c r="M2820">
        <v>1</v>
      </c>
      <c r="N2820" t="s">
        <v>72</v>
      </c>
      <c r="O2820" t="s">
        <v>13299</v>
      </c>
      <c r="P2820" t="s">
        <v>39</v>
      </c>
      <c r="Q2820">
        <v>1</v>
      </c>
      <c r="R2820">
        <f t="shared" si="176"/>
        <v>2021</v>
      </c>
      <c r="S2820" t="str">
        <f t="shared" si="177"/>
        <v>January</v>
      </c>
      <c r="T2820" t="str">
        <f t="shared" si="178"/>
        <v>Modern</v>
      </c>
      <c r="U2820" t="str">
        <f t="shared" si="179"/>
        <v>Not Applicable</v>
      </c>
    </row>
    <row r="2821" spans="1:21" x14ac:dyDescent="0.25">
      <c r="A2821" t="s">
        <v>13300</v>
      </c>
      <c r="B2821" t="s">
        <v>18</v>
      </c>
      <c r="C2821" t="s">
        <v>13301</v>
      </c>
      <c r="D2821" t="s">
        <v>13302</v>
      </c>
      <c r="E2821" t="s">
        <v>13303</v>
      </c>
      <c r="F2821" t="s">
        <v>22</v>
      </c>
      <c r="G2821" s="2"/>
      <c r="H2821" t="s">
        <v>22</v>
      </c>
      <c r="I2821">
        <v>2020</v>
      </c>
      <c r="J2821" t="s">
        <v>238</v>
      </c>
      <c r="K2821" t="s">
        <v>111</v>
      </c>
      <c r="L2821">
        <v>95</v>
      </c>
      <c r="M2821">
        <v>0</v>
      </c>
      <c r="N2821" t="s">
        <v>61</v>
      </c>
      <c r="O2821" t="s">
        <v>13304</v>
      </c>
      <c r="P2821" t="s">
        <v>27</v>
      </c>
      <c r="Q2821">
        <v>2</v>
      </c>
      <c r="R2821" t="str">
        <f t="shared" si="176"/>
        <v/>
      </c>
      <c r="S2821" t="str">
        <f t="shared" si="177"/>
        <v/>
      </c>
      <c r="T2821" t="str">
        <f t="shared" si="178"/>
        <v>Recent</v>
      </c>
      <c r="U2821" t="str">
        <f t="shared" si="179"/>
        <v>Medium</v>
      </c>
    </row>
    <row r="2822" spans="1:21" x14ac:dyDescent="0.25">
      <c r="A2822" t="s">
        <v>13305</v>
      </c>
      <c r="B2822" t="s">
        <v>18</v>
      </c>
      <c r="C2822" t="s">
        <v>13306</v>
      </c>
      <c r="D2822" t="s">
        <v>4738</v>
      </c>
      <c r="E2822" t="s">
        <v>13307</v>
      </c>
      <c r="F2822" t="s">
        <v>1916</v>
      </c>
      <c r="G2822" s="2">
        <v>43617</v>
      </c>
      <c r="H2822" t="s">
        <v>34</v>
      </c>
      <c r="I2822">
        <v>2019</v>
      </c>
      <c r="J2822" t="s">
        <v>35</v>
      </c>
      <c r="K2822" t="s">
        <v>1191</v>
      </c>
      <c r="L2822">
        <v>109</v>
      </c>
      <c r="M2822">
        <v>0</v>
      </c>
      <c r="N2822" t="s">
        <v>61</v>
      </c>
      <c r="O2822" t="s">
        <v>13308</v>
      </c>
      <c r="P2822" t="s">
        <v>39</v>
      </c>
      <c r="Q2822">
        <v>1</v>
      </c>
      <c r="R2822">
        <f t="shared" si="176"/>
        <v>2019</v>
      </c>
      <c r="S2822" t="str">
        <f t="shared" si="177"/>
        <v>June</v>
      </c>
      <c r="T2822" t="str">
        <f t="shared" si="178"/>
        <v>Modern</v>
      </c>
      <c r="U2822" t="str">
        <f t="shared" si="179"/>
        <v>Medium</v>
      </c>
    </row>
    <row r="2823" spans="1:21" x14ac:dyDescent="0.25">
      <c r="A2823" t="s">
        <v>13309</v>
      </c>
      <c r="B2823" t="s">
        <v>18</v>
      </c>
      <c r="C2823" t="s">
        <v>13310</v>
      </c>
      <c r="D2823" t="s">
        <v>13311</v>
      </c>
      <c r="E2823" t="s">
        <v>13312</v>
      </c>
      <c r="F2823" t="s">
        <v>22</v>
      </c>
      <c r="G2823" s="2"/>
      <c r="H2823" t="s">
        <v>22</v>
      </c>
      <c r="I2823">
        <v>1939</v>
      </c>
      <c r="J2823" t="s">
        <v>238</v>
      </c>
      <c r="K2823" t="s">
        <v>1008</v>
      </c>
      <c r="L2823">
        <v>68</v>
      </c>
      <c r="M2823">
        <v>0</v>
      </c>
      <c r="N2823" t="s">
        <v>1342</v>
      </c>
      <c r="O2823" t="s">
        <v>13313</v>
      </c>
      <c r="P2823" t="s">
        <v>27</v>
      </c>
      <c r="Q2823">
        <v>2</v>
      </c>
      <c r="R2823" t="str">
        <f t="shared" si="176"/>
        <v/>
      </c>
      <c r="S2823" t="str">
        <f t="shared" si="177"/>
        <v/>
      </c>
      <c r="T2823" t="str">
        <f t="shared" si="178"/>
        <v>Older</v>
      </c>
      <c r="U2823" t="str">
        <f t="shared" si="179"/>
        <v>Short</v>
      </c>
    </row>
    <row r="2824" spans="1:21" x14ac:dyDescent="0.25">
      <c r="A2824" t="s">
        <v>13314</v>
      </c>
      <c r="B2824" t="s">
        <v>18</v>
      </c>
      <c r="C2824" t="s">
        <v>13315</v>
      </c>
      <c r="D2824" t="s">
        <v>2322</v>
      </c>
      <c r="E2824" t="s">
        <v>10532</v>
      </c>
      <c r="F2824" t="s">
        <v>175</v>
      </c>
      <c r="G2824" s="2"/>
      <c r="H2824" t="s">
        <v>22</v>
      </c>
      <c r="I2824">
        <v>2013</v>
      </c>
      <c r="J2824" t="s">
        <v>300</v>
      </c>
      <c r="K2824" t="s">
        <v>44</v>
      </c>
      <c r="L2824">
        <v>60</v>
      </c>
      <c r="M2824">
        <v>0</v>
      </c>
      <c r="N2824" t="s">
        <v>155</v>
      </c>
      <c r="O2824" t="s">
        <v>13316</v>
      </c>
      <c r="P2824" t="s">
        <v>27</v>
      </c>
      <c r="Q2824">
        <v>2</v>
      </c>
      <c r="R2824" t="str">
        <f t="shared" si="176"/>
        <v/>
      </c>
      <c r="S2824" t="str">
        <f t="shared" si="177"/>
        <v/>
      </c>
      <c r="T2824" t="str">
        <f t="shared" si="178"/>
        <v>Modern</v>
      </c>
      <c r="U2824" t="str">
        <f t="shared" si="179"/>
        <v>Short</v>
      </c>
    </row>
    <row r="2825" spans="1:21" x14ac:dyDescent="0.25">
      <c r="A2825" t="s">
        <v>13317</v>
      </c>
      <c r="B2825" t="s">
        <v>29</v>
      </c>
      <c r="C2825" t="s">
        <v>13318</v>
      </c>
      <c r="D2825" t="s">
        <v>22</v>
      </c>
      <c r="E2825" t="s">
        <v>13319</v>
      </c>
      <c r="F2825" t="s">
        <v>22</v>
      </c>
      <c r="G2825" s="2">
        <v>43587</v>
      </c>
      <c r="H2825" t="s">
        <v>34</v>
      </c>
      <c r="I2825">
        <v>2017</v>
      </c>
      <c r="J2825" t="s">
        <v>35</v>
      </c>
      <c r="K2825" t="s">
        <v>71</v>
      </c>
      <c r="L2825">
        <v>0</v>
      </c>
      <c r="M2825">
        <v>1</v>
      </c>
      <c r="N2825" t="s">
        <v>220</v>
      </c>
      <c r="O2825" t="s">
        <v>13320</v>
      </c>
      <c r="P2825" t="s">
        <v>39</v>
      </c>
      <c r="Q2825">
        <v>1</v>
      </c>
      <c r="R2825">
        <f t="shared" si="176"/>
        <v>2019</v>
      </c>
      <c r="S2825" t="str">
        <f t="shared" si="177"/>
        <v>May</v>
      </c>
      <c r="T2825" t="str">
        <f t="shared" si="178"/>
        <v>Modern</v>
      </c>
      <c r="U2825" t="str">
        <f t="shared" si="179"/>
        <v>Not Applicable</v>
      </c>
    </row>
    <row r="2826" spans="1:21" x14ac:dyDescent="0.25">
      <c r="A2826" t="s">
        <v>13321</v>
      </c>
      <c r="B2826" t="s">
        <v>29</v>
      </c>
      <c r="C2826" t="s">
        <v>13322</v>
      </c>
      <c r="D2826" t="s">
        <v>22</v>
      </c>
      <c r="E2826" t="s">
        <v>22</v>
      </c>
      <c r="F2826" t="s">
        <v>175</v>
      </c>
      <c r="G2826" s="2">
        <v>43936</v>
      </c>
      <c r="H2826" t="s">
        <v>34</v>
      </c>
      <c r="I2826">
        <v>2020</v>
      </c>
      <c r="J2826" t="s">
        <v>35</v>
      </c>
      <c r="K2826" t="s">
        <v>71</v>
      </c>
      <c r="L2826">
        <v>0</v>
      </c>
      <c r="M2826">
        <v>1</v>
      </c>
      <c r="N2826" t="s">
        <v>805</v>
      </c>
      <c r="O2826" t="s">
        <v>13323</v>
      </c>
      <c r="P2826" t="s">
        <v>39</v>
      </c>
      <c r="Q2826">
        <v>1</v>
      </c>
      <c r="R2826">
        <f t="shared" si="176"/>
        <v>2020</v>
      </c>
      <c r="S2826" t="str">
        <f t="shared" si="177"/>
        <v>April</v>
      </c>
      <c r="T2826" t="str">
        <f t="shared" si="178"/>
        <v>Recent</v>
      </c>
      <c r="U2826" t="str">
        <f t="shared" si="179"/>
        <v>Not Applicable</v>
      </c>
    </row>
    <row r="2827" spans="1:21" x14ac:dyDescent="0.25">
      <c r="A2827" t="s">
        <v>13324</v>
      </c>
      <c r="B2827" t="s">
        <v>29</v>
      </c>
      <c r="C2827" t="s">
        <v>13325</v>
      </c>
      <c r="D2827" t="s">
        <v>22</v>
      </c>
      <c r="E2827" t="s">
        <v>13326</v>
      </c>
      <c r="F2827" t="s">
        <v>110</v>
      </c>
      <c r="G2827" s="2">
        <v>44015</v>
      </c>
      <c r="H2827" t="s">
        <v>34</v>
      </c>
      <c r="I2827">
        <v>2020</v>
      </c>
      <c r="J2827" t="s">
        <v>35</v>
      </c>
      <c r="K2827" t="s">
        <v>71</v>
      </c>
      <c r="L2827">
        <v>0</v>
      </c>
      <c r="M2827">
        <v>1</v>
      </c>
      <c r="N2827" t="s">
        <v>264</v>
      </c>
      <c r="O2827" t="s">
        <v>13327</v>
      </c>
      <c r="P2827" t="s">
        <v>39</v>
      </c>
      <c r="Q2827">
        <v>1</v>
      </c>
      <c r="R2827">
        <f t="shared" si="176"/>
        <v>2020</v>
      </c>
      <c r="S2827" t="str">
        <f t="shared" si="177"/>
        <v>July</v>
      </c>
      <c r="T2827" t="str">
        <f t="shared" si="178"/>
        <v>Recent</v>
      </c>
      <c r="U2827" t="str">
        <f t="shared" si="179"/>
        <v>Not Applicable</v>
      </c>
    </row>
    <row r="2828" spans="1:21" x14ac:dyDescent="0.25">
      <c r="A2828" t="s">
        <v>13328</v>
      </c>
      <c r="B2828" t="s">
        <v>18</v>
      </c>
      <c r="C2828" t="s">
        <v>13329</v>
      </c>
      <c r="D2828" t="s">
        <v>2201</v>
      </c>
      <c r="E2828" t="s">
        <v>3421</v>
      </c>
      <c r="F2828" t="s">
        <v>22</v>
      </c>
      <c r="G2828" s="2"/>
      <c r="H2828" t="s">
        <v>22</v>
      </c>
      <c r="I2828">
        <v>2016</v>
      </c>
      <c r="J2828" t="s">
        <v>77</v>
      </c>
      <c r="K2828" t="s">
        <v>2724</v>
      </c>
      <c r="L2828">
        <v>10</v>
      </c>
      <c r="M2828">
        <v>0</v>
      </c>
      <c r="N2828" t="s">
        <v>686</v>
      </c>
      <c r="O2828" t="s">
        <v>13330</v>
      </c>
      <c r="P2828" t="s">
        <v>27</v>
      </c>
      <c r="Q2828">
        <v>2</v>
      </c>
      <c r="R2828" t="str">
        <f t="shared" si="176"/>
        <v/>
      </c>
      <c r="S2828" t="str">
        <f t="shared" si="177"/>
        <v/>
      </c>
      <c r="T2828" t="str">
        <f t="shared" si="178"/>
        <v>Modern</v>
      </c>
      <c r="U2828" t="str">
        <f t="shared" si="179"/>
        <v>Short</v>
      </c>
    </row>
    <row r="2829" spans="1:21" x14ac:dyDescent="0.25">
      <c r="A2829" t="s">
        <v>13331</v>
      </c>
      <c r="B2829" t="s">
        <v>18</v>
      </c>
      <c r="C2829" t="s">
        <v>13332</v>
      </c>
      <c r="D2829" t="s">
        <v>13333</v>
      </c>
      <c r="E2829" t="s">
        <v>13334</v>
      </c>
      <c r="F2829" t="s">
        <v>175</v>
      </c>
      <c r="G2829" s="2"/>
      <c r="H2829" t="s">
        <v>22</v>
      </c>
      <c r="I2829">
        <v>2013</v>
      </c>
      <c r="J2829" t="s">
        <v>59</v>
      </c>
      <c r="K2829" t="s">
        <v>271</v>
      </c>
      <c r="L2829">
        <v>87</v>
      </c>
      <c r="M2829">
        <v>0</v>
      </c>
      <c r="N2829" t="s">
        <v>25</v>
      </c>
      <c r="O2829" t="s">
        <v>13335</v>
      </c>
      <c r="P2829" t="s">
        <v>27</v>
      </c>
      <c r="Q2829">
        <v>2</v>
      </c>
      <c r="R2829" t="str">
        <f t="shared" si="176"/>
        <v/>
      </c>
      <c r="S2829" t="str">
        <f t="shared" si="177"/>
        <v/>
      </c>
      <c r="T2829" t="str">
        <f t="shared" si="178"/>
        <v>Modern</v>
      </c>
      <c r="U2829" t="str">
        <f t="shared" si="179"/>
        <v>Short</v>
      </c>
    </row>
    <row r="2830" spans="1:21" x14ac:dyDescent="0.25">
      <c r="A2830" t="s">
        <v>13336</v>
      </c>
      <c r="B2830" t="s">
        <v>18</v>
      </c>
      <c r="C2830" t="s">
        <v>13337</v>
      </c>
      <c r="D2830" t="s">
        <v>2327</v>
      </c>
      <c r="E2830" t="s">
        <v>13338</v>
      </c>
      <c r="F2830" t="s">
        <v>22</v>
      </c>
      <c r="G2830" s="2"/>
      <c r="H2830" t="s">
        <v>22</v>
      </c>
      <c r="I2830">
        <v>2019</v>
      </c>
      <c r="J2830" t="s">
        <v>198</v>
      </c>
      <c r="K2830" t="s">
        <v>779</v>
      </c>
      <c r="L2830">
        <v>58</v>
      </c>
      <c r="M2830">
        <v>0</v>
      </c>
      <c r="N2830" t="s">
        <v>155</v>
      </c>
      <c r="O2830" t="s">
        <v>13339</v>
      </c>
      <c r="P2830" t="s">
        <v>27</v>
      </c>
      <c r="Q2830">
        <v>2</v>
      </c>
      <c r="R2830" t="str">
        <f t="shared" si="176"/>
        <v/>
      </c>
      <c r="S2830" t="str">
        <f t="shared" si="177"/>
        <v/>
      </c>
      <c r="T2830" t="str">
        <f t="shared" si="178"/>
        <v>Modern</v>
      </c>
      <c r="U2830" t="str">
        <f t="shared" si="179"/>
        <v>Short</v>
      </c>
    </row>
    <row r="2831" spans="1:21" x14ac:dyDescent="0.25">
      <c r="A2831" t="s">
        <v>13340</v>
      </c>
      <c r="B2831" t="s">
        <v>18</v>
      </c>
      <c r="C2831" t="s">
        <v>13341</v>
      </c>
      <c r="D2831" t="s">
        <v>13342</v>
      </c>
      <c r="E2831" t="s">
        <v>13343</v>
      </c>
      <c r="F2831" t="s">
        <v>22</v>
      </c>
      <c r="G2831" s="2"/>
      <c r="H2831" t="s">
        <v>22</v>
      </c>
      <c r="I2831">
        <v>2020</v>
      </c>
      <c r="J2831" t="s">
        <v>59</v>
      </c>
      <c r="K2831" t="s">
        <v>1416</v>
      </c>
      <c r="L2831">
        <v>42</v>
      </c>
      <c r="M2831">
        <v>0</v>
      </c>
      <c r="N2831" t="s">
        <v>155</v>
      </c>
      <c r="O2831" t="s">
        <v>13344</v>
      </c>
      <c r="P2831" t="s">
        <v>27</v>
      </c>
      <c r="Q2831">
        <v>2</v>
      </c>
      <c r="R2831" t="str">
        <f t="shared" si="176"/>
        <v/>
      </c>
      <c r="S2831" t="str">
        <f t="shared" si="177"/>
        <v/>
      </c>
      <c r="T2831" t="str">
        <f t="shared" si="178"/>
        <v>Recent</v>
      </c>
      <c r="U2831" t="str">
        <f t="shared" si="179"/>
        <v>Short</v>
      </c>
    </row>
    <row r="2832" spans="1:21" x14ac:dyDescent="0.25">
      <c r="A2832" t="s">
        <v>13345</v>
      </c>
      <c r="B2832" t="s">
        <v>18</v>
      </c>
      <c r="C2832" t="s">
        <v>13346</v>
      </c>
      <c r="D2832" t="s">
        <v>13347</v>
      </c>
      <c r="E2832" t="s">
        <v>13348</v>
      </c>
      <c r="F2832" t="s">
        <v>22</v>
      </c>
      <c r="G2832" s="2"/>
      <c r="H2832" t="s">
        <v>22</v>
      </c>
      <c r="I2832">
        <v>2007</v>
      </c>
      <c r="J2832" t="s">
        <v>92</v>
      </c>
      <c r="K2832" t="s">
        <v>226</v>
      </c>
      <c r="L2832">
        <v>86</v>
      </c>
      <c r="M2832">
        <v>0</v>
      </c>
      <c r="N2832" t="s">
        <v>25</v>
      </c>
      <c r="O2832" t="s">
        <v>13349</v>
      </c>
      <c r="P2832" t="s">
        <v>27</v>
      </c>
      <c r="Q2832">
        <v>2</v>
      </c>
      <c r="R2832" t="str">
        <f t="shared" si="176"/>
        <v/>
      </c>
      <c r="S2832" t="str">
        <f t="shared" si="177"/>
        <v/>
      </c>
      <c r="T2832" t="str">
        <f t="shared" si="178"/>
        <v>Older</v>
      </c>
      <c r="U2832" t="str">
        <f t="shared" si="179"/>
        <v>Short</v>
      </c>
    </row>
    <row r="2833" spans="1:21" x14ac:dyDescent="0.25">
      <c r="A2833" t="s">
        <v>13350</v>
      </c>
      <c r="B2833" t="s">
        <v>29</v>
      </c>
      <c r="C2833" t="s">
        <v>13351</v>
      </c>
      <c r="D2833" t="s">
        <v>22</v>
      </c>
      <c r="E2833" t="s">
        <v>13352</v>
      </c>
      <c r="F2833" t="s">
        <v>22</v>
      </c>
      <c r="G2833" s="2">
        <v>44364</v>
      </c>
      <c r="H2833" t="s">
        <v>34</v>
      </c>
      <c r="I2833">
        <v>2021</v>
      </c>
      <c r="J2833" t="s">
        <v>35</v>
      </c>
      <c r="K2833" t="s">
        <v>71</v>
      </c>
      <c r="L2833">
        <v>0</v>
      </c>
      <c r="M2833">
        <v>1</v>
      </c>
      <c r="N2833" t="s">
        <v>389</v>
      </c>
      <c r="O2833" t="s">
        <v>13353</v>
      </c>
      <c r="P2833" t="s">
        <v>39</v>
      </c>
      <c r="Q2833">
        <v>1</v>
      </c>
      <c r="R2833">
        <f t="shared" si="176"/>
        <v>2021</v>
      </c>
      <c r="S2833" t="str">
        <f t="shared" si="177"/>
        <v>June</v>
      </c>
      <c r="T2833" t="str">
        <f t="shared" si="178"/>
        <v>Recent</v>
      </c>
      <c r="U2833" t="str">
        <f t="shared" si="179"/>
        <v>Not Applicable</v>
      </c>
    </row>
    <row r="2834" spans="1:21" x14ac:dyDescent="0.25">
      <c r="A2834" t="s">
        <v>13354</v>
      </c>
      <c r="B2834" t="s">
        <v>29</v>
      </c>
      <c r="C2834" t="s">
        <v>13355</v>
      </c>
      <c r="D2834" t="s">
        <v>22</v>
      </c>
      <c r="E2834" t="s">
        <v>13356</v>
      </c>
      <c r="F2834" t="s">
        <v>22</v>
      </c>
      <c r="G2834" s="2"/>
      <c r="H2834" t="s">
        <v>22</v>
      </c>
      <c r="I2834">
        <v>2015</v>
      </c>
      <c r="J2834" t="s">
        <v>59</v>
      </c>
      <c r="K2834" t="s">
        <v>71</v>
      </c>
      <c r="L2834">
        <v>0</v>
      </c>
      <c r="M2834">
        <v>1</v>
      </c>
      <c r="N2834" t="s">
        <v>25</v>
      </c>
      <c r="O2834" t="s">
        <v>13357</v>
      </c>
      <c r="P2834" t="s">
        <v>27</v>
      </c>
      <c r="Q2834">
        <v>2</v>
      </c>
      <c r="R2834" t="str">
        <f t="shared" si="176"/>
        <v/>
      </c>
      <c r="S2834" t="str">
        <f t="shared" si="177"/>
        <v/>
      </c>
      <c r="T2834" t="str">
        <f t="shared" si="178"/>
        <v>Modern</v>
      </c>
      <c r="U2834" t="str">
        <f t="shared" si="179"/>
        <v>Not Applicable</v>
      </c>
    </row>
    <row r="2835" spans="1:21" x14ac:dyDescent="0.25">
      <c r="A2835" t="s">
        <v>13358</v>
      </c>
      <c r="B2835" t="s">
        <v>29</v>
      </c>
      <c r="C2835" t="s">
        <v>13359</v>
      </c>
      <c r="D2835" t="s">
        <v>22</v>
      </c>
      <c r="E2835" t="s">
        <v>13360</v>
      </c>
      <c r="F2835" t="s">
        <v>22</v>
      </c>
      <c r="G2835" s="2"/>
      <c r="H2835" t="s">
        <v>22</v>
      </c>
      <c r="I2835">
        <v>2001</v>
      </c>
      <c r="J2835" t="s">
        <v>77</v>
      </c>
      <c r="K2835" t="s">
        <v>71</v>
      </c>
      <c r="L2835">
        <v>0</v>
      </c>
      <c r="M2835">
        <v>1</v>
      </c>
      <c r="N2835" t="s">
        <v>1342</v>
      </c>
      <c r="O2835" t="s">
        <v>13361</v>
      </c>
      <c r="P2835" t="s">
        <v>27</v>
      </c>
      <c r="Q2835">
        <v>2</v>
      </c>
      <c r="R2835" t="str">
        <f t="shared" si="176"/>
        <v/>
      </c>
      <c r="S2835" t="str">
        <f t="shared" si="177"/>
        <v/>
      </c>
      <c r="T2835" t="str">
        <f t="shared" si="178"/>
        <v>Older</v>
      </c>
      <c r="U2835" t="str">
        <f t="shared" si="179"/>
        <v>Not Applicable</v>
      </c>
    </row>
    <row r="2836" spans="1:21" x14ac:dyDescent="0.25">
      <c r="A2836" t="s">
        <v>13362</v>
      </c>
      <c r="B2836" t="s">
        <v>18</v>
      </c>
      <c r="C2836" t="s">
        <v>13363</v>
      </c>
      <c r="D2836" t="s">
        <v>2322</v>
      </c>
      <c r="E2836" t="s">
        <v>13364</v>
      </c>
      <c r="F2836" t="s">
        <v>22</v>
      </c>
      <c r="G2836" s="2"/>
      <c r="H2836" t="s">
        <v>22</v>
      </c>
      <c r="I2836">
        <v>2013</v>
      </c>
      <c r="J2836" t="s">
        <v>198</v>
      </c>
      <c r="K2836" t="s">
        <v>779</v>
      </c>
      <c r="L2836">
        <v>58</v>
      </c>
      <c r="M2836">
        <v>0</v>
      </c>
      <c r="N2836" t="s">
        <v>155</v>
      </c>
      <c r="O2836" t="s">
        <v>13365</v>
      </c>
      <c r="P2836" t="s">
        <v>27</v>
      </c>
      <c r="Q2836">
        <v>2</v>
      </c>
      <c r="R2836" t="str">
        <f t="shared" si="176"/>
        <v/>
      </c>
      <c r="S2836" t="str">
        <f t="shared" si="177"/>
        <v/>
      </c>
      <c r="T2836" t="str">
        <f t="shared" si="178"/>
        <v>Modern</v>
      </c>
      <c r="U2836" t="str">
        <f t="shared" si="179"/>
        <v>Short</v>
      </c>
    </row>
    <row r="2837" spans="1:21" x14ac:dyDescent="0.25">
      <c r="A2837" t="s">
        <v>13366</v>
      </c>
      <c r="B2837" t="s">
        <v>29</v>
      </c>
      <c r="C2837" t="s">
        <v>13367</v>
      </c>
      <c r="D2837" t="s">
        <v>22</v>
      </c>
      <c r="E2837" t="s">
        <v>13368</v>
      </c>
      <c r="F2837" t="s">
        <v>1934</v>
      </c>
      <c r="G2837" s="2">
        <v>42675</v>
      </c>
      <c r="H2837" t="s">
        <v>34</v>
      </c>
      <c r="I2837">
        <v>2012</v>
      </c>
      <c r="J2837" t="s">
        <v>136</v>
      </c>
      <c r="K2837" t="s">
        <v>71</v>
      </c>
      <c r="L2837">
        <v>0</v>
      </c>
      <c r="M2837">
        <v>1</v>
      </c>
      <c r="N2837" t="s">
        <v>137</v>
      </c>
      <c r="O2837" t="s">
        <v>13369</v>
      </c>
      <c r="P2837" t="s">
        <v>39</v>
      </c>
      <c r="Q2837">
        <v>1</v>
      </c>
      <c r="R2837">
        <f t="shared" si="176"/>
        <v>2016</v>
      </c>
      <c r="S2837" t="str">
        <f t="shared" si="177"/>
        <v>November</v>
      </c>
      <c r="T2837" t="str">
        <f t="shared" si="178"/>
        <v>Modern</v>
      </c>
      <c r="U2837" t="str">
        <f t="shared" si="179"/>
        <v>Not Applicable</v>
      </c>
    </row>
    <row r="2838" spans="1:21" x14ac:dyDescent="0.25">
      <c r="A2838" t="s">
        <v>13370</v>
      </c>
      <c r="B2838" t="s">
        <v>18</v>
      </c>
      <c r="C2838" t="s">
        <v>13371</v>
      </c>
      <c r="D2838" t="s">
        <v>13372</v>
      </c>
      <c r="E2838" t="s">
        <v>13373</v>
      </c>
      <c r="F2838" t="s">
        <v>85</v>
      </c>
      <c r="G2838" s="2">
        <v>43570</v>
      </c>
      <c r="H2838" t="s">
        <v>34</v>
      </c>
      <c r="I2838">
        <v>2016</v>
      </c>
      <c r="J2838" t="s">
        <v>51</v>
      </c>
      <c r="K2838" t="s">
        <v>161</v>
      </c>
      <c r="L2838">
        <v>101</v>
      </c>
      <c r="M2838">
        <v>0</v>
      </c>
      <c r="N2838" t="s">
        <v>112</v>
      </c>
      <c r="O2838" t="s">
        <v>13374</v>
      </c>
      <c r="P2838" t="s">
        <v>39</v>
      </c>
      <c r="Q2838">
        <v>1</v>
      </c>
      <c r="R2838">
        <f t="shared" si="176"/>
        <v>2019</v>
      </c>
      <c r="S2838" t="str">
        <f t="shared" si="177"/>
        <v>April</v>
      </c>
      <c r="T2838" t="str">
        <f t="shared" si="178"/>
        <v>Modern</v>
      </c>
      <c r="U2838" t="str">
        <f t="shared" si="179"/>
        <v>Medium</v>
      </c>
    </row>
    <row r="2839" spans="1:21" x14ac:dyDescent="0.25">
      <c r="A2839" t="s">
        <v>13375</v>
      </c>
      <c r="B2839" t="s">
        <v>18</v>
      </c>
      <c r="C2839" t="s">
        <v>13376</v>
      </c>
      <c r="D2839" t="s">
        <v>13377</v>
      </c>
      <c r="E2839" t="s">
        <v>13378</v>
      </c>
      <c r="F2839" t="s">
        <v>821</v>
      </c>
      <c r="G2839" s="2"/>
      <c r="H2839" t="s">
        <v>22</v>
      </c>
      <c r="I2839">
        <v>2020</v>
      </c>
      <c r="J2839" t="s">
        <v>59</v>
      </c>
      <c r="K2839" t="s">
        <v>551</v>
      </c>
      <c r="L2839">
        <v>97</v>
      </c>
      <c r="M2839">
        <v>0</v>
      </c>
      <c r="N2839" t="s">
        <v>61</v>
      </c>
      <c r="O2839" t="s">
        <v>13379</v>
      </c>
      <c r="P2839" t="s">
        <v>27</v>
      </c>
      <c r="Q2839">
        <v>2</v>
      </c>
      <c r="R2839" t="str">
        <f t="shared" si="176"/>
        <v/>
      </c>
      <c r="S2839" t="str">
        <f t="shared" si="177"/>
        <v/>
      </c>
      <c r="T2839" t="str">
        <f t="shared" si="178"/>
        <v>Recent</v>
      </c>
      <c r="U2839" t="str">
        <f t="shared" si="179"/>
        <v>Medium</v>
      </c>
    </row>
    <row r="2840" spans="1:21" x14ac:dyDescent="0.25">
      <c r="A2840" t="s">
        <v>13380</v>
      </c>
      <c r="B2840" t="s">
        <v>18</v>
      </c>
      <c r="C2840" t="s">
        <v>13381</v>
      </c>
      <c r="D2840" t="s">
        <v>13382</v>
      </c>
      <c r="E2840" t="s">
        <v>13383</v>
      </c>
      <c r="F2840" t="s">
        <v>22</v>
      </c>
      <c r="G2840" s="2"/>
      <c r="H2840" t="s">
        <v>22</v>
      </c>
      <c r="I2840">
        <v>2020</v>
      </c>
      <c r="J2840" t="s">
        <v>23</v>
      </c>
      <c r="K2840" t="s">
        <v>470</v>
      </c>
      <c r="L2840">
        <v>100</v>
      </c>
      <c r="M2840">
        <v>0</v>
      </c>
      <c r="N2840" t="s">
        <v>119</v>
      </c>
      <c r="O2840" t="s">
        <v>13384</v>
      </c>
      <c r="P2840" t="s">
        <v>27</v>
      </c>
      <c r="Q2840">
        <v>2</v>
      </c>
      <c r="R2840" t="str">
        <f t="shared" si="176"/>
        <v/>
      </c>
      <c r="S2840" t="str">
        <f t="shared" si="177"/>
        <v/>
      </c>
      <c r="T2840" t="str">
        <f t="shared" si="178"/>
        <v>Recent</v>
      </c>
      <c r="U2840" t="str">
        <f t="shared" si="179"/>
        <v>Medium</v>
      </c>
    </row>
    <row r="2841" spans="1:21" x14ac:dyDescent="0.25">
      <c r="A2841" t="s">
        <v>13385</v>
      </c>
      <c r="B2841" t="s">
        <v>18</v>
      </c>
      <c r="C2841" t="s">
        <v>13386</v>
      </c>
      <c r="D2841" t="s">
        <v>13387</v>
      </c>
      <c r="E2841" t="s">
        <v>13388</v>
      </c>
      <c r="F2841" t="s">
        <v>22</v>
      </c>
      <c r="G2841" s="2"/>
      <c r="H2841" t="s">
        <v>22</v>
      </c>
      <c r="I2841">
        <v>2021</v>
      </c>
      <c r="J2841" t="s">
        <v>23</v>
      </c>
      <c r="K2841" t="s">
        <v>60</v>
      </c>
      <c r="L2841">
        <v>89</v>
      </c>
      <c r="M2841">
        <v>0</v>
      </c>
      <c r="N2841" t="s">
        <v>119</v>
      </c>
      <c r="O2841" t="s">
        <v>13389</v>
      </c>
      <c r="P2841" t="s">
        <v>27</v>
      </c>
      <c r="Q2841">
        <v>2</v>
      </c>
      <c r="R2841" t="str">
        <f t="shared" si="176"/>
        <v/>
      </c>
      <c r="S2841" t="str">
        <f t="shared" si="177"/>
        <v/>
      </c>
      <c r="T2841" t="str">
        <f t="shared" si="178"/>
        <v>Recent</v>
      </c>
      <c r="U2841" t="str">
        <f t="shared" si="179"/>
        <v>Short</v>
      </c>
    </row>
    <row r="2842" spans="1:21" x14ac:dyDescent="0.25">
      <c r="A2842" t="s">
        <v>13390</v>
      </c>
      <c r="B2842" t="s">
        <v>29</v>
      </c>
      <c r="C2842" t="s">
        <v>13391</v>
      </c>
      <c r="D2842" t="s">
        <v>22</v>
      </c>
      <c r="E2842" t="s">
        <v>13392</v>
      </c>
      <c r="F2842" t="s">
        <v>22</v>
      </c>
      <c r="G2842" s="2">
        <v>44412</v>
      </c>
      <c r="H2842" t="s">
        <v>34</v>
      </c>
      <c r="I2842">
        <v>2013</v>
      </c>
      <c r="J2842" t="s">
        <v>51</v>
      </c>
      <c r="K2842" t="s">
        <v>1440</v>
      </c>
      <c r="L2842">
        <v>0</v>
      </c>
      <c r="M2842">
        <v>3</v>
      </c>
      <c r="N2842" t="s">
        <v>357</v>
      </c>
      <c r="O2842" t="s">
        <v>13393</v>
      </c>
      <c r="P2842" t="s">
        <v>27</v>
      </c>
      <c r="Q2842">
        <v>2</v>
      </c>
      <c r="R2842">
        <f t="shared" si="176"/>
        <v>2021</v>
      </c>
      <c r="S2842" t="str">
        <f t="shared" si="177"/>
        <v>August</v>
      </c>
      <c r="T2842" t="str">
        <f t="shared" si="178"/>
        <v>Modern</v>
      </c>
      <c r="U2842" t="str">
        <f t="shared" si="179"/>
        <v>Not Applicable</v>
      </c>
    </row>
    <row r="2843" spans="1:21" x14ac:dyDescent="0.25">
      <c r="A2843" t="s">
        <v>13394</v>
      </c>
      <c r="B2843" t="s">
        <v>18</v>
      </c>
      <c r="C2843" t="s">
        <v>13395</v>
      </c>
      <c r="D2843" t="s">
        <v>13396</v>
      </c>
      <c r="E2843" t="s">
        <v>3802</v>
      </c>
      <c r="F2843" t="s">
        <v>22</v>
      </c>
      <c r="G2843" s="2"/>
      <c r="H2843" t="s">
        <v>22</v>
      </c>
      <c r="I2843">
        <v>2019</v>
      </c>
      <c r="J2843" t="s">
        <v>59</v>
      </c>
      <c r="K2843" t="s">
        <v>3803</v>
      </c>
      <c r="L2843">
        <v>170</v>
      </c>
      <c r="M2843">
        <v>0</v>
      </c>
      <c r="N2843" t="s">
        <v>25</v>
      </c>
      <c r="O2843" t="s">
        <v>3804</v>
      </c>
      <c r="P2843" t="s">
        <v>27</v>
      </c>
      <c r="Q2843">
        <v>2</v>
      </c>
      <c r="R2843" t="str">
        <f t="shared" si="176"/>
        <v/>
      </c>
      <c r="S2843" t="str">
        <f t="shared" si="177"/>
        <v/>
      </c>
      <c r="T2843" t="str">
        <f t="shared" si="178"/>
        <v>Modern</v>
      </c>
      <c r="U2843" t="str">
        <f t="shared" si="179"/>
        <v>Long</v>
      </c>
    </row>
    <row r="2844" spans="1:21" x14ac:dyDescent="0.25">
      <c r="A2844" t="s">
        <v>13397</v>
      </c>
      <c r="B2844" t="s">
        <v>18</v>
      </c>
      <c r="C2844" t="s">
        <v>13398</v>
      </c>
      <c r="D2844" t="s">
        <v>13399</v>
      </c>
      <c r="E2844" t="s">
        <v>13400</v>
      </c>
      <c r="F2844" t="s">
        <v>22</v>
      </c>
      <c r="G2844" s="2"/>
      <c r="H2844" t="s">
        <v>22</v>
      </c>
      <c r="I2844">
        <v>2018</v>
      </c>
      <c r="J2844" t="s">
        <v>59</v>
      </c>
      <c r="K2844" t="s">
        <v>256</v>
      </c>
      <c r="L2844">
        <v>92</v>
      </c>
      <c r="M2844">
        <v>0</v>
      </c>
      <c r="N2844" t="s">
        <v>61</v>
      </c>
      <c r="O2844" t="s">
        <v>13401</v>
      </c>
      <c r="P2844" t="s">
        <v>27</v>
      </c>
      <c r="Q2844">
        <v>2</v>
      </c>
      <c r="R2844" t="str">
        <f t="shared" si="176"/>
        <v/>
      </c>
      <c r="S2844" t="str">
        <f t="shared" si="177"/>
        <v/>
      </c>
      <c r="T2844" t="str">
        <f t="shared" si="178"/>
        <v>Modern</v>
      </c>
      <c r="U2844" t="str">
        <f t="shared" si="179"/>
        <v>Medium</v>
      </c>
    </row>
    <row r="2845" spans="1:21" x14ac:dyDescent="0.25">
      <c r="A2845" t="s">
        <v>13402</v>
      </c>
      <c r="B2845" t="s">
        <v>18</v>
      </c>
      <c r="C2845" t="s">
        <v>13403</v>
      </c>
      <c r="D2845" t="s">
        <v>13404</v>
      </c>
      <c r="E2845" t="s">
        <v>13405</v>
      </c>
      <c r="F2845" t="s">
        <v>13406</v>
      </c>
      <c r="G2845" s="2"/>
      <c r="H2845" t="s">
        <v>22</v>
      </c>
      <c r="I2845">
        <v>2020</v>
      </c>
      <c r="J2845" t="s">
        <v>59</v>
      </c>
      <c r="K2845" t="s">
        <v>519</v>
      </c>
      <c r="L2845">
        <v>141</v>
      </c>
      <c r="M2845">
        <v>0</v>
      </c>
      <c r="N2845" t="s">
        <v>119</v>
      </c>
      <c r="O2845" t="s">
        <v>13407</v>
      </c>
      <c r="P2845" t="s">
        <v>27</v>
      </c>
      <c r="Q2845">
        <v>2</v>
      </c>
      <c r="R2845" t="str">
        <f t="shared" si="176"/>
        <v/>
      </c>
      <c r="S2845" t="str">
        <f t="shared" si="177"/>
        <v/>
      </c>
      <c r="T2845" t="str">
        <f t="shared" si="178"/>
        <v>Recent</v>
      </c>
      <c r="U2845" t="str">
        <f t="shared" si="179"/>
        <v>Long</v>
      </c>
    </row>
    <row r="2846" spans="1:21" x14ac:dyDescent="0.25">
      <c r="A2846" t="s">
        <v>13408</v>
      </c>
      <c r="B2846" t="s">
        <v>29</v>
      </c>
      <c r="C2846" t="s">
        <v>13409</v>
      </c>
      <c r="D2846" t="s">
        <v>13410</v>
      </c>
      <c r="E2846" t="s">
        <v>13411</v>
      </c>
      <c r="F2846" t="s">
        <v>899</v>
      </c>
      <c r="G2846" s="2">
        <v>44228</v>
      </c>
      <c r="H2846" t="s">
        <v>34</v>
      </c>
      <c r="I2846">
        <v>2020</v>
      </c>
      <c r="J2846" t="s">
        <v>35</v>
      </c>
      <c r="K2846" t="s">
        <v>71</v>
      </c>
      <c r="L2846">
        <v>0</v>
      </c>
      <c r="M2846">
        <v>1</v>
      </c>
      <c r="N2846" t="s">
        <v>61</v>
      </c>
      <c r="O2846" t="s">
        <v>13412</v>
      </c>
      <c r="P2846" t="s">
        <v>39</v>
      </c>
      <c r="Q2846">
        <v>1</v>
      </c>
      <c r="R2846">
        <f t="shared" si="176"/>
        <v>2021</v>
      </c>
      <c r="S2846" t="str">
        <f t="shared" si="177"/>
        <v>February</v>
      </c>
      <c r="T2846" t="str">
        <f t="shared" si="178"/>
        <v>Recent</v>
      </c>
      <c r="U2846" t="str">
        <f t="shared" si="179"/>
        <v>Not Applicable</v>
      </c>
    </row>
    <row r="2847" spans="1:21" x14ac:dyDescent="0.25">
      <c r="A2847" t="s">
        <v>13413</v>
      </c>
      <c r="B2847" t="s">
        <v>18</v>
      </c>
      <c r="C2847" t="s">
        <v>13414</v>
      </c>
      <c r="D2847" t="s">
        <v>13415</v>
      </c>
      <c r="E2847" t="s">
        <v>13416</v>
      </c>
      <c r="F2847" t="s">
        <v>22</v>
      </c>
      <c r="G2847" s="2"/>
      <c r="H2847" t="s">
        <v>22</v>
      </c>
      <c r="I2847">
        <v>1959</v>
      </c>
      <c r="J2847" t="s">
        <v>77</v>
      </c>
      <c r="K2847" t="s">
        <v>13417</v>
      </c>
      <c r="L2847">
        <v>175</v>
      </c>
      <c r="M2847">
        <v>0</v>
      </c>
      <c r="N2847" t="s">
        <v>119</v>
      </c>
      <c r="O2847" t="s">
        <v>13418</v>
      </c>
      <c r="P2847" t="s">
        <v>27</v>
      </c>
      <c r="Q2847">
        <v>2</v>
      </c>
      <c r="R2847" t="str">
        <f t="shared" si="176"/>
        <v/>
      </c>
      <c r="S2847" t="str">
        <f t="shared" si="177"/>
        <v/>
      </c>
      <c r="T2847" t="str">
        <f t="shared" si="178"/>
        <v>Older</v>
      </c>
      <c r="U2847" t="str">
        <f t="shared" si="179"/>
        <v>Long</v>
      </c>
    </row>
    <row r="2848" spans="1:21" x14ac:dyDescent="0.25">
      <c r="A2848" t="s">
        <v>13419</v>
      </c>
      <c r="B2848" t="s">
        <v>29</v>
      </c>
      <c r="C2848" t="s">
        <v>13420</v>
      </c>
      <c r="D2848" t="s">
        <v>22</v>
      </c>
      <c r="E2848" t="s">
        <v>13421</v>
      </c>
      <c r="F2848" t="s">
        <v>22</v>
      </c>
      <c r="G2848" s="2">
        <v>43374</v>
      </c>
      <c r="H2848" t="s">
        <v>34</v>
      </c>
      <c r="I2848">
        <v>2018</v>
      </c>
      <c r="J2848" t="s">
        <v>136</v>
      </c>
      <c r="K2848" t="s">
        <v>71</v>
      </c>
      <c r="L2848">
        <v>0</v>
      </c>
      <c r="M2848">
        <v>1</v>
      </c>
      <c r="N2848" t="s">
        <v>37</v>
      </c>
      <c r="O2848" t="s">
        <v>13422</v>
      </c>
      <c r="P2848" t="s">
        <v>39</v>
      </c>
      <c r="Q2848">
        <v>1</v>
      </c>
      <c r="R2848">
        <f t="shared" si="176"/>
        <v>2018</v>
      </c>
      <c r="S2848" t="str">
        <f t="shared" si="177"/>
        <v>October</v>
      </c>
      <c r="T2848" t="str">
        <f t="shared" si="178"/>
        <v>Modern</v>
      </c>
      <c r="U2848" t="str">
        <f t="shared" si="179"/>
        <v>Not Applicable</v>
      </c>
    </row>
    <row r="2849" spans="1:21" x14ac:dyDescent="0.25">
      <c r="A2849" t="s">
        <v>13423</v>
      </c>
      <c r="B2849" t="s">
        <v>18</v>
      </c>
      <c r="C2849" t="s">
        <v>13424</v>
      </c>
      <c r="D2849" t="s">
        <v>1508</v>
      </c>
      <c r="E2849" t="s">
        <v>13425</v>
      </c>
      <c r="F2849" t="s">
        <v>85</v>
      </c>
      <c r="G2849" s="2">
        <v>44102</v>
      </c>
      <c r="H2849" t="s">
        <v>34</v>
      </c>
      <c r="I2849">
        <v>2007</v>
      </c>
      <c r="J2849" t="s">
        <v>51</v>
      </c>
      <c r="K2849" t="s">
        <v>3554</v>
      </c>
      <c r="L2849">
        <v>149</v>
      </c>
      <c r="M2849">
        <v>0</v>
      </c>
      <c r="N2849" t="s">
        <v>61</v>
      </c>
      <c r="O2849" t="s">
        <v>13426</v>
      </c>
      <c r="P2849" t="s">
        <v>39</v>
      </c>
      <c r="Q2849">
        <v>1</v>
      </c>
      <c r="R2849">
        <f t="shared" si="176"/>
        <v>2020</v>
      </c>
      <c r="S2849" t="str">
        <f t="shared" si="177"/>
        <v>September</v>
      </c>
      <c r="T2849" t="str">
        <f t="shared" si="178"/>
        <v>Older</v>
      </c>
      <c r="U2849" t="str">
        <f t="shared" si="179"/>
        <v>Long</v>
      </c>
    </row>
    <row r="2850" spans="1:21" x14ac:dyDescent="0.25">
      <c r="A2850" t="s">
        <v>13427</v>
      </c>
      <c r="B2850" t="s">
        <v>18</v>
      </c>
      <c r="C2850" t="s">
        <v>13428</v>
      </c>
      <c r="D2850" t="s">
        <v>13429</v>
      </c>
      <c r="E2850" t="s">
        <v>13430</v>
      </c>
      <c r="F2850" t="s">
        <v>22</v>
      </c>
      <c r="G2850" s="2"/>
      <c r="H2850" t="s">
        <v>22</v>
      </c>
      <c r="I2850">
        <v>2007</v>
      </c>
      <c r="J2850" t="s">
        <v>244</v>
      </c>
      <c r="K2850" t="s">
        <v>176</v>
      </c>
      <c r="L2850">
        <v>102</v>
      </c>
      <c r="M2850">
        <v>0</v>
      </c>
      <c r="N2850" t="s">
        <v>61</v>
      </c>
      <c r="O2850" t="s">
        <v>13431</v>
      </c>
      <c r="P2850" t="s">
        <v>27</v>
      </c>
      <c r="Q2850">
        <v>2</v>
      </c>
      <c r="R2850" t="str">
        <f t="shared" si="176"/>
        <v/>
      </c>
      <c r="S2850" t="str">
        <f t="shared" si="177"/>
        <v/>
      </c>
      <c r="T2850" t="str">
        <f t="shared" si="178"/>
        <v>Older</v>
      </c>
      <c r="U2850" t="str">
        <f t="shared" si="179"/>
        <v>Medium</v>
      </c>
    </row>
    <row r="2851" spans="1:21" x14ac:dyDescent="0.25">
      <c r="A2851" t="s">
        <v>13432</v>
      </c>
      <c r="B2851" t="s">
        <v>29</v>
      </c>
      <c r="C2851" t="s">
        <v>13433</v>
      </c>
      <c r="D2851" t="s">
        <v>22</v>
      </c>
      <c r="E2851" t="s">
        <v>13434</v>
      </c>
      <c r="F2851" t="s">
        <v>22</v>
      </c>
      <c r="G2851" s="2"/>
      <c r="H2851" t="s">
        <v>22</v>
      </c>
      <c r="I2851">
        <v>2014</v>
      </c>
      <c r="J2851" t="s">
        <v>136</v>
      </c>
      <c r="K2851" t="s">
        <v>1440</v>
      </c>
      <c r="L2851">
        <v>0</v>
      </c>
      <c r="M2851">
        <v>3</v>
      </c>
      <c r="N2851" t="s">
        <v>119</v>
      </c>
      <c r="O2851" t="s">
        <v>13435</v>
      </c>
      <c r="P2851" t="s">
        <v>27</v>
      </c>
      <c r="Q2851">
        <v>2</v>
      </c>
      <c r="R2851" t="str">
        <f t="shared" si="176"/>
        <v/>
      </c>
      <c r="S2851" t="str">
        <f t="shared" si="177"/>
        <v/>
      </c>
      <c r="T2851" t="str">
        <f t="shared" si="178"/>
        <v>Modern</v>
      </c>
      <c r="U2851" t="str">
        <f t="shared" si="179"/>
        <v>Not Applicable</v>
      </c>
    </row>
    <row r="2852" spans="1:21" x14ac:dyDescent="0.25">
      <c r="A2852" t="s">
        <v>13436</v>
      </c>
      <c r="B2852" t="s">
        <v>29</v>
      </c>
      <c r="C2852" t="s">
        <v>13437</v>
      </c>
      <c r="D2852" t="s">
        <v>22</v>
      </c>
      <c r="E2852" t="s">
        <v>13438</v>
      </c>
      <c r="F2852" t="s">
        <v>22</v>
      </c>
      <c r="G2852" s="2">
        <v>44371</v>
      </c>
      <c r="H2852" t="s">
        <v>34</v>
      </c>
      <c r="I2852">
        <v>2016</v>
      </c>
      <c r="J2852" t="s">
        <v>70</v>
      </c>
      <c r="K2852" t="s">
        <v>36</v>
      </c>
      <c r="L2852">
        <v>0</v>
      </c>
      <c r="M2852">
        <v>2</v>
      </c>
      <c r="N2852" t="s">
        <v>1394</v>
      </c>
      <c r="O2852" t="s">
        <v>13439</v>
      </c>
      <c r="P2852" t="s">
        <v>27</v>
      </c>
      <c r="Q2852">
        <v>2</v>
      </c>
      <c r="R2852">
        <f t="shared" si="176"/>
        <v>2021</v>
      </c>
      <c r="S2852" t="str">
        <f t="shared" si="177"/>
        <v>June</v>
      </c>
      <c r="T2852" t="str">
        <f t="shared" si="178"/>
        <v>Modern</v>
      </c>
      <c r="U2852" t="str">
        <f t="shared" si="179"/>
        <v>Not Applicable</v>
      </c>
    </row>
    <row r="2853" spans="1:21" x14ac:dyDescent="0.25">
      <c r="A2853" t="s">
        <v>13440</v>
      </c>
      <c r="B2853" t="s">
        <v>18</v>
      </c>
      <c r="C2853" t="s">
        <v>13441</v>
      </c>
      <c r="D2853" t="s">
        <v>3649</v>
      </c>
      <c r="E2853" t="s">
        <v>13442</v>
      </c>
      <c r="F2853" t="s">
        <v>22</v>
      </c>
      <c r="G2853" s="2"/>
      <c r="H2853" t="s">
        <v>22</v>
      </c>
      <c r="I2853">
        <v>1951</v>
      </c>
      <c r="J2853" t="s">
        <v>238</v>
      </c>
      <c r="K2853" t="s">
        <v>836</v>
      </c>
      <c r="L2853">
        <v>70</v>
      </c>
      <c r="M2853">
        <v>0</v>
      </c>
      <c r="N2853" t="s">
        <v>1394</v>
      </c>
      <c r="O2853" t="s">
        <v>13443</v>
      </c>
      <c r="P2853" t="s">
        <v>27</v>
      </c>
      <c r="Q2853">
        <v>2</v>
      </c>
      <c r="R2853" t="str">
        <f t="shared" si="176"/>
        <v/>
      </c>
      <c r="S2853" t="str">
        <f t="shared" si="177"/>
        <v/>
      </c>
      <c r="T2853" t="str">
        <f t="shared" si="178"/>
        <v>Older</v>
      </c>
      <c r="U2853" t="str">
        <f t="shared" si="179"/>
        <v>Short</v>
      </c>
    </row>
    <row r="2854" spans="1:21" x14ac:dyDescent="0.25">
      <c r="A2854" t="s">
        <v>13444</v>
      </c>
      <c r="B2854" t="s">
        <v>18</v>
      </c>
      <c r="C2854" t="s">
        <v>13445</v>
      </c>
      <c r="D2854" t="s">
        <v>13446</v>
      </c>
      <c r="E2854" t="s">
        <v>22</v>
      </c>
      <c r="F2854" t="s">
        <v>22</v>
      </c>
      <c r="G2854" s="2"/>
      <c r="H2854" t="s">
        <v>22</v>
      </c>
      <c r="I2854">
        <v>2007</v>
      </c>
      <c r="J2854" t="s">
        <v>77</v>
      </c>
      <c r="K2854" t="s">
        <v>1791</v>
      </c>
      <c r="L2854">
        <v>50</v>
      </c>
      <c r="M2854">
        <v>0</v>
      </c>
      <c r="N2854" t="s">
        <v>45</v>
      </c>
      <c r="O2854" t="s">
        <v>13447</v>
      </c>
      <c r="P2854" t="s">
        <v>27</v>
      </c>
      <c r="Q2854">
        <v>2</v>
      </c>
      <c r="R2854" t="str">
        <f t="shared" si="176"/>
        <v/>
      </c>
      <c r="S2854" t="str">
        <f t="shared" si="177"/>
        <v/>
      </c>
      <c r="T2854" t="str">
        <f t="shared" si="178"/>
        <v>Older</v>
      </c>
      <c r="U2854" t="str">
        <f t="shared" si="179"/>
        <v>Short</v>
      </c>
    </row>
    <row r="2855" spans="1:21" x14ac:dyDescent="0.25">
      <c r="A2855" t="s">
        <v>13448</v>
      </c>
      <c r="B2855" t="s">
        <v>18</v>
      </c>
      <c r="C2855" t="s">
        <v>13449</v>
      </c>
      <c r="D2855" t="s">
        <v>13450</v>
      </c>
      <c r="E2855" t="s">
        <v>13451</v>
      </c>
      <c r="F2855" t="s">
        <v>22</v>
      </c>
      <c r="G2855" s="2"/>
      <c r="H2855" t="s">
        <v>22</v>
      </c>
      <c r="I2855">
        <v>1996</v>
      </c>
      <c r="J2855" t="s">
        <v>198</v>
      </c>
      <c r="K2855" t="s">
        <v>271</v>
      </c>
      <c r="L2855">
        <v>87</v>
      </c>
      <c r="M2855">
        <v>0</v>
      </c>
      <c r="N2855" t="s">
        <v>119</v>
      </c>
      <c r="O2855" t="s">
        <v>13452</v>
      </c>
      <c r="P2855" t="s">
        <v>27</v>
      </c>
      <c r="Q2855">
        <v>2</v>
      </c>
      <c r="R2855" t="str">
        <f t="shared" si="176"/>
        <v/>
      </c>
      <c r="S2855" t="str">
        <f t="shared" si="177"/>
        <v/>
      </c>
      <c r="T2855" t="str">
        <f t="shared" si="178"/>
        <v>Older</v>
      </c>
      <c r="U2855" t="str">
        <f t="shared" si="179"/>
        <v>Short</v>
      </c>
    </row>
    <row r="2856" spans="1:21" x14ac:dyDescent="0.25">
      <c r="A2856" t="s">
        <v>13453</v>
      </c>
      <c r="B2856" t="s">
        <v>18</v>
      </c>
      <c r="C2856" t="s">
        <v>13454</v>
      </c>
      <c r="D2856" t="s">
        <v>13455</v>
      </c>
      <c r="E2856" t="s">
        <v>13456</v>
      </c>
      <c r="F2856" t="s">
        <v>85</v>
      </c>
      <c r="G2856" s="2">
        <v>43678</v>
      </c>
      <c r="H2856" t="s">
        <v>34</v>
      </c>
      <c r="I2856">
        <v>2018</v>
      </c>
      <c r="J2856" t="s">
        <v>136</v>
      </c>
      <c r="K2856" t="s">
        <v>13457</v>
      </c>
      <c r="L2856">
        <v>177</v>
      </c>
      <c r="M2856">
        <v>0</v>
      </c>
      <c r="N2856" t="s">
        <v>119</v>
      </c>
      <c r="O2856" t="s">
        <v>13458</v>
      </c>
      <c r="P2856" t="s">
        <v>39</v>
      </c>
      <c r="Q2856">
        <v>1</v>
      </c>
      <c r="R2856">
        <f t="shared" si="176"/>
        <v>2019</v>
      </c>
      <c r="S2856" t="str">
        <f t="shared" si="177"/>
        <v>August</v>
      </c>
      <c r="T2856" t="str">
        <f t="shared" si="178"/>
        <v>Modern</v>
      </c>
      <c r="U2856" t="str">
        <f t="shared" si="179"/>
        <v>Long</v>
      </c>
    </row>
    <row r="2857" spans="1:21" x14ac:dyDescent="0.25">
      <c r="A2857" t="s">
        <v>13459</v>
      </c>
      <c r="B2857" t="s">
        <v>29</v>
      </c>
      <c r="C2857" t="s">
        <v>13460</v>
      </c>
      <c r="D2857" t="s">
        <v>22</v>
      </c>
      <c r="E2857" t="s">
        <v>13461</v>
      </c>
      <c r="F2857" t="s">
        <v>22</v>
      </c>
      <c r="G2857" s="2">
        <v>44365</v>
      </c>
      <c r="H2857" t="s">
        <v>34</v>
      </c>
      <c r="I2857">
        <v>2021</v>
      </c>
      <c r="J2857" t="s">
        <v>136</v>
      </c>
      <c r="K2857" t="s">
        <v>71</v>
      </c>
      <c r="L2857">
        <v>0</v>
      </c>
      <c r="M2857">
        <v>1</v>
      </c>
      <c r="N2857" t="s">
        <v>61</v>
      </c>
      <c r="O2857" t="s">
        <v>13462</v>
      </c>
      <c r="P2857" t="s">
        <v>39</v>
      </c>
      <c r="Q2857">
        <v>1</v>
      </c>
      <c r="R2857">
        <f t="shared" si="176"/>
        <v>2021</v>
      </c>
      <c r="S2857" t="str">
        <f t="shared" si="177"/>
        <v>June</v>
      </c>
      <c r="T2857" t="str">
        <f t="shared" si="178"/>
        <v>Recent</v>
      </c>
      <c r="U2857" t="str">
        <f t="shared" si="179"/>
        <v>Not Applicable</v>
      </c>
    </row>
    <row r="2858" spans="1:21" x14ac:dyDescent="0.25">
      <c r="A2858" t="s">
        <v>13463</v>
      </c>
      <c r="B2858" t="s">
        <v>18</v>
      </c>
      <c r="C2858" t="s">
        <v>13464</v>
      </c>
      <c r="D2858" t="s">
        <v>13465</v>
      </c>
      <c r="E2858" t="s">
        <v>13466</v>
      </c>
      <c r="F2858" t="s">
        <v>721</v>
      </c>
      <c r="G2858" s="2">
        <v>44378</v>
      </c>
      <c r="H2858" t="s">
        <v>34</v>
      </c>
      <c r="I2858">
        <v>2011</v>
      </c>
      <c r="J2858" t="s">
        <v>92</v>
      </c>
      <c r="K2858" t="s">
        <v>1191</v>
      </c>
      <c r="L2858">
        <v>109</v>
      </c>
      <c r="M2858">
        <v>0</v>
      </c>
      <c r="N2858" t="s">
        <v>61</v>
      </c>
      <c r="O2858" t="s">
        <v>13467</v>
      </c>
      <c r="P2858" t="s">
        <v>39</v>
      </c>
      <c r="Q2858">
        <v>1</v>
      </c>
      <c r="R2858">
        <f t="shared" si="176"/>
        <v>2021</v>
      </c>
      <c r="S2858" t="str">
        <f t="shared" si="177"/>
        <v>July</v>
      </c>
      <c r="T2858" t="str">
        <f t="shared" si="178"/>
        <v>Modern</v>
      </c>
      <c r="U2858" t="str">
        <f t="shared" si="179"/>
        <v>Medium</v>
      </c>
    </row>
    <row r="2859" spans="1:21" x14ac:dyDescent="0.25">
      <c r="A2859" t="s">
        <v>13468</v>
      </c>
      <c r="B2859" t="s">
        <v>29</v>
      </c>
      <c r="C2859" t="s">
        <v>13469</v>
      </c>
      <c r="D2859" t="s">
        <v>22</v>
      </c>
      <c r="E2859" t="s">
        <v>13470</v>
      </c>
      <c r="F2859" t="s">
        <v>22</v>
      </c>
      <c r="G2859" s="2"/>
      <c r="H2859" t="s">
        <v>22</v>
      </c>
      <c r="I2859">
        <v>2020</v>
      </c>
      <c r="J2859" t="s">
        <v>59</v>
      </c>
      <c r="K2859" t="s">
        <v>71</v>
      </c>
      <c r="L2859">
        <v>0</v>
      </c>
      <c r="M2859">
        <v>1</v>
      </c>
      <c r="N2859" t="s">
        <v>119</v>
      </c>
      <c r="O2859" t="s">
        <v>13471</v>
      </c>
      <c r="P2859" t="s">
        <v>27</v>
      </c>
      <c r="Q2859">
        <v>2</v>
      </c>
      <c r="R2859" t="str">
        <f t="shared" si="176"/>
        <v/>
      </c>
      <c r="S2859" t="str">
        <f t="shared" si="177"/>
        <v/>
      </c>
      <c r="T2859" t="str">
        <f t="shared" si="178"/>
        <v>Recent</v>
      </c>
      <c r="U2859" t="str">
        <f t="shared" si="179"/>
        <v>Not Applicable</v>
      </c>
    </row>
    <row r="2860" spans="1:21" x14ac:dyDescent="0.25">
      <c r="A2860" t="s">
        <v>13472</v>
      </c>
      <c r="B2860" t="s">
        <v>18</v>
      </c>
      <c r="C2860" t="s">
        <v>13473</v>
      </c>
      <c r="D2860" t="s">
        <v>13474</v>
      </c>
      <c r="E2860" t="s">
        <v>13475</v>
      </c>
      <c r="F2860" t="s">
        <v>175</v>
      </c>
      <c r="G2860" s="2">
        <v>42460</v>
      </c>
      <c r="H2860" t="s">
        <v>34</v>
      </c>
      <c r="I2860">
        <v>2016</v>
      </c>
      <c r="J2860" t="s">
        <v>70</v>
      </c>
      <c r="K2860" t="s">
        <v>1336</v>
      </c>
      <c r="L2860">
        <v>75</v>
      </c>
      <c r="M2860">
        <v>0</v>
      </c>
      <c r="N2860" t="s">
        <v>45</v>
      </c>
      <c r="O2860" t="s">
        <v>13476</v>
      </c>
      <c r="P2860" t="s">
        <v>39</v>
      </c>
      <c r="Q2860">
        <v>1</v>
      </c>
      <c r="R2860">
        <f t="shared" si="176"/>
        <v>2016</v>
      </c>
      <c r="S2860" t="str">
        <f t="shared" si="177"/>
        <v>March</v>
      </c>
      <c r="T2860" t="str">
        <f t="shared" si="178"/>
        <v>Modern</v>
      </c>
      <c r="U2860" t="str">
        <f t="shared" si="179"/>
        <v>Short</v>
      </c>
    </row>
    <row r="2861" spans="1:21" x14ac:dyDescent="0.25">
      <c r="A2861" t="s">
        <v>13477</v>
      </c>
      <c r="B2861" t="s">
        <v>18</v>
      </c>
      <c r="C2861" t="s">
        <v>13478</v>
      </c>
      <c r="D2861" t="s">
        <v>13479</v>
      </c>
      <c r="E2861" t="s">
        <v>13480</v>
      </c>
      <c r="F2861" t="s">
        <v>821</v>
      </c>
      <c r="G2861" s="2"/>
      <c r="H2861" t="s">
        <v>22</v>
      </c>
      <c r="I2861">
        <v>2021</v>
      </c>
      <c r="J2861" t="s">
        <v>59</v>
      </c>
      <c r="K2861" t="s">
        <v>233</v>
      </c>
      <c r="L2861">
        <v>110</v>
      </c>
      <c r="M2861">
        <v>0</v>
      </c>
      <c r="N2861" t="s">
        <v>119</v>
      </c>
      <c r="O2861" t="s">
        <v>13481</v>
      </c>
      <c r="P2861" t="s">
        <v>27</v>
      </c>
      <c r="Q2861">
        <v>2</v>
      </c>
      <c r="R2861" t="str">
        <f t="shared" si="176"/>
        <v/>
      </c>
      <c r="S2861" t="str">
        <f t="shared" si="177"/>
        <v/>
      </c>
      <c r="T2861" t="str">
        <f t="shared" si="178"/>
        <v>Recent</v>
      </c>
      <c r="U2861" t="str">
        <f t="shared" si="179"/>
        <v>Medium</v>
      </c>
    </row>
    <row r="2862" spans="1:21" x14ac:dyDescent="0.25">
      <c r="A2862" t="s">
        <v>13482</v>
      </c>
      <c r="B2862" t="s">
        <v>18</v>
      </c>
      <c r="C2862" t="s">
        <v>13483</v>
      </c>
      <c r="D2862" t="s">
        <v>13484</v>
      </c>
      <c r="E2862" t="s">
        <v>13485</v>
      </c>
      <c r="F2862" t="s">
        <v>22</v>
      </c>
      <c r="G2862" s="2"/>
      <c r="H2862" t="s">
        <v>22</v>
      </c>
      <c r="I2862">
        <v>2020</v>
      </c>
      <c r="J2862" t="s">
        <v>198</v>
      </c>
      <c r="K2862" t="s">
        <v>1652</v>
      </c>
      <c r="L2862">
        <v>72</v>
      </c>
      <c r="M2862">
        <v>0</v>
      </c>
      <c r="N2862" t="s">
        <v>119</v>
      </c>
      <c r="O2862" t="s">
        <v>13486</v>
      </c>
      <c r="P2862" t="s">
        <v>27</v>
      </c>
      <c r="Q2862">
        <v>2</v>
      </c>
      <c r="R2862" t="str">
        <f t="shared" si="176"/>
        <v/>
      </c>
      <c r="S2862" t="str">
        <f t="shared" si="177"/>
        <v/>
      </c>
      <c r="T2862" t="str">
        <f t="shared" si="178"/>
        <v>Recent</v>
      </c>
      <c r="U2862" t="str">
        <f t="shared" si="179"/>
        <v>Short</v>
      </c>
    </row>
    <row r="2863" spans="1:21" x14ac:dyDescent="0.25">
      <c r="A2863" t="s">
        <v>13487</v>
      </c>
      <c r="B2863" t="s">
        <v>29</v>
      </c>
      <c r="C2863" t="s">
        <v>13488</v>
      </c>
      <c r="D2863" t="s">
        <v>22</v>
      </c>
      <c r="E2863" t="s">
        <v>13489</v>
      </c>
      <c r="F2863" t="s">
        <v>1380</v>
      </c>
      <c r="G2863" s="2">
        <v>43511</v>
      </c>
      <c r="H2863" t="s">
        <v>34</v>
      </c>
      <c r="I2863">
        <v>2015</v>
      </c>
      <c r="J2863" t="s">
        <v>136</v>
      </c>
      <c r="K2863" t="s">
        <v>1885</v>
      </c>
      <c r="L2863">
        <v>0</v>
      </c>
      <c r="M2863">
        <v>4</v>
      </c>
      <c r="N2863" t="s">
        <v>137</v>
      </c>
      <c r="O2863" t="s">
        <v>13490</v>
      </c>
      <c r="P2863" t="s">
        <v>39</v>
      </c>
      <c r="Q2863">
        <v>1</v>
      </c>
      <c r="R2863">
        <f t="shared" si="176"/>
        <v>2019</v>
      </c>
      <c r="S2863" t="str">
        <f t="shared" si="177"/>
        <v>February</v>
      </c>
      <c r="T2863" t="str">
        <f t="shared" si="178"/>
        <v>Modern</v>
      </c>
      <c r="U2863" t="str">
        <f t="shared" si="179"/>
        <v>Not Applicable</v>
      </c>
    </row>
    <row r="2864" spans="1:21" x14ac:dyDescent="0.25">
      <c r="A2864" t="s">
        <v>13491</v>
      </c>
      <c r="B2864" t="s">
        <v>18</v>
      </c>
      <c r="C2864" t="s">
        <v>13492</v>
      </c>
      <c r="D2864" t="s">
        <v>8279</v>
      </c>
      <c r="E2864" t="s">
        <v>13493</v>
      </c>
      <c r="F2864" t="s">
        <v>643</v>
      </c>
      <c r="G2864" s="2">
        <v>43328</v>
      </c>
      <c r="H2864" t="s">
        <v>34</v>
      </c>
      <c r="I2864">
        <v>1980</v>
      </c>
      <c r="J2864" t="s">
        <v>92</v>
      </c>
      <c r="K2864" t="s">
        <v>551</v>
      </c>
      <c r="L2864">
        <v>97</v>
      </c>
      <c r="M2864">
        <v>0</v>
      </c>
      <c r="N2864" t="s">
        <v>112</v>
      </c>
      <c r="O2864" t="s">
        <v>13494</v>
      </c>
      <c r="P2864" t="s">
        <v>39</v>
      </c>
      <c r="Q2864">
        <v>1</v>
      </c>
      <c r="R2864">
        <f t="shared" si="176"/>
        <v>2018</v>
      </c>
      <c r="S2864" t="str">
        <f t="shared" si="177"/>
        <v>August</v>
      </c>
      <c r="T2864" t="str">
        <f t="shared" si="178"/>
        <v>Older</v>
      </c>
      <c r="U2864" t="str">
        <f t="shared" si="179"/>
        <v>Medium</v>
      </c>
    </row>
    <row r="2865" spans="1:21" x14ac:dyDescent="0.25">
      <c r="A2865" t="s">
        <v>13495</v>
      </c>
      <c r="B2865" t="s">
        <v>18</v>
      </c>
      <c r="C2865" t="s">
        <v>13496</v>
      </c>
      <c r="D2865" t="s">
        <v>13497</v>
      </c>
      <c r="E2865" t="s">
        <v>13498</v>
      </c>
      <c r="F2865" t="s">
        <v>13499</v>
      </c>
      <c r="G2865" s="2">
        <v>44266</v>
      </c>
      <c r="H2865" t="s">
        <v>34</v>
      </c>
      <c r="I2865">
        <v>2021</v>
      </c>
      <c r="J2865" t="s">
        <v>35</v>
      </c>
      <c r="K2865" t="s">
        <v>256</v>
      </c>
      <c r="L2865">
        <v>92</v>
      </c>
      <c r="M2865">
        <v>0</v>
      </c>
      <c r="N2865" t="s">
        <v>119</v>
      </c>
      <c r="O2865" t="s">
        <v>13500</v>
      </c>
      <c r="P2865" t="s">
        <v>39</v>
      </c>
      <c r="Q2865">
        <v>1</v>
      </c>
      <c r="R2865">
        <f t="shared" si="176"/>
        <v>2021</v>
      </c>
      <c r="S2865" t="str">
        <f t="shared" si="177"/>
        <v>March</v>
      </c>
      <c r="T2865" t="str">
        <f t="shared" si="178"/>
        <v>Recent</v>
      </c>
      <c r="U2865" t="str">
        <f t="shared" si="179"/>
        <v>Medium</v>
      </c>
    </row>
    <row r="2866" spans="1:21" x14ac:dyDescent="0.25">
      <c r="A2866" t="s">
        <v>13501</v>
      </c>
      <c r="B2866" t="s">
        <v>29</v>
      </c>
      <c r="C2866" t="s">
        <v>13502</v>
      </c>
      <c r="D2866" t="s">
        <v>22</v>
      </c>
      <c r="E2866" t="s">
        <v>13503</v>
      </c>
      <c r="F2866" t="s">
        <v>22</v>
      </c>
      <c r="G2866" s="2"/>
      <c r="H2866" t="s">
        <v>22</v>
      </c>
      <c r="I2866">
        <v>2012</v>
      </c>
      <c r="J2866" t="s">
        <v>136</v>
      </c>
      <c r="K2866" t="s">
        <v>71</v>
      </c>
      <c r="L2866">
        <v>0</v>
      </c>
      <c r="M2866">
        <v>1</v>
      </c>
      <c r="N2866" t="s">
        <v>119</v>
      </c>
      <c r="O2866" t="s">
        <v>13504</v>
      </c>
      <c r="P2866" t="s">
        <v>27</v>
      </c>
      <c r="Q2866">
        <v>2</v>
      </c>
      <c r="R2866" t="str">
        <f t="shared" si="176"/>
        <v/>
      </c>
      <c r="S2866" t="str">
        <f t="shared" si="177"/>
        <v/>
      </c>
      <c r="T2866" t="str">
        <f t="shared" si="178"/>
        <v>Modern</v>
      </c>
      <c r="U2866" t="str">
        <f t="shared" si="179"/>
        <v>Not Applicable</v>
      </c>
    </row>
    <row r="2867" spans="1:21" x14ac:dyDescent="0.25">
      <c r="A2867" t="s">
        <v>13505</v>
      </c>
      <c r="B2867" t="s">
        <v>18</v>
      </c>
      <c r="C2867" t="s">
        <v>13506</v>
      </c>
      <c r="D2867" t="s">
        <v>13507</v>
      </c>
      <c r="E2867" t="s">
        <v>13508</v>
      </c>
      <c r="F2867" t="s">
        <v>175</v>
      </c>
      <c r="G2867" s="2">
        <v>43021</v>
      </c>
      <c r="H2867" t="s">
        <v>34</v>
      </c>
      <c r="I2867">
        <v>2017</v>
      </c>
      <c r="J2867" t="s">
        <v>35</v>
      </c>
      <c r="K2867" t="s">
        <v>99</v>
      </c>
      <c r="L2867">
        <v>85</v>
      </c>
      <c r="M2867">
        <v>0</v>
      </c>
      <c r="N2867" t="s">
        <v>61</v>
      </c>
      <c r="O2867" t="s">
        <v>13509</v>
      </c>
      <c r="P2867" t="s">
        <v>39</v>
      </c>
      <c r="Q2867">
        <v>1</v>
      </c>
      <c r="R2867">
        <f t="shared" si="176"/>
        <v>2017</v>
      </c>
      <c r="S2867" t="str">
        <f t="shared" si="177"/>
        <v>October</v>
      </c>
      <c r="T2867" t="str">
        <f t="shared" si="178"/>
        <v>Modern</v>
      </c>
      <c r="U2867" t="str">
        <f t="shared" si="179"/>
        <v>Short</v>
      </c>
    </row>
    <row r="2868" spans="1:21" x14ac:dyDescent="0.25">
      <c r="A2868" t="s">
        <v>13510</v>
      </c>
      <c r="B2868" t="s">
        <v>18</v>
      </c>
      <c r="C2868" t="s">
        <v>13511</v>
      </c>
      <c r="D2868" t="s">
        <v>13512</v>
      </c>
      <c r="E2868" t="s">
        <v>13513</v>
      </c>
      <c r="F2868" t="s">
        <v>13514</v>
      </c>
      <c r="G2868" s="2">
        <v>42781</v>
      </c>
      <c r="H2868" t="s">
        <v>34</v>
      </c>
      <c r="I2868">
        <v>2015</v>
      </c>
      <c r="J2868" t="s">
        <v>35</v>
      </c>
      <c r="K2868" t="s">
        <v>263</v>
      </c>
      <c r="L2868">
        <v>88</v>
      </c>
      <c r="M2868">
        <v>0</v>
      </c>
      <c r="N2868" t="s">
        <v>119</v>
      </c>
      <c r="O2868" t="s">
        <v>13515</v>
      </c>
      <c r="P2868" t="s">
        <v>39</v>
      </c>
      <c r="Q2868">
        <v>1</v>
      </c>
      <c r="R2868">
        <f t="shared" si="176"/>
        <v>2017</v>
      </c>
      <c r="S2868" t="str">
        <f t="shared" si="177"/>
        <v>February</v>
      </c>
      <c r="T2868" t="str">
        <f t="shared" si="178"/>
        <v>Modern</v>
      </c>
      <c r="U2868" t="str">
        <f t="shared" si="179"/>
        <v>Short</v>
      </c>
    </row>
    <row r="2869" spans="1:21" x14ac:dyDescent="0.25">
      <c r="A2869" t="s">
        <v>13516</v>
      </c>
      <c r="B2869" t="s">
        <v>29</v>
      </c>
      <c r="C2869" t="s">
        <v>13517</v>
      </c>
      <c r="D2869" t="s">
        <v>22</v>
      </c>
      <c r="E2869" t="s">
        <v>13518</v>
      </c>
      <c r="F2869" t="s">
        <v>22</v>
      </c>
      <c r="G2869" s="2"/>
      <c r="H2869" t="s">
        <v>22</v>
      </c>
      <c r="I2869">
        <v>2021</v>
      </c>
      <c r="J2869" t="s">
        <v>23</v>
      </c>
      <c r="K2869" t="s">
        <v>71</v>
      </c>
      <c r="L2869">
        <v>0</v>
      </c>
      <c r="M2869">
        <v>1</v>
      </c>
      <c r="N2869" t="s">
        <v>61</v>
      </c>
      <c r="O2869" t="s">
        <v>13519</v>
      </c>
      <c r="P2869" t="s">
        <v>27</v>
      </c>
      <c r="Q2869">
        <v>2</v>
      </c>
      <c r="R2869" t="str">
        <f t="shared" si="176"/>
        <v/>
      </c>
      <c r="S2869" t="str">
        <f t="shared" si="177"/>
        <v/>
      </c>
      <c r="T2869" t="str">
        <f t="shared" si="178"/>
        <v>Recent</v>
      </c>
      <c r="U2869" t="str">
        <f t="shared" si="179"/>
        <v>Not Applicable</v>
      </c>
    </row>
    <row r="2870" spans="1:21" x14ac:dyDescent="0.25">
      <c r="A2870" t="s">
        <v>13520</v>
      </c>
      <c r="B2870" t="s">
        <v>29</v>
      </c>
      <c r="C2870" t="s">
        <v>13521</v>
      </c>
      <c r="D2870" t="s">
        <v>22</v>
      </c>
      <c r="E2870" t="s">
        <v>13522</v>
      </c>
      <c r="F2870" t="s">
        <v>33</v>
      </c>
      <c r="G2870" s="2"/>
      <c r="H2870" t="s">
        <v>22</v>
      </c>
      <c r="I2870">
        <v>2003</v>
      </c>
      <c r="J2870" t="s">
        <v>349</v>
      </c>
      <c r="K2870" t="s">
        <v>1856</v>
      </c>
      <c r="L2870">
        <v>0</v>
      </c>
      <c r="M2870">
        <v>7</v>
      </c>
      <c r="N2870" t="s">
        <v>79</v>
      </c>
      <c r="O2870" t="s">
        <v>13523</v>
      </c>
      <c r="P2870" t="s">
        <v>27</v>
      </c>
      <c r="Q2870">
        <v>2</v>
      </c>
      <c r="R2870" t="str">
        <f t="shared" si="176"/>
        <v/>
      </c>
      <c r="S2870" t="str">
        <f t="shared" si="177"/>
        <v/>
      </c>
      <c r="T2870" t="str">
        <f t="shared" si="178"/>
        <v>Older</v>
      </c>
      <c r="U2870" t="str">
        <f t="shared" si="179"/>
        <v>Not Applicable</v>
      </c>
    </row>
    <row r="2871" spans="1:21" x14ac:dyDescent="0.25">
      <c r="A2871" t="s">
        <v>13524</v>
      </c>
      <c r="B2871" t="s">
        <v>29</v>
      </c>
      <c r="C2871" t="s">
        <v>13525</v>
      </c>
      <c r="D2871" t="s">
        <v>22</v>
      </c>
      <c r="E2871" t="s">
        <v>13526</v>
      </c>
      <c r="F2871" t="s">
        <v>1758</v>
      </c>
      <c r="G2871" s="2">
        <v>44246</v>
      </c>
      <c r="H2871" t="s">
        <v>34</v>
      </c>
      <c r="I2871">
        <v>2021</v>
      </c>
      <c r="J2871" t="s">
        <v>35</v>
      </c>
      <c r="K2871" t="s">
        <v>71</v>
      </c>
      <c r="L2871">
        <v>0</v>
      </c>
      <c r="M2871">
        <v>1</v>
      </c>
      <c r="N2871" t="s">
        <v>998</v>
      </c>
      <c r="O2871" t="s">
        <v>13527</v>
      </c>
      <c r="P2871" t="s">
        <v>39</v>
      </c>
      <c r="Q2871">
        <v>1</v>
      </c>
      <c r="R2871">
        <f t="shared" si="176"/>
        <v>2021</v>
      </c>
      <c r="S2871" t="str">
        <f t="shared" si="177"/>
        <v>February</v>
      </c>
      <c r="T2871" t="str">
        <f t="shared" si="178"/>
        <v>Recent</v>
      </c>
      <c r="U2871" t="str">
        <f t="shared" si="179"/>
        <v>Not Applicable</v>
      </c>
    </row>
    <row r="2872" spans="1:21" x14ac:dyDescent="0.25">
      <c r="A2872" t="s">
        <v>13528</v>
      </c>
      <c r="B2872" t="s">
        <v>18</v>
      </c>
      <c r="C2872" t="s">
        <v>13529</v>
      </c>
      <c r="D2872" t="s">
        <v>13530</v>
      </c>
      <c r="E2872" t="s">
        <v>13531</v>
      </c>
      <c r="F2872" t="s">
        <v>22</v>
      </c>
      <c r="G2872" s="2"/>
      <c r="H2872" t="s">
        <v>22</v>
      </c>
      <c r="I2872">
        <v>2020</v>
      </c>
      <c r="J2872" t="s">
        <v>23</v>
      </c>
      <c r="K2872" t="s">
        <v>2724</v>
      </c>
      <c r="L2872">
        <v>10</v>
      </c>
      <c r="M2872">
        <v>0</v>
      </c>
      <c r="N2872" t="s">
        <v>119</v>
      </c>
      <c r="O2872" t="s">
        <v>13532</v>
      </c>
      <c r="P2872" t="s">
        <v>27</v>
      </c>
      <c r="Q2872">
        <v>2</v>
      </c>
      <c r="R2872" t="str">
        <f t="shared" si="176"/>
        <v/>
      </c>
      <c r="S2872" t="str">
        <f t="shared" si="177"/>
        <v/>
      </c>
      <c r="T2872" t="str">
        <f t="shared" si="178"/>
        <v>Recent</v>
      </c>
      <c r="U2872" t="str">
        <f t="shared" si="179"/>
        <v>Short</v>
      </c>
    </row>
    <row r="2873" spans="1:21" x14ac:dyDescent="0.25">
      <c r="A2873" t="s">
        <v>13533</v>
      </c>
      <c r="B2873" t="s">
        <v>18</v>
      </c>
      <c r="C2873" t="s">
        <v>13534</v>
      </c>
      <c r="D2873" t="s">
        <v>13535</v>
      </c>
      <c r="E2873" t="s">
        <v>13536</v>
      </c>
      <c r="F2873" t="s">
        <v>22</v>
      </c>
      <c r="G2873" s="2"/>
      <c r="H2873" t="s">
        <v>22</v>
      </c>
      <c r="I2873">
        <v>1994</v>
      </c>
      <c r="J2873" t="s">
        <v>59</v>
      </c>
      <c r="K2873" t="s">
        <v>182</v>
      </c>
      <c r="L2873">
        <v>84</v>
      </c>
      <c r="M2873">
        <v>0</v>
      </c>
      <c r="N2873" t="s">
        <v>119</v>
      </c>
      <c r="O2873" t="s">
        <v>13537</v>
      </c>
      <c r="P2873" t="s">
        <v>27</v>
      </c>
      <c r="Q2873">
        <v>2</v>
      </c>
      <c r="R2873" t="str">
        <f t="shared" si="176"/>
        <v/>
      </c>
      <c r="S2873" t="str">
        <f t="shared" si="177"/>
        <v/>
      </c>
      <c r="T2873" t="str">
        <f t="shared" si="178"/>
        <v>Older</v>
      </c>
      <c r="U2873" t="str">
        <f t="shared" si="179"/>
        <v>Short</v>
      </c>
    </row>
    <row r="2874" spans="1:21" x14ac:dyDescent="0.25">
      <c r="A2874" t="s">
        <v>13538</v>
      </c>
      <c r="B2874" t="s">
        <v>18</v>
      </c>
      <c r="C2874" t="s">
        <v>13539</v>
      </c>
      <c r="D2874" t="s">
        <v>76</v>
      </c>
      <c r="E2874" t="s">
        <v>22</v>
      </c>
      <c r="F2874" t="s">
        <v>22</v>
      </c>
      <c r="G2874" s="2"/>
      <c r="H2874" t="s">
        <v>22</v>
      </c>
      <c r="I2874">
        <v>2019</v>
      </c>
      <c r="J2874" t="s">
        <v>77</v>
      </c>
      <c r="K2874" t="s">
        <v>737</v>
      </c>
      <c r="L2874">
        <v>33</v>
      </c>
      <c r="M2874">
        <v>0</v>
      </c>
      <c r="N2874" t="s">
        <v>357</v>
      </c>
      <c r="O2874" t="s">
        <v>13540</v>
      </c>
      <c r="P2874" t="s">
        <v>27</v>
      </c>
      <c r="Q2874">
        <v>2</v>
      </c>
      <c r="R2874" t="str">
        <f t="shared" si="176"/>
        <v/>
      </c>
      <c r="S2874" t="str">
        <f t="shared" si="177"/>
        <v/>
      </c>
      <c r="T2874" t="str">
        <f t="shared" si="178"/>
        <v>Modern</v>
      </c>
      <c r="U2874" t="str">
        <f t="shared" si="179"/>
        <v>Short</v>
      </c>
    </row>
    <row r="2875" spans="1:21" x14ac:dyDescent="0.25">
      <c r="A2875" t="s">
        <v>13541</v>
      </c>
      <c r="B2875" t="s">
        <v>18</v>
      </c>
      <c r="C2875" t="s">
        <v>13542</v>
      </c>
      <c r="D2875" t="s">
        <v>13543</v>
      </c>
      <c r="E2875" t="s">
        <v>13544</v>
      </c>
      <c r="F2875" t="s">
        <v>175</v>
      </c>
      <c r="G2875" s="2">
        <v>41637</v>
      </c>
      <c r="H2875" t="s">
        <v>34</v>
      </c>
      <c r="I2875">
        <v>2013</v>
      </c>
      <c r="J2875" t="s">
        <v>70</v>
      </c>
      <c r="K2875" t="s">
        <v>2743</v>
      </c>
      <c r="L2875">
        <v>130</v>
      </c>
      <c r="M2875">
        <v>0</v>
      </c>
      <c r="N2875" t="s">
        <v>162</v>
      </c>
      <c r="O2875" t="s">
        <v>13545</v>
      </c>
      <c r="P2875" t="s">
        <v>39</v>
      </c>
      <c r="Q2875">
        <v>1</v>
      </c>
      <c r="R2875">
        <f t="shared" si="176"/>
        <v>2013</v>
      </c>
      <c r="S2875" t="str">
        <f t="shared" si="177"/>
        <v>December</v>
      </c>
      <c r="T2875" t="str">
        <f t="shared" si="178"/>
        <v>Modern</v>
      </c>
      <c r="U2875" t="str">
        <f t="shared" si="179"/>
        <v>Long</v>
      </c>
    </row>
    <row r="2876" spans="1:21" x14ac:dyDescent="0.25">
      <c r="A2876" t="s">
        <v>13546</v>
      </c>
      <c r="B2876" t="s">
        <v>18</v>
      </c>
      <c r="C2876" t="s">
        <v>13547</v>
      </c>
      <c r="D2876" t="s">
        <v>736</v>
      </c>
      <c r="E2876" t="s">
        <v>22</v>
      </c>
      <c r="F2876" t="s">
        <v>22</v>
      </c>
      <c r="G2876" s="2"/>
      <c r="H2876" t="s">
        <v>22</v>
      </c>
      <c r="I2876">
        <v>2019</v>
      </c>
      <c r="J2876" t="s">
        <v>77</v>
      </c>
      <c r="K2876" t="s">
        <v>2839</v>
      </c>
      <c r="L2876">
        <v>32</v>
      </c>
      <c r="M2876">
        <v>0</v>
      </c>
      <c r="N2876" t="s">
        <v>79</v>
      </c>
      <c r="O2876" t="s">
        <v>13548</v>
      </c>
      <c r="P2876" t="s">
        <v>27</v>
      </c>
      <c r="Q2876">
        <v>2</v>
      </c>
      <c r="R2876" t="str">
        <f t="shared" si="176"/>
        <v/>
      </c>
      <c r="S2876" t="str">
        <f t="shared" si="177"/>
        <v/>
      </c>
      <c r="T2876" t="str">
        <f t="shared" si="178"/>
        <v>Modern</v>
      </c>
      <c r="U2876" t="str">
        <f t="shared" si="179"/>
        <v>Short</v>
      </c>
    </row>
    <row r="2877" spans="1:21" x14ac:dyDescent="0.25">
      <c r="A2877" t="s">
        <v>13549</v>
      </c>
      <c r="B2877" t="s">
        <v>29</v>
      </c>
      <c r="C2877" t="s">
        <v>13550</v>
      </c>
      <c r="D2877" t="s">
        <v>22</v>
      </c>
      <c r="E2877" t="s">
        <v>13551</v>
      </c>
      <c r="F2877" t="s">
        <v>22</v>
      </c>
      <c r="G2877" s="2"/>
      <c r="H2877" t="s">
        <v>22</v>
      </c>
      <c r="I2877">
        <v>2016</v>
      </c>
      <c r="J2877" t="s">
        <v>136</v>
      </c>
      <c r="K2877" t="s">
        <v>732</v>
      </c>
      <c r="L2877">
        <v>0</v>
      </c>
      <c r="M2877">
        <v>5</v>
      </c>
      <c r="N2877" t="s">
        <v>119</v>
      </c>
      <c r="O2877" t="s">
        <v>13552</v>
      </c>
      <c r="P2877" t="s">
        <v>27</v>
      </c>
      <c r="Q2877">
        <v>2</v>
      </c>
      <c r="R2877" t="str">
        <f t="shared" si="176"/>
        <v/>
      </c>
      <c r="S2877" t="str">
        <f t="shared" si="177"/>
        <v/>
      </c>
      <c r="T2877" t="str">
        <f t="shared" si="178"/>
        <v>Modern</v>
      </c>
      <c r="U2877" t="str">
        <f t="shared" si="179"/>
        <v>Not Applicable</v>
      </c>
    </row>
    <row r="2878" spans="1:21" x14ac:dyDescent="0.25">
      <c r="A2878" t="s">
        <v>13553</v>
      </c>
      <c r="B2878" t="s">
        <v>18</v>
      </c>
      <c r="C2878" t="s">
        <v>13554</v>
      </c>
      <c r="D2878" t="s">
        <v>13555</v>
      </c>
      <c r="E2878" t="s">
        <v>13556</v>
      </c>
      <c r="F2878" t="s">
        <v>175</v>
      </c>
      <c r="G2878" s="2"/>
      <c r="H2878" t="s">
        <v>22</v>
      </c>
      <c r="I2878">
        <v>1975</v>
      </c>
      <c r="J2878" t="s">
        <v>300</v>
      </c>
      <c r="K2878" t="s">
        <v>1652</v>
      </c>
      <c r="L2878">
        <v>72</v>
      </c>
      <c r="M2878">
        <v>0</v>
      </c>
      <c r="N2878" t="s">
        <v>264</v>
      </c>
      <c r="O2878" t="s">
        <v>13557</v>
      </c>
      <c r="P2878" t="s">
        <v>27</v>
      </c>
      <c r="Q2878">
        <v>2</v>
      </c>
      <c r="R2878" t="str">
        <f t="shared" si="176"/>
        <v/>
      </c>
      <c r="S2878" t="str">
        <f t="shared" si="177"/>
        <v/>
      </c>
      <c r="T2878" t="str">
        <f t="shared" si="178"/>
        <v>Older</v>
      </c>
      <c r="U2878" t="str">
        <f t="shared" si="179"/>
        <v>Short</v>
      </c>
    </row>
    <row r="2879" spans="1:21" x14ac:dyDescent="0.25">
      <c r="A2879" t="s">
        <v>13558</v>
      </c>
      <c r="B2879" t="s">
        <v>29</v>
      </c>
      <c r="C2879" t="s">
        <v>13559</v>
      </c>
      <c r="D2879" t="s">
        <v>22</v>
      </c>
      <c r="E2879" t="s">
        <v>13560</v>
      </c>
      <c r="F2879" t="s">
        <v>22</v>
      </c>
      <c r="G2879" s="2"/>
      <c r="H2879" t="s">
        <v>22</v>
      </c>
      <c r="I2879">
        <v>2017</v>
      </c>
      <c r="J2879" t="s">
        <v>136</v>
      </c>
      <c r="K2879" t="s">
        <v>71</v>
      </c>
      <c r="L2879">
        <v>0</v>
      </c>
      <c r="M2879">
        <v>1</v>
      </c>
      <c r="N2879" t="s">
        <v>368</v>
      </c>
      <c r="O2879" t="s">
        <v>13561</v>
      </c>
      <c r="P2879" t="s">
        <v>27</v>
      </c>
      <c r="Q2879">
        <v>2</v>
      </c>
      <c r="R2879" t="str">
        <f t="shared" si="176"/>
        <v/>
      </c>
      <c r="S2879" t="str">
        <f t="shared" si="177"/>
        <v/>
      </c>
      <c r="T2879" t="str">
        <f t="shared" si="178"/>
        <v>Modern</v>
      </c>
      <c r="U2879" t="str">
        <f t="shared" si="179"/>
        <v>Not Applicable</v>
      </c>
    </row>
    <row r="2880" spans="1:21" x14ac:dyDescent="0.25">
      <c r="A2880" t="s">
        <v>13562</v>
      </c>
      <c r="B2880" t="s">
        <v>18</v>
      </c>
      <c r="C2880" t="s">
        <v>13563</v>
      </c>
      <c r="D2880" t="s">
        <v>9009</v>
      </c>
      <c r="E2880" t="s">
        <v>13564</v>
      </c>
      <c r="F2880" t="s">
        <v>22</v>
      </c>
      <c r="G2880" s="2"/>
      <c r="H2880" t="s">
        <v>22</v>
      </c>
      <c r="I2880">
        <v>2005</v>
      </c>
      <c r="J2880" t="s">
        <v>92</v>
      </c>
      <c r="K2880" t="s">
        <v>256</v>
      </c>
      <c r="L2880">
        <v>92</v>
      </c>
      <c r="M2880">
        <v>0</v>
      </c>
      <c r="N2880" t="s">
        <v>119</v>
      </c>
      <c r="O2880" t="s">
        <v>13565</v>
      </c>
      <c r="P2880" t="s">
        <v>27</v>
      </c>
      <c r="Q2880">
        <v>2</v>
      </c>
      <c r="R2880" t="str">
        <f t="shared" si="176"/>
        <v/>
      </c>
      <c r="S2880" t="str">
        <f t="shared" si="177"/>
        <v/>
      </c>
      <c r="T2880" t="str">
        <f t="shared" si="178"/>
        <v>Older</v>
      </c>
      <c r="U2880" t="str">
        <f t="shared" si="179"/>
        <v>Medium</v>
      </c>
    </row>
    <row r="2881" spans="1:21" x14ac:dyDescent="0.25">
      <c r="A2881" t="s">
        <v>13566</v>
      </c>
      <c r="B2881" t="s">
        <v>18</v>
      </c>
      <c r="C2881" t="s">
        <v>13567</v>
      </c>
      <c r="D2881" t="s">
        <v>13568</v>
      </c>
      <c r="E2881" t="s">
        <v>13569</v>
      </c>
      <c r="F2881" t="s">
        <v>85</v>
      </c>
      <c r="G2881" s="2">
        <v>43066</v>
      </c>
      <c r="H2881" t="s">
        <v>34</v>
      </c>
      <c r="I2881">
        <v>2017</v>
      </c>
      <c r="J2881" t="s">
        <v>244</v>
      </c>
      <c r="K2881" t="s">
        <v>593</v>
      </c>
      <c r="L2881">
        <v>128</v>
      </c>
      <c r="M2881">
        <v>0</v>
      </c>
      <c r="N2881" t="s">
        <v>61</v>
      </c>
      <c r="O2881" t="s">
        <v>13570</v>
      </c>
      <c r="P2881" t="s">
        <v>39</v>
      </c>
      <c r="Q2881">
        <v>1</v>
      </c>
      <c r="R2881">
        <f t="shared" si="176"/>
        <v>2017</v>
      </c>
      <c r="S2881" t="str">
        <f t="shared" si="177"/>
        <v>November</v>
      </c>
      <c r="T2881" t="str">
        <f t="shared" si="178"/>
        <v>Modern</v>
      </c>
      <c r="U2881" t="str">
        <f t="shared" si="179"/>
        <v>Long</v>
      </c>
    </row>
    <row r="2882" spans="1:21" x14ac:dyDescent="0.25">
      <c r="A2882" t="s">
        <v>13571</v>
      </c>
      <c r="B2882" t="s">
        <v>18</v>
      </c>
      <c r="C2882" t="s">
        <v>13572</v>
      </c>
      <c r="D2882" t="s">
        <v>13573</v>
      </c>
      <c r="E2882" t="s">
        <v>13574</v>
      </c>
      <c r="F2882" t="s">
        <v>22</v>
      </c>
      <c r="G2882" s="2"/>
      <c r="H2882" t="s">
        <v>22</v>
      </c>
      <c r="I2882">
        <v>2017</v>
      </c>
      <c r="J2882" t="s">
        <v>153</v>
      </c>
      <c r="K2882" t="s">
        <v>99</v>
      </c>
      <c r="L2882">
        <v>85</v>
      </c>
      <c r="M2882">
        <v>0</v>
      </c>
      <c r="N2882" t="s">
        <v>357</v>
      </c>
      <c r="O2882" t="s">
        <v>13575</v>
      </c>
      <c r="P2882" t="s">
        <v>27</v>
      </c>
      <c r="Q2882">
        <v>2</v>
      </c>
      <c r="R2882" t="str">
        <f t="shared" si="176"/>
        <v/>
      </c>
      <c r="S2882" t="str">
        <f t="shared" si="177"/>
        <v/>
      </c>
      <c r="T2882" t="str">
        <f t="shared" si="178"/>
        <v>Modern</v>
      </c>
      <c r="U2882" t="str">
        <f t="shared" si="179"/>
        <v>Short</v>
      </c>
    </row>
    <row r="2883" spans="1:21" x14ac:dyDescent="0.25">
      <c r="A2883" t="s">
        <v>13576</v>
      </c>
      <c r="B2883" t="s">
        <v>18</v>
      </c>
      <c r="C2883" t="s">
        <v>13577</v>
      </c>
      <c r="D2883" t="s">
        <v>5416</v>
      </c>
      <c r="E2883" t="s">
        <v>13578</v>
      </c>
      <c r="F2883" t="s">
        <v>22</v>
      </c>
      <c r="G2883" s="2"/>
      <c r="H2883" t="s">
        <v>22</v>
      </c>
      <c r="I2883">
        <v>2011</v>
      </c>
      <c r="J2883" t="s">
        <v>198</v>
      </c>
      <c r="K2883" t="s">
        <v>779</v>
      </c>
      <c r="L2883">
        <v>58</v>
      </c>
      <c r="M2883">
        <v>0</v>
      </c>
      <c r="N2883" t="s">
        <v>155</v>
      </c>
      <c r="O2883" t="s">
        <v>13579</v>
      </c>
      <c r="P2883" t="s">
        <v>27</v>
      </c>
      <c r="Q2883">
        <v>2</v>
      </c>
      <c r="R2883" t="str">
        <f t="shared" ref="R2883:R2946" si="180">IF(G2883="","",YEAR(G2883))</f>
        <v/>
      </c>
      <c r="S2883" t="str">
        <f t="shared" ref="S2883:S2946" si="181">IF(G2883="","",TEXT(G2883,"mmmm"))</f>
        <v/>
      </c>
      <c r="T2883" t="str">
        <f t="shared" ref="T2883:T2946" si="182">IF(I2883&gt;=2020,"Recent",IF(I2883&gt;=2010,"Modern","Older"))</f>
        <v>Modern</v>
      </c>
      <c r="U2883" t="str">
        <f t="shared" ref="U2883:U2946" si="183">IF(L2883=0,"Not Applicable",IF(L2883&lt; 90,"Short",IF(L2883&lt;=120,"Medium","Long")))</f>
        <v>Short</v>
      </c>
    </row>
    <row r="2884" spans="1:21" x14ac:dyDescent="0.25">
      <c r="A2884" t="s">
        <v>13580</v>
      </c>
      <c r="B2884" t="s">
        <v>18</v>
      </c>
      <c r="C2884" t="s">
        <v>13581</v>
      </c>
      <c r="D2884" t="s">
        <v>13582</v>
      </c>
      <c r="E2884" t="s">
        <v>13583</v>
      </c>
      <c r="F2884" t="s">
        <v>175</v>
      </c>
      <c r="G2884" s="2">
        <v>42997</v>
      </c>
      <c r="H2884" t="s">
        <v>34</v>
      </c>
      <c r="I2884">
        <v>2017</v>
      </c>
      <c r="J2884" t="s">
        <v>136</v>
      </c>
      <c r="K2884" t="s">
        <v>604</v>
      </c>
      <c r="L2884">
        <v>62</v>
      </c>
      <c r="M2884">
        <v>0</v>
      </c>
      <c r="N2884" t="s">
        <v>210</v>
      </c>
      <c r="O2884" t="s">
        <v>13584</v>
      </c>
      <c r="P2884" t="s">
        <v>39</v>
      </c>
      <c r="Q2884">
        <v>1</v>
      </c>
      <c r="R2884">
        <f t="shared" si="180"/>
        <v>2017</v>
      </c>
      <c r="S2884" t="str">
        <f t="shared" si="181"/>
        <v>September</v>
      </c>
      <c r="T2884" t="str">
        <f t="shared" si="182"/>
        <v>Modern</v>
      </c>
      <c r="U2884" t="str">
        <f t="shared" si="183"/>
        <v>Short</v>
      </c>
    </row>
    <row r="2885" spans="1:21" x14ac:dyDescent="0.25">
      <c r="A2885" t="s">
        <v>13585</v>
      </c>
      <c r="B2885" t="s">
        <v>18</v>
      </c>
      <c r="C2885" t="s">
        <v>13586</v>
      </c>
      <c r="D2885" t="s">
        <v>13587</v>
      </c>
      <c r="E2885" t="s">
        <v>13588</v>
      </c>
      <c r="F2885" t="s">
        <v>85</v>
      </c>
      <c r="G2885" s="2">
        <v>43800</v>
      </c>
      <c r="H2885" t="s">
        <v>34</v>
      </c>
      <c r="I2885">
        <v>2019</v>
      </c>
      <c r="J2885" t="s">
        <v>51</v>
      </c>
      <c r="K2885" t="s">
        <v>7199</v>
      </c>
      <c r="L2885">
        <v>127</v>
      </c>
      <c r="M2885">
        <v>0</v>
      </c>
      <c r="N2885" t="s">
        <v>61</v>
      </c>
      <c r="O2885" t="s">
        <v>13589</v>
      </c>
      <c r="P2885" t="s">
        <v>39</v>
      </c>
      <c r="Q2885">
        <v>1</v>
      </c>
      <c r="R2885">
        <f t="shared" si="180"/>
        <v>2019</v>
      </c>
      <c r="S2885" t="str">
        <f t="shared" si="181"/>
        <v>December</v>
      </c>
      <c r="T2885" t="str">
        <f t="shared" si="182"/>
        <v>Modern</v>
      </c>
      <c r="U2885" t="str">
        <f t="shared" si="183"/>
        <v>Long</v>
      </c>
    </row>
    <row r="2886" spans="1:21" x14ac:dyDescent="0.25">
      <c r="A2886" t="s">
        <v>13590</v>
      </c>
      <c r="B2886" t="s">
        <v>18</v>
      </c>
      <c r="C2886" t="s">
        <v>13591</v>
      </c>
      <c r="D2886" t="s">
        <v>8357</v>
      </c>
      <c r="E2886" t="s">
        <v>13592</v>
      </c>
      <c r="F2886" t="s">
        <v>22</v>
      </c>
      <c r="G2886" s="2"/>
      <c r="H2886" t="s">
        <v>22</v>
      </c>
      <c r="I2886">
        <v>2016</v>
      </c>
      <c r="J2886" t="s">
        <v>244</v>
      </c>
      <c r="K2886" t="s">
        <v>233</v>
      </c>
      <c r="L2886">
        <v>110</v>
      </c>
      <c r="M2886">
        <v>0</v>
      </c>
      <c r="N2886" t="s">
        <v>1417</v>
      </c>
      <c r="O2886" t="s">
        <v>13593</v>
      </c>
      <c r="P2886" t="s">
        <v>27</v>
      </c>
      <c r="Q2886">
        <v>2</v>
      </c>
      <c r="R2886" t="str">
        <f t="shared" si="180"/>
        <v/>
      </c>
      <c r="S2886" t="str">
        <f t="shared" si="181"/>
        <v/>
      </c>
      <c r="T2886" t="str">
        <f t="shared" si="182"/>
        <v>Modern</v>
      </c>
      <c r="U2886" t="str">
        <f t="shared" si="183"/>
        <v>Medium</v>
      </c>
    </row>
    <row r="2887" spans="1:21" x14ac:dyDescent="0.25">
      <c r="A2887" t="s">
        <v>13594</v>
      </c>
      <c r="B2887" t="s">
        <v>18</v>
      </c>
      <c r="C2887" t="s">
        <v>13595</v>
      </c>
      <c r="D2887" t="s">
        <v>6845</v>
      </c>
      <c r="E2887" t="s">
        <v>13596</v>
      </c>
      <c r="F2887" t="s">
        <v>175</v>
      </c>
      <c r="G2887" s="2">
        <v>43831</v>
      </c>
      <c r="H2887" t="s">
        <v>34</v>
      </c>
      <c r="I2887">
        <v>2004</v>
      </c>
      <c r="J2887" t="s">
        <v>92</v>
      </c>
      <c r="K2887" t="s">
        <v>1140</v>
      </c>
      <c r="L2887">
        <v>137</v>
      </c>
      <c r="M2887">
        <v>0</v>
      </c>
      <c r="N2887" t="s">
        <v>112</v>
      </c>
      <c r="O2887" t="s">
        <v>13597</v>
      </c>
      <c r="P2887" t="s">
        <v>39</v>
      </c>
      <c r="Q2887">
        <v>1</v>
      </c>
      <c r="R2887">
        <f t="shared" si="180"/>
        <v>2020</v>
      </c>
      <c r="S2887" t="str">
        <f t="shared" si="181"/>
        <v>January</v>
      </c>
      <c r="T2887" t="str">
        <f t="shared" si="182"/>
        <v>Older</v>
      </c>
      <c r="U2887" t="str">
        <f t="shared" si="183"/>
        <v>Long</v>
      </c>
    </row>
    <row r="2888" spans="1:21" x14ac:dyDescent="0.25">
      <c r="A2888" t="s">
        <v>13598</v>
      </c>
      <c r="B2888" t="s">
        <v>18</v>
      </c>
      <c r="C2888" t="s">
        <v>13599</v>
      </c>
      <c r="D2888" t="s">
        <v>13600</v>
      </c>
      <c r="E2888" t="s">
        <v>13601</v>
      </c>
      <c r="F2888" t="s">
        <v>22</v>
      </c>
      <c r="G2888" s="2"/>
      <c r="H2888" t="s">
        <v>22</v>
      </c>
      <c r="I2888">
        <v>1989</v>
      </c>
      <c r="J2888" t="s">
        <v>198</v>
      </c>
      <c r="K2888" t="s">
        <v>318</v>
      </c>
      <c r="L2888">
        <v>80</v>
      </c>
      <c r="M2888">
        <v>0</v>
      </c>
      <c r="N2888" t="s">
        <v>119</v>
      </c>
      <c r="O2888" t="s">
        <v>13602</v>
      </c>
      <c r="P2888" t="s">
        <v>27</v>
      </c>
      <c r="Q2888">
        <v>2</v>
      </c>
      <c r="R2888" t="str">
        <f t="shared" si="180"/>
        <v/>
      </c>
      <c r="S2888" t="str">
        <f t="shared" si="181"/>
        <v/>
      </c>
      <c r="T2888" t="str">
        <f t="shared" si="182"/>
        <v>Older</v>
      </c>
      <c r="U2888" t="str">
        <f t="shared" si="183"/>
        <v>Short</v>
      </c>
    </row>
    <row r="2889" spans="1:21" x14ac:dyDescent="0.25">
      <c r="A2889" t="s">
        <v>13603</v>
      </c>
      <c r="B2889" t="s">
        <v>18</v>
      </c>
      <c r="C2889" t="s">
        <v>13604</v>
      </c>
      <c r="D2889" t="s">
        <v>2201</v>
      </c>
      <c r="E2889" t="s">
        <v>22</v>
      </c>
      <c r="F2889" t="s">
        <v>22</v>
      </c>
      <c r="G2889" s="2"/>
      <c r="H2889" t="s">
        <v>22</v>
      </c>
      <c r="I2889">
        <v>2020</v>
      </c>
      <c r="J2889" t="s">
        <v>77</v>
      </c>
      <c r="K2889" t="s">
        <v>12052</v>
      </c>
      <c r="L2889">
        <v>15</v>
      </c>
      <c r="M2889">
        <v>0</v>
      </c>
      <c r="N2889" t="s">
        <v>1394</v>
      </c>
      <c r="O2889" t="s">
        <v>13605</v>
      </c>
      <c r="P2889" t="s">
        <v>27</v>
      </c>
      <c r="Q2889">
        <v>2</v>
      </c>
      <c r="R2889" t="str">
        <f t="shared" si="180"/>
        <v/>
      </c>
      <c r="S2889" t="str">
        <f t="shared" si="181"/>
        <v/>
      </c>
      <c r="T2889" t="str">
        <f t="shared" si="182"/>
        <v>Recent</v>
      </c>
      <c r="U2889" t="str">
        <f t="shared" si="183"/>
        <v>Short</v>
      </c>
    </row>
    <row r="2890" spans="1:21" x14ac:dyDescent="0.25">
      <c r="A2890" t="s">
        <v>13606</v>
      </c>
      <c r="B2890" t="s">
        <v>18</v>
      </c>
      <c r="C2890" t="s">
        <v>13607</v>
      </c>
      <c r="D2890" t="s">
        <v>13608</v>
      </c>
      <c r="E2890" t="s">
        <v>13609</v>
      </c>
      <c r="F2890" t="s">
        <v>22</v>
      </c>
      <c r="G2890" s="2"/>
      <c r="H2890" t="s">
        <v>22</v>
      </c>
      <c r="I2890">
        <v>2015</v>
      </c>
      <c r="J2890" t="s">
        <v>92</v>
      </c>
      <c r="K2890" t="s">
        <v>486</v>
      </c>
      <c r="L2890">
        <v>105</v>
      </c>
      <c r="M2890">
        <v>0</v>
      </c>
      <c r="N2890" t="s">
        <v>25</v>
      </c>
      <c r="O2890" t="s">
        <v>13610</v>
      </c>
      <c r="P2890" t="s">
        <v>27</v>
      </c>
      <c r="Q2890">
        <v>2</v>
      </c>
      <c r="R2890" t="str">
        <f t="shared" si="180"/>
        <v/>
      </c>
      <c r="S2890" t="str">
        <f t="shared" si="181"/>
        <v/>
      </c>
      <c r="T2890" t="str">
        <f t="shared" si="182"/>
        <v>Modern</v>
      </c>
      <c r="U2890" t="str">
        <f t="shared" si="183"/>
        <v>Medium</v>
      </c>
    </row>
    <row r="2891" spans="1:21" x14ac:dyDescent="0.25">
      <c r="A2891" t="s">
        <v>13611</v>
      </c>
      <c r="B2891" t="s">
        <v>18</v>
      </c>
      <c r="C2891" t="s">
        <v>13612</v>
      </c>
      <c r="D2891" t="s">
        <v>13613</v>
      </c>
      <c r="E2891" t="s">
        <v>13614</v>
      </c>
      <c r="F2891" t="s">
        <v>22</v>
      </c>
      <c r="G2891" s="2"/>
      <c r="H2891" t="s">
        <v>22</v>
      </c>
      <c r="I2891">
        <v>2016</v>
      </c>
      <c r="J2891" t="s">
        <v>59</v>
      </c>
      <c r="K2891" t="s">
        <v>8252</v>
      </c>
      <c r="L2891">
        <v>159</v>
      </c>
      <c r="M2891">
        <v>0</v>
      </c>
      <c r="N2891" t="s">
        <v>119</v>
      </c>
      <c r="O2891" t="s">
        <v>13615</v>
      </c>
      <c r="P2891" t="s">
        <v>27</v>
      </c>
      <c r="Q2891">
        <v>2</v>
      </c>
      <c r="R2891" t="str">
        <f t="shared" si="180"/>
        <v/>
      </c>
      <c r="S2891" t="str">
        <f t="shared" si="181"/>
        <v/>
      </c>
      <c r="T2891" t="str">
        <f t="shared" si="182"/>
        <v>Modern</v>
      </c>
      <c r="U2891" t="str">
        <f t="shared" si="183"/>
        <v>Long</v>
      </c>
    </row>
    <row r="2892" spans="1:21" x14ac:dyDescent="0.25">
      <c r="A2892" t="s">
        <v>13616</v>
      </c>
      <c r="B2892" t="s">
        <v>18</v>
      </c>
      <c r="C2892" t="s">
        <v>13617</v>
      </c>
      <c r="D2892" t="s">
        <v>13618</v>
      </c>
      <c r="E2892" t="s">
        <v>13619</v>
      </c>
      <c r="F2892" t="s">
        <v>1118</v>
      </c>
      <c r="G2892" s="2">
        <v>44407</v>
      </c>
      <c r="H2892" t="s">
        <v>34</v>
      </c>
      <c r="I2892">
        <v>2009</v>
      </c>
      <c r="J2892" t="s">
        <v>136</v>
      </c>
      <c r="K2892" t="s">
        <v>111</v>
      </c>
      <c r="L2892">
        <v>95</v>
      </c>
      <c r="M2892">
        <v>0</v>
      </c>
      <c r="N2892" t="s">
        <v>119</v>
      </c>
      <c r="O2892" t="s">
        <v>13620</v>
      </c>
      <c r="P2892" t="s">
        <v>39</v>
      </c>
      <c r="Q2892">
        <v>1</v>
      </c>
      <c r="R2892">
        <f t="shared" si="180"/>
        <v>2021</v>
      </c>
      <c r="S2892" t="str">
        <f t="shared" si="181"/>
        <v>July</v>
      </c>
      <c r="T2892" t="str">
        <f t="shared" si="182"/>
        <v>Older</v>
      </c>
      <c r="U2892" t="str">
        <f t="shared" si="183"/>
        <v>Medium</v>
      </c>
    </row>
    <row r="2893" spans="1:21" x14ac:dyDescent="0.25">
      <c r="A2893" t="s">
        <v>13621</v>
      </c>
      <c r="B2893" t="s">
        <v>18</v>
      </c>
      <c r="C2893" t="s">
        <v>13622</v>
      </c>
      <c r="D2893" t="s">
        <v>13623</v>
      </c>
      <c r="E2893" t="s">
        <v>13624</v>
      </c>
      <c r="F2893" t="s">
        <v>22</v>
      </c>
      <c r="G2893" s="2"/>
      <c r="H2893" t="s">
        <v>22</v>
      </c>
      <c r="I2893">
        <v>2018</v>
      </c>
      <c r="J2893" t="s">
        <v>198</v>
      </c>
      <c r="K2893" t="s">
        <v>665</v>
      </c>
      <c r="L2893">
        <v>108</v>
      </c>
      <c r="M2893">
        <v>0</v>
      </c>
      <c r="N2893" t="s">
        <v>119</v>
      </c>
      <c r="O2893" t="s">
        <v>13625</v>
      </c>
      <c r="P2893" t="s">
        <v>27</v>
      </c>
      <c r="Q2893">
        <v>2</v>
      </c>
      <c r="R2893" t="str">
        <f t="shared" si="180"/>
        <v/>
      </c>
      <c r="S2893" t="str">
        <f t="shared" si="181"/>
        <v/>
      </c>
      <c r="T2893" t="str">
        <f t="shared" si="182"/>
        <v>Modern</v>
      </c>
      <c r="U2893" t="str">
        <f t="shared" si="183"/>
        <v>Medium</v>
      </c>
    </row>
    <row r="2894" spans="1:21" x14ac:dyDescent="0.25">
      <c r="A2894" t="s">
        <v>13626</v>
      </c>
      <c r="B2894" t="s">
        <v>18</v>
      </c>
      <c r="C2894" t="s">
        <v>13627</v>
      </c>
      <c r="D2894" t="s">
        <v>13628</v>
      </c>
      <c r="E2894" t="s">
        <v>13629</v>
      </c>
      <c r="F2894" t="s">
        <v>175</v>
      </c>
      <c r="G2894" s="2">
        <v>42860</v>
      </c>
      <c r="H2894" t="s">
        <v>34</v>
      </c>
      <c r="I2894">
        <v>2017</v>
      </c>
      <c r="J2894" t="s">
        <v>35</v>
      </c>
      <c r="K2894" t="s">
        <v>384</v>
      </c>
      <c r="L2894">
        <v>81</v>
      </c>
      <c r="M2894">
        <v>0</v>
      </c>
      <c r="N2894" t="s">
        <v>61</v>
      </c>
      <c r="O2894" t="s">
        <v>13630</v>
      </c>
      <c r="P2894" t="s">
        <v>39</v>
      </c>
      <c r="Q2894">
        <v>1</v>
      </c>
      <c r="R2894">
        <f t="shared" si="180"/>
        <v>2017</v>
      </c>
      <c r="S2894" t="str">
        <f t="shared" si="181"/>
        <v>May</v>
      </c>
      <c r="T2894" t="str">
        <f t="shared" si="182"/>
        <v>Modern</v>
      </c>
      <c r="U2894" t="str">
        <f t="shared" si="183"/>
        <v>Short</v>
      </c>
    </row>
    <row r="2895" spans="1:21" x14ac:dyDescent="0.25">
      <c r="A2895" t="s">
        <v>13631</v>
      </c>
      <c r="B2895" t="s">
        <v>18</v>
      </c>
      <c r="C2895" t="s">
        <v>13632</v>
      </c>
      <c r="D2895" t="s">
        <v>13633</v>
      </c>
      <c r="E2895" t="s">
        <v>13634</v>
      </c>
      <c r="F2895" t="s">
        <v>85</v>
      </c>
      <c r="G2895" s="2"/>
      <c r="H2895" t="s">
        <v>22</v>
      </c>
      <c r="I2895">
        <v>2019</v>
      </c>
      <c r="J2895" t="s">
        <v>59</v>
      </c>
      <c r="K2895" t="s">
        <v>143</v>
      </c>
      <c r="L2895">
        <v>133</v>
      </c>
      <c r="M2895">
        <v>0</v>
      </c>
      <c r="N2895" t="s">
        <v>119</v>
      </c>
      <c r="O2895" t="s">
        <v>13635</v>
      </c>
      <c r="P2895" t="s">
        <v>27</v>
      </c>
      <c r="Q2895">
        <v>2</v>
      </c>
      <c r="R2895" t="str">
        <f t="shared" si="180"/>
        <v/>
      </c>
      <c r="S2895" t="str">
        <f t="shared" si="181"/>
        <v/>
      </c>
      <c r="T2895" t="str">
        <f t="shared" si="182"/>
        <v>Modern</v>
      </c>
      <c r="U2895" t="str">
        <f t="shared" si="183"/>
        <v>Long</v>
      </c>
    </row>
    <row r="2896" spans="1:21" x14ac:dyDescent="0.25">
      <c r="A2896" t="s">
        <v>13636</v>
      </c>
      <c r="B2896" t="s">
        <v>18</v>
      </c>
      <c r="C2896" t="s">
        <v>13637</v>
      </c>
      <c r="D2896" t="s">
        <v>13638</v>
      </c>
      <c r="E2896" t="s">
        <v>13639</v>
      </c>
      <c r="F2896" t="s">
        <v>175</v>
      </c>
      <c r="G2896" s="2">
        <v>43504</v>
      </c>
      <c r="H2896" t="s">
        <v>34</v>
      </c>
      <c r="I2896">
        <v>2019</v>
      </c>
      <c r="J2896" t="s">
        <v>35</v>
      </c>
      <c r="K2896" t="s">
        <v>363</v>
      </c>
      <c r="L2896">
        <v>91</v>
      </c>
      <c r="M2896">
        <v>0</v>
      </c>
      <c r="N2896" t="s">
        <v>119</v>
      </c>
      <c r="O2896" t="s">
        <v>13640</v>
      </c>
      <c r="P2896" t="s">
        <v>39</v>
      </c>
      <c r="Q2896">
        <v>1</v>
      </c>
      <c r="R2896">
        <f t="shared" si="180"/>
        <v>2019</v>
      </c>
      <c r="S2896" t="str">
        <f t="shared" si="181"/>
        <v>February</v>
      </c>
      <c r="T2896" t="str">
        <f t="shared" si="182"/>
        <v>Modern</v>
      </c>
      <c r="U2896" t="str">
        <f t="shared" si="183"/>
        <v>Medium</v>
      </c>
    </row>
    <row r="2897" spans="1:21" x14ac:dyDescent="0.25">
      <c r="A2897" t="s">
        <v>13641</v>
      </c>
      <c r="B2897" t="s">
        <v>18</v>
      </c>
      <c r="C2897" t="s">
        <v>13642</v>
      </c>
      <c r="D2897" t="s">
        <v>13643</v>
      </c>
      <c r="E2897" t="s">
        <v>13644</v>
      </c>
      <c r="F2897" t="s">
        <v>22</v>
      </c>
      <c r="G2897" s="2"/>
      <c r="H2897" t="s">
        <v>22</v>
      </c>
      <c r="I2897">
        <v>2021</v>
      </c>
      <c r="J2897" t="s">
        <v>198</v>
      </c>
      <c r="K2897" t="s">
        <v>1456</v>
      </c>
      <c r="L2897">
        <v>83</v>
      </c>
      <c r="M2897">
        <v>0</v>
      </c>
      <c r="N2897" t="s">
        <v>264</v>
      </c>
      <c r="O2897" t="s">
        <v>13645</v>
      </c>
      <c r="P2897" t="s">
        <v>27</v>
      </c>
      <c r="Q2897">
        <v>2</v>
      </c>
      <c r="R2897" t="str">
        <f t="shared" si="180"/>
        <v/>
      </c>
      <c r="S2897" t="str">
        <f t="shared" si="181"/>
        <v/>
      </c>
      <c r="T2897" t="str">
        <f t="shared" si="182"/>
        <v>Recent</v>
      </c>
      <c r="U2897" t="str">
        <f t="shared" si="183"/>
        <v>Short</v>
      </c>
    </row>
    <row r="2898" spans="1:21" x14ac:dyDescent="0.25">
      <c r="A2898" t="s">
        <v>13646</v>
      </c>
      <c r="B2898" t="s">
        <v>18</v>
      </c>
      <c r="C2898" t="s">
        <v>13647</v>
      </c>
      <c r="D2898" t="s">
        <v>13648</v>
      </c>
      <c r="E2898" t="s">
        <v>13649</v>
      </c>
      <c r="F2898" t="s">
        <v>22</v>
      </c>
      <c r="G2898" s="2"/>
      <c r="H2898" t="s">
        <v>22</v>
      </c>
      <c r="I2898">
        <v>1986</v>
      </c>
      <c r="J2898" t="s">
        <v>92</v>
      </c>
      <c r="K2898" t="s">
        <v>4125</v>
      </c>
      <c r="L2898">
        <v>119</v>
      </c>
      <c r="M2898">
        <v>0</v>
      </c>
      <c r="N2898" t="s">
        <v>883</v>
      </c>
      <c r="O2898" t="s">
        <v>13650</v>
      </c>
      <c r="P2898" t="s">
        <v>27</v>
      </c>
      <c r="Q2898">
        <v>2</v>
      </c>
      <c r="R2898" t="str">
        <f t="shared" si="180"/>
        <v/>
      </c>
      <c r="S2898" t="str">
        <f t="shared" si="181"/>
        <v/>
      </c>
      <c r="T2898" t="str">
        <f t="shared" si="182"/>
        <v>Older</v>
      </c>
      <c r="U2898" t="str">
        <f t="shared" si="183"/>
        <v>Medium</v>
      </c>
    </row>
    <row r="2899" spans="1:21" x14ac:dyDescent="0.25">
      <c r="A2899" t="s">
        <v>13651</v>
      </c>
      <c r="B2899" t="s">
        <v>29</v>
      </c>
      <c r="C2899" t="s">
        <v>13652</v>
      </c>
      <c r="D2899" t="s">
        <v>13653</v>
      </c>
      <c r="E2899" t="s">
        <v>13654</v>
      </c>
      <c r="F2899" t="s">
        <v>22</v>
      </c>
      <c r="G2899" s="2">
        <v>44372</v>
      </c>
      <c r="H2899" t="s">
        <v>34</v>
      </c>
      <c r="I2899">
        <v>2021</v>
      </c>
      <c r="J2899" t="s">
        <v>35</v>
      </c>
      <c r="K2899" t="s">
        <v>71</v>
      </c>
      <c r="L2899">
        <v>0</v>
      </c>
      <c r="M2899">
        <v>1</v>
      </c>
      <c r="N2899" t="s">
        <v>119</v>
      </c>
      <c r="O2899" t="s">
        <v>13655</v>
      </c>
      <c r="P2899" t="s">
        <v>39</v>
      </c>
      <c r="Q2899">
        <v>1</v>
      </c>
      <c r="R2899">
        <f t="shared" si="180"/>
        <v>2021</v>
      </c>
      <c r="S2899" t="str">
        <f t="shared" si="181"/>
        <v>June</v>
      </c>
      <c r="T2899" t="str">
        <f t="shared" si="182"/>
        <v>Recent</v>
      </c>
      <c r="U2899" t="str">
        <f t="shared" si="183"/>
        <v>Not Applicable</v>
      </c>
    </row>
    <row r="2900" spans="1:21" x14ac:dyDescent="0.25">
      <c r="A2900" t="s">
        <v>13656</v>
      </c>
      <c r="B2900" t="s">
        <v>18</v>
      </c>
      <c r="C2900" t="s">
        <v>13657</v>
      </c>
      <c r="D2900" t="s">
        <v>13658</v>
      </c>
      <c r="E2900" t="s">
        <v>13659</v>
      </c>
      <c r="F2900" t="s">
        <v>2879</v>
      </c>
      <c r="G2900" s="2"/>
      <c r="H2900" t="s">
        <v>22</v>
      </c>
      <c r="I2900">
        <v>1971</v>
      </c>
      <c r="J2900" t="s">
        <v>59</v>
      </c>
      <c r="K2900" t="s">
        <v>1456</v>
      </c>
      <c r="L2900">
        <v>83</v>
      </c>
      <c r="M2900">
        <v>0</v>
      </c>
      <c r="N2900" t="s">
        <v>61</v>
      </c>
      <c r="O2900" t="s">
        <v>13660</v>
      </c>
      <c r="P2900" t="s">
        <v>27</v>
      </c>
      <c r="Q2900">
        <v>2</v>
      </c>
      <c r="R2900" t="str">
        <f t="shared" si="180"/>
        <v/>
      </c>
      <c r="S2900" t="str">
        <f t="shared" si="181"/>
        <v/>
      </c>
      <c r="T2900" t="str">
        <f t="shared" si="182"/>
        <v>Older</v>
      </c>
      <c r="U2900" t="str">
        <f t="shared" si="183"/>
        <v>Short</v>
      </c>
    </row>
    <row r="2901" spans="1:21" x14ac:dyDescent="0.25">
      <c r="A2901" t="s">
        <v>13661</v>
      </c>
      <c r="B2901" t="s">
        <v>18</v>
      </c>
      <c r="C2901" t="s">
        <v>13662</v>
      </c>
      <c r="D2901" t="s">
        <v>13663</v>
      </c>
      <c r="E2901" t="s">
        <v>13664</v>
      </c>
      <c r="F2901" t="s">
        <v>22</v>
      </c>
      <c r="G2901" s="2"/>
      <c r="H2901" t="s">
        <v>22</v>
      </c>
      <c r="I2901">
        <v>2019</v>
      </c>
      <c r="J2901" t="s">
        <v>23</v>
      </c>
      <c r="K2901" t="s">
        <v>363</v>
      </c>
      <c r="L2901">
        <v>91</v>
      </c>
      <c r="M2901">
        <v>0</v>
      </c>
      <c r="N2901" t="s">
        <v>61</v>
      </c>
      <c r="O2901" t="s">
        <v>13665</v>
      </c>
      <c r="P2901" t="s">
        <v>27</v>
      </c>
      <c r="Q2901">
        <v>2</v>
      </c>
      <c r="R2901" t="str">
        <f t="shared" si="180"/>
        <v/>
      </c>
      <c r="S2901" t="str">
        <f t="shared" si="181"/>
        <v/>
      </c>
      <c r="T2901" t="str">
        <f t="shared" si="182"/>
        <v>Modern</v>
      </c>
      <c r="U2901" t="str">
        <f t="shared" si="183"/>
        <v>Medium</v>
      </c>
    </row>
    <row r="2902" spans="1:21" x14ac:dyDescent="0.25">
      <c r="A2902" t="s">
        <v>13666</v>
      </c>
      <c r="B2902" t="s">
        <v>18</v>
      </c>
      <c r="C2902" t="s">
        <v>13667</v>
      </c>
      <c r="D2902" t="s">
        <v>13668</v>
      </c>
      <c r="E2902" t="s">
        <v>13669</v>
      </c>
      <c r="F2902" t="s">
        <v>22</v>
      </c>
      <c r="G2902" s="2"/>
      <c r="H2902" t="s">
        <v>22</v>
      </c>
      <c r="I2902">
        <v>2005</v>
      </c>
      <c r="J2902" t="s">
        <v>59</v>
      </c>
      <c r="K2902" t="s">
        <v>8252</v>
      </c>
      <c r="L2902">
        <v>159</v>
      </c>
      <c r="M2902">
        <v>0</v>
      </c>
      <c r="N2902" t="s">
        <v>25</v>
      </c>
      <c r="O2902" t="s">
        <v>13670</v>
      </c>
      <c r="P2902" t="s">
        <v>27</v>
      </c>
      <c r="Q2902">
        <v>2</v>
      </c>
      <c r="R2902" t="str">
        <f t="shared" si="180"/>
        <v/>
      </c>
      <c r="S2902" t="str">
        <f t="shared" si="181"/>
        <v/>
      </c>
      <c r="T2902" t="str">
        <f t="shared" si="182"/>
        <v>Older</v>
      </c>
      <c r="U2902" t="str">
        <f t="shared" si="183"/>
        <v>Long</v>
      </c>
    </row>
    <row r="2903" spans="1:21" x14ac:dyDescent="0.25">
      <c r="A2903" t="s">
        <v>13671</v>
      </c>
      <c r="B2903" t="s">
        <v>29</v>
      </c>
      <c r="C2903" t="s">
        <v>13672</v>
      </c>
      <c r="D2903" t="s">
        <v>22</v>
      </c>
      <c r="E2903" t="s">
        <v>13673</v>
      </c>
      <c r="F2903" t="s">
        <v>175</v>
      </c>
      <c r="G2903" s="2">
        <v>44195</v>
      </c>
      <c r="H2903" t="s">
        <v>34</v>
      </c>
      <c r="I2903">
        <v>2019</v>
      </c>
      <c r="J2903" t="s">
        <v>35</v>
      </c>
      <c r="K2903" t="s">
        <v>71</v>
      </c>
      <c r="L2903">
        <v>0</v>
      </c>
      <c r="M2903">
        <v>1</v>
      </c>
      <c r="N2903" t="s">
        <v>119</v>
      </c>
      <c r="O2903" t="s">
        <v>13674</v>
      </c>
      <c r="P2903" t="s">
        <v>39</v>
      </c>
      <c r="Q2903">
        <v>1</v>
      </c>
      <c r="R2903">
        <f t="shared" si="180"/>
        <v>2020</v>
      </c>
      <c r="S2903" t="str">
        <f t="shared" si="181"/>
        <v>December</v>
      </c>
      <c r="T2903" t="str">
        <f t="shared" si="182"/>
        <v>Modern</v>
      </c>
      <c r="U2903" t="str">
        <f t="shared" si="183"/>
        <v>Not Applicable</v>
      </c>
    </row>
    <row r="2904" spans="1:21" x14ac:dyDescent="0.25">
      <c r="A2904" t="s">
        <v>13675</v>
      </c>
      <c r="B2904" t="s">
        <v>29</v>
      </c>
      <c r="C2904" t="s">
        <v>13676</v>
      </c>
      <c r="D2904" t="s">
        <v>22</v>
      </c>
      <c r="E2904" t="s">
        <v>13677</v>
      </c>
      <c r="F2904" t="s">
        <v>1677</v>
      </c>
      <c r="G2904" s="2">
        <v>44058</v>
      </c>
      <c r="H2904" t="s">
        <v>34</v>
      </c>
      <c r="I2904">
        <v>2014</v>
      </c>
      <c r="J2904" t="s">
        <v>136</v>
      </c>
      <c r="K2904" t="s">
        <v>36</v>
      </c>
      <c r="L2904">
        <v>0</v>
      </c>
      <c r="M2904">
        <v>2</v>
      </c>
      <c r="N2904" t="s">
        <v>119</v>
      </c>
      <c r="O2904" t="s">
        <v>13678</v>
      </c>
      <c r="P2904" t="s">
        <v>39</v>
      </c>
      <c r="Q2904">
        <v>1</v>
      </c>
      <c r="R2904">
        <f t="shared" si="180"/>
        <v>2020</v>
      </c>
      <c r="S2904" t="str">
        <f t="shared" si="181"/>
        <v>August</v>
      </c>
      <c r="T2904" t="str">
        <f t="shared" si="182"/>
        <v>Modern</v>
      </c>
      <c r="U2904" t="str">
        <f t="shared" si="183"/>
        <v>Not Applicable</v>
      </c>
    </row>
    <row r="2905" spans="1:21" x14ac:dyDescent="0.25">
      <c r="A2905" t="s">
        <v>13679</v>
      </c>
      <c r="B2905" t="s">
        <v>18</v>
      </c>
      <c r="C2905" t="s">
        <v>13680</v>
      </c>
      <c r="D2905" t="s">
        <v>13681</v>
      </c>
      <c r="E2905" t="s">
        <v>22</v>
      </c>
      <c r="F2905" t="s">
        <v>22</v>
      </c>
      <c r="G2905" s="2"/>
      <c r="H2905" t="s">
        <v>22</v>
      </c>
      <c r="I2905">
        <v>2020</v>
      </c>
      <c r="J2905" t="s">
        <v>77</v>
      </c>
      <c r="K2905" t="s">
        <v>570</v>
      </c>
      <c r="L2905">
        <v>94</v>
      </c>
      <c r="M2905">
        <v>0</v>
      </c>
      <c r="N2905" t="s">
        <v>45</v>
      </c>
      <c r="O2905" t="s">
        <v>13682</v>
      </c>
      <c r="P2905" t="s">
        <v>27</v>
      </c>
      <c r="Q2905">
        <v>2</v>
      </c>
      <c r="R2905" t="str">
        <f t="shared" si="180"/>
        <v/>
      </c>
      <c r="S2905" t="str">
        <f t="shared" si="181"/>
        <v/>
      </c>
      <c r="T2905" t="str">
        <f t="shared" si="182"/>
        <v>Recent</v>
      </c>
      <c r="U2905" t="str">
        <f t="shared" si="183"/>
        <v>Medium</v>
      </c>
    </row>
    <row r="2906" spans="1:21" x14ac:dyDescent="0.25">
      <c r="A2906" t="s">
        <v>13683</v>
      </c>
      <c r="B2906" t="s">
        <v>18</v>
      </c>
      <c r="C2906" t="s">
        <v>10649</v>
      </c>
      <c r="D2906" t="s">
        <v>13684</v>
      </c>
      <c r="E2906" t="s">
        <v>13685</v>
      </c>
      <c r="F2906" t="s">
        <v>175</v>
      </c>
      <c r="G2906" s="2">
        <v>43789</v>
      </c>
      <c r="H2906" t="s">
        <v>34</v>
      </c>
      <c r="I2906">
        <v>1992</v>
      </c>
      <c r="J2906" t="s">
        <v>244</v>
      </c>
      <c r="K2906" t="s">
        <v>104</v>
      </c>
      <c r="L2906">
        <v>73</v>
      </c>
      <c r="M2906">
        <v>0</v>
      </c>
      <c r="N2906" t="s">
        <v>61</v>
      </c>
      <c r="O2906" t="s">
        <v>13686</v>
      </c>
      <c r="P2906" t="s">
        <v>39</v>
      </c>
      <c r="Q2906">
        <v>1</v>
      </c>
      <c r="R2906">
        <f t="shared" si="180"/>
        <v>2019</v>
      </c>
      <c r="S2906" t="str">
        <f t="shared" si="181"/>
        <v>November</v>
      </c>
      <c r="T2906" t="str">
        <f t="shared" si="182"/>
        <v>Older</v>
      </c>
      <c r="U2906" t="str">
        <f t="shared" si="183"/>
        <v>Short</v>
      </c>
    </row>
    <row r="2907" spans="1:21" x14ac:dyDescent="0.25">
      <c r="A2907" t="s">
        <v>13687</v>
      </c>
      <c r="B2907" t="s">
        <v>18</v>
      </c>
      <c r="C2907" t="s">
        <v>13688</v>
      </c>
      <c r="D2907" t="s">
        <v>13689</v>
      </c>
      <c r="E2907" t="s">
        <v>13690</v>
      </c>
      <c r="F2907" t="s">
        <v>22</v>
      </c>
      <c r="G2907" s="2"/>
      <c r="H2907" t="s">
        <v>22</v>
      </c>
      <c r="I2907">
        <v>2021</v>
      </c>
      <c r="J2907" t="s">
        <v>77</v>
      </c>
      <c r="K2907" t="s">
        <v>665</v>
      </c>
      <c r="L2907">
        <v>108</v>
      </c>
      <c r="M2907">
        <v>0</v>
      </c>
      <c r="N2907" t="s">
        <v>25</v>
      </c>
      <c r="O2907" t="s">
        <v>13691</v>
      </c>
      <c r="P2907" t="s">
        <v>27</v>
      </c>
      <c r="Q2907">
        <v>2</v>
      </c>
      <c r="R2907" t="str">
        <f t="shared" si="180"/>
        <v/>
      </c>
      <c r="S2907" t="str">
        <f t="shared" si="181"/>
        <v/>
      </c>
      <c r="T2907" t="str">
        <f t="shared" si="182"/>
        <v>Recent</v>
      </c>
      <c r="U2907" t="str">
        <f t="shared" si="183"/>
        <v>Medium</v>
      </c>
    </row>
    <row r="2908" spans="1:21" x14ac:dyDescent="0.25">
      <c r="A2908" t="s">
        <v>13692</v>
      </c>
      <c r="B2908" t="s">
        <v>29</v>
      </c>
      <c r="C2908" t="s">
        <v>13693</v>
      </c>
      <c r="D2908" t="s">
        <v>22</v>
      </c>
      <c r="E2908" t="s">
        <v>13694</v>
      </c>
      <c r="F2908" t="s">
        <v>13695</v>
      </c>
      <c r="G2908" s="2">
        <v>43165</v>
      </c>
      <c r="H2908" t="s">
        <v>34</v>
      </c>
      <c r="I2908">
        <v>2017</v>
      </c>
      <c r="J2908" t="s">
        <v>35</v>
      </c>
      <c r="K2908" t="s">
        <v>71</v>
      </c>
      <c r="L2908">
        <v>0</v>
      </c>
      <c r="M2908">
        <v>1</v>
      </c>
      <c r="N2908" t="s">
        <v>220</v>
      </c>
      <c r="O2908" t="s">
        <v>13696</v>
      </c>
      <c r="P2908" t="s">
        <v>39</v>
      </c>
      <c r="Q2908">
        <v>1</v>
      </c>
      <c r="R2908">
        <f t="shared" si="180"/>
        <v>2018</v>
      </c>
      <c r="S2908" t="str">
        <f t="shared" si="181"/>
        <v>March</v>
      </c>
      <c r="T2908" t="str">
        <f t="shared" si="182"/>
        <v>Modern</v>
      </c>
      <c r="U2908" t="str">
        <f t="shared" si="183"/>
        <v>Not Applicable</v>
      </c>
    </row>
    <row r="2909" spans="1:21" x14ac:dyDescent="0.25">
      <c r="A2909" t="s">
        <v>13697</v>
      </c>
      <c r="B2909" t="s">
        <v>18</v>
      </c>
      <c r="C2909" t="s">
        <v>13698</v>
      </c>
      <c r="D2909" t="s">
        <v>13699</v>
      </c>
      <c r="E2909" t="s">
        <v>13700</v>
      </c>
      <c r="F2909" t="s">
        <v>680</v>
      </c>
      <c r="G2909" s="2">
        <v>43946</v>
      </c>
      <c r="H2909" t="s">
        <v>34</v>
      </c>
      <c r="I2909">
        <v>2008</v>
      </c>
      <c r="J2909" t="s">
        <v>136</v>
      </c>
      <c r="K2909" t="s">
        <v>233</v>
      </c>
      <c r="L2909">
        <v>110</v>
      </c>
      <c r="M2909">
        <v>0</v>
      </c>
      <c r="N2909" t="s">
        <v>119</v>
      </c>
      <c r="O2909" t="s">
        <v>13701</v>
      </c>
      <c r="P2909" t="s">
        <v>39</v>
      </c>
      <c r="Q2909">
        <v>1</v>
      </c>
      <c r="R2909">
        <f t="shared" si="180"/>
        <v>2020</v>
      </c>
      <c r="S2909" t="str">
        <f t="shared" si="181"/>
        <v>April</v>
      </c>
      <c r="T2909" t="str">
        <f t="shared" si="182"/>
        <v>Older</v>
      </c>
      <c r="U2909" t="str">
        <f t="shared" si="183"/>
        <v>Medium</v>
      </c>
    </row>
    <row r="2910" spans="1:21" x14ac:dyDescent="0.25">
      <c r="A2910" t="s">
        <v>13702</v>
      </c>
      <c r="B2910" t="s">
        <v>18</v>
      </c>
      <c r="C2910" t="s">
        <v>13703</v>
      </c>
      <c r="D2910" t="s">
        <v>13704</v>
      </c>
      <c r="E2910" t="s">
        <v>13705</v>
      </c>
      <c r="F2910" t="s">
        <v>175</v>
      </c>
      <c r="G2910" s="2">
        <v>43617</v>
      </c>
      <c r="H2910" t="s">
        <v>34</v>
      </c>
      <c r="I2910">
        <v>2009</v>
      </c>
      <c r="J2910" t="s">
        <v>244</v>
      </c>
      <c r="K2910" t="s">
        <v>130</v>
      </c>
      <c r="L2910">
        <v>116</v>
      </c>
      <c r="M2910">
        <v>0</v>
      </c>
      <c r="N2910" t="s">
        <v>9190</v>
      </c>
      <c r="O2910" t="s">
        <v>13706</v>
      </c>
      <c r="P2910" t="s">
        <v>39</v>
      </c>
      <c r="Q2910">
        <v>1</v>
      </c>
      <c r="R2910">
        <f t="shared" si="180"/>
        <v>2019</v>
      </c>
      <c r="S2910" t="str">
        <f t="shared" si="181"/>
        <v>June</v>
      </c>
      <c r="T2910" t="str">
        <f t="shared" si="182"/>
        <v>Older</v>
      </c>
      <c r="U2910" t="str">
        <f t="shared" si="183"/>
        <v>Medium</v>
      </c>
    </row>
    <row r="2911" spans="1:21" x14ac:dyDescent="0.25">
      <c r="A2911" t="s">
        <v>13707</v>
      </c>
      <c r="B2911" t="s">
        <v>18</v>
      </c>
      <c r="C2911" t="s">
        <v>13708</v>
      </c>
      <c r="D2911" t="s">
        <v>1832</v>
      </c>
      <c r="E2911" t="s">
        <v>22</v>
      </c>
      <c r="F2911" t="s">
        <v>22</v>
      </c>
      <c r="G2911" s="2"/>
      <c r="H2911" t="s">
        <v>22</v>
      </c>
      <c r="I2911">
        <v>2020</v>
      </c>
      <c r="J2911" t="s">
        <v>77</v>
      </c>
      <c r="K2911" t="s">
        <v>2701</v>
      </c>
      <c r="L2911">
        <v>26</v>
      </c>
      <c r="M2911">
        <v>0</v>
      </c>
      <c r="N2911" t="s">
        <v>79</v>
      </c>
      <c r="O2911" t="s">
        <v>1833</v>
      </c>
      <c r="P2911" t="s">
        <v>27</v>
      </c>
      <c r="Q2911">
        <v>2</v>
      </c>
      <c r="R2911" t="str">
        <f t="shared" si="180"/>
        <v/>
      </c>
      <c r="S2911" t="str">
        <f t="shared" si="181"/>
        <v/>
      </c>
      <c r="T2911" t="str">
        <f t="shared" si="182"/>
        <v>Recent</v>
      </c>
      <c r="U2911" t="str">
        <f t="shared" si="183"/>
        <v>Short</v>
      </c>
    </row>
    <row r="2912" spans="1:21" x14ac:dyDescent="0.25">
      <c r="A2912" t="s">
        <v>13709</v>
      </c>
      <c r="B2912" t="s">
        <v>18</v>
      </c>
      <c r="C2912" t="s">
        <v>13710</v>
      </c>
      <c r="D2912" t="s">
        <v>12734</v>
      </c>
      <c r="E2912" t="s">
        <v>13711</v>
      </c>
      <c r="F2912" t="s">
        <v>175</v>
      </c>
      <c r="G2912" s="2">
        <v>44393</v>
      </c>
      <c r="H2912" t="s">
        <v>34</v>
      </c>
      <c r="I2912">
        <v>2017</v>
      </c>
      <c r="J2912" t="s">
        <v>92</v>
      </c>
      <c r="K2912" t="s">
        <v>570</v>
      </c>
      <c r="L2912">
        <v>94</v>
      </c>
      <c r="M2912">
        <v>0</v>
      </c>
      <c r="N2912" t="s">
        <v>119</v>
      </c>
      <c r="O2912" t="s">
        <v>13712</v>
      </c>
      <c r="P2912" t="s">
        <v>39</v>
      </c>
      <c r="Q2912">
        <v>1</v>
      </c>
      <c r="R2912">
        <f t="shared" si="180"/>
        <v>2021</v>
      </c>
      <c r="S2912" t="str">
        <f t="shared" si="181"/>
        <v>July</v>
      </c>
      <c r="T2912" t="str">
        <f t="shared" si="182"/>
        <v>Modern</v>
      </c>
      <c r="U2912" t="str">
        <f t="shared" si="183"/>
        <v>Medium</v>
      </c>
    </row>
    <row r="2913" spans="1:21" x14ac:dyDescent="0.25">
      <c r="A2913" t="s">
        <v>13713</v>
      </c>
      <c r="B2913" t="s">
        <v>18</v>
      </c>
      <c r="C2913" t="s">
        <v>13714</v>
      </c>
      <c r="D2913" t="s">
        <v>13715</v>
      </c>
      <c r="E2913" t="s">
        <v>13716</v>
      </c>
      <c r="F2913" t="s">
        <v>22</v>
      </c>
      <c r="G2913" s="2"/>
      <c r="H2913" t="s">
        <v>22</v>
      </c>
      <c r="I2913">
        <v>2021</v>
      </c>
      <c r="J2913" t="s">
        <v>59</v>
      </c>
      <c r="K2913" t="s">
        <v>363</v>
      </c>
      <c r="L2913">
        <v>91</v>
      </c>
      <c r="M2913">
        <v>0</v>
      </c>
      <c r="N2913" t="s">
        <v>119</v>
      </c>
      <c r="O2913" t="s">
        <v>13717</v>
      </c>
      <c r="P2913" t="s">
        <v>27</v>
      </c>
      <c r="Q2913">
        <v>2</v>
      </c>
      <c r="R2913" t="str">
        <f t="shared" si="180"/>
        <v/>
      </c>
      <c r="S2913" t="str">
        <f t="shared" si="181"/>
        <v/>
      </c>
      <c r="T2913" t="str">
        <f t="shared" si="182"/>
        <v>Recent</v>
      </c>
      <c r="U2913" t="str">
        <f t="shared" si="183"/>
        <v>Medium</v>
      </c>
    </row>
    <row r="2914" spans="1:21" x14ac:dyDescent="0.25">
      <c r="A2914" t="s">
        <v>13718</v>
      </c>
      <c r="B2914" t="s">
        <v>18</v>
      </c>
      <c r="C2914" t="s">
        <v>13719</v>
      </c>
      <c r="D2914" t="s">
        <v>13720</v>
      </c>
      <c r="E2914" t="s">
        <v>13721</v>
      </c>
      <c r="F2914" t="s">
        <v>175</v>
      </c>
      <c r="G2914" s="2">
        <v>43770</v>
      </c>
      <c r="H2914" t="s">
        <v>34</v>
      </c>
      <c r="I2914">
        <v>2019</v>
      </c>
      <c r="J2914" t="s">
        <v>51</v>
      </c>
      <c r="K2914" t="s">
        <v>363</v>
      </c>
      <c r="L2914">
        <v>91</v>
      </c>
      <c r="M2914">
        <v>0</v>
      </c>
      <c r="N2914" t="s">
        <v>162</v>
      </c>
      <c r="O2914" t="s">
        <v>13722</v>
      </c>
      <c r="P2914" t="s">
        <v>39</v>
      </c>
      <c r="Q2914">
        <v>1</v>
      </c>
      <c r="R2914">
        <f t="shared" si="180"/>
        <v>2019</v>
      </c>
      <c r="S2914" t="str">
        <f t="shared" si="181"/>
        <v>November</v>
      </c>
      <c r="T2914" t="str">
        <f t="shared" si="182"/>
        <v>Modern</v>
      </c>
      <c r="U2914" t="str">
        <f t="shared" si="183"/>
        <v>Medium</v>
      </c>
    </row>
    <row r="2915" spans="1:21" x14ac:dyDescent="0.25">
      <c r="A2915" t="s">
        <v>13723</v>
      </c>
      <c r="B2915" t="s">
        <v>29</v>
      </c>
      <c r="C2915" t="s">
        <v>13724</v>
      </c>
      <c r="D2915" t="s">
        <v>22</v>
      </c>
      <c r="E2915" t="s">
        <v>13725</v>
      </c>
      <c r="F2915" t="s">
        <v>250</v>
      </c>
      <c r="G2915" s="2">
        <v>43630</v>
      </c>
      <c r="H2915" t="s">
        <v>34</v>
      </c>
      <c r="I2915">
        <v>2019</v>
      </c>
      <c r="J2915" t="s">
        <v>35</v>
      </c>
      <c r="K2915" t="s">
        <v>36</v>
      </c>
      <c r="L2915">
        <v>0</v>
      </c>
      <c r="M2915">
        <v>2</v>
      </c>
      <c r="N2915" t="s">
        <v>220</v>
      </c>
      <c r="O2915" t="s">
        <v>13726</v>
      </c>
      <c r="P2915" t="s">
        <v>39</v>
      </c>
      <c r="Q2915">
        <v>1</v>
      </c>
      <c r="R2915">
        <f t="shared" si="180"/>
        <v>2019</v>
      </c>
      <c r="S2915" t="str">
        <f t="shared" si="181"/>
        <v>June</v>
      </c>
      <c r="T2915" t="str">
        <f t="shared" si="182"/>
        <v>Modern</v>
      </c>
      <c r="U2915" t="str">
        <f t="shared" si="183"/>
        <v>Not Applicable</v>
      </c>
    </row>
    <row r="2916" spans="1:21" x14ac:dyDescent="0.25">
      <c r="A2916" t="s">
        <v>13727</v>
      </c>
      <c r="B2916" t="s">
        <v>18</v>
      </c>
      <c r="C2916" t="s">
        <v>13728</v>
      </c>
      <c r="D2916" t="s">
        <v>2018</v>
      </c>
      <c r="E2916" t="s">
        <v>13729</v>
      </c>
      <c r="F2916" t="s">
        <v>175</v>
      </c>
      <c r="G2916" s="2">
        <v>42062</v>
      </c>
      <c r="H2916" t="s">
        <v>34</v>
      </c>
      <c r="I2916">
        <v>2015</v>
      </c>
      <c r="J2916" t="s">
        <v>35</v>
      </c>
      <c r="K2916" t="s">
        <v>1456</v>
      </c>
      <c r="L2916">
        <v>83</v>
      </c>
      <c r="M2916">
        <v>0</v>
      </c>
      <c r="N2916" t="s">
        <v>210</v>
      </c>
      <c r="O2916" t="s">
        <v>13730</v>
      </c>
      <c r="P2916" t="s">
        <v>39</v>
      </c>
      <c r="Q2916">
        <v>1</v>
      </c>
      <c r="R2916">
        <f t="shared" si="180"/>
        <v>2015</v>
      </c>
      <c r="S2916" t="str">
        <f t="shared" si="181"/>
        <v>February</v>
      </c>
      <c r="T2916" t="str">
        <f t="shared" si="182"/>
        <v>Modern</v>
      </c>
      <c r="U2916" t="str">
        <f t="shared" si="183"/>
        <v>Short</v>
      </c>
    </row>
    <row r="2917" spans="1:21" x14ac:dyDescent="0.25">
      <c r="A2917" t="s">
        <v>13731</v>
      </c>
      <c r="B2917" t="s">
        <v>18</v>
      </c>
      <c r="C2917" t="s">
        <v>13732</v>
      </c>
      <c r="D2917" t="s">
        <v>13733</v>
      </c>
      <c r="E2917" t="s">
        <v>13734</v>
      </c>
      <c r="F2917" t="s">
        <v>899</v>
      </c>
      <c r="G2917" s="2">
        <v>44182</v>
      </c>
      <c r="H2917" t="s">
        <v>34</v>
      </c>
      <c r="I2917">
        <v>2019</v>
      </c>
      <c r="J2917" t="s">
        <v>136</v>
      </c>
      <c r="K2917" t="s">
        <v>967</v>
      </c>
      <c r="L2917">
        <v>90</v>
      </c>
      <c r="M2917">
        <v>0</v>
      </c>
      <c r="N2917" t="s">
        <v>53</v>
      </c>
      <c r="O2917" t="s">
        <v>13735</v>
      </c>
      <c r="P2917" t="s">
        <v>39</v>
      </c>
      <c r="Q2917">
        <v>1</v>
      </c>
      <c r="R2917">
        <f t="shared" si="180"/>
        <v>2020</v>
      </c>
      <c r="S2917" t="str">
        <f t="shared" si="181"/>
        <v>December</v>
      </c>
      <c r="T2917" t="str">
        <f t="shared" si="182"/>
        <v>Modern</v>
      </c>
      <c r="U2917" t="str">
        <f t="shared" si="183"/>
        <v>Medium</v>
      </c>
    </row>
    <row r="2918" spans="1:21" x14ac:dyDescent="0.25">
      <c r="A2918" t="s">
        <v>13736</v>
      </c>
      <c r="B2918" t="s">
        <v>29</v>
      </c>
      <c r="C2918" t="s">
        <v>13737</v>
      </c>
      <c r="D2918" t="s">
        <v>22</v>
      </c>
      <c r="E2918" t="s">
        <v>13738</v>
      </c>
      <c r="F2918" t="s">
        <v>22</v>
      </c>
      <c r="G2918" s="2"/>
      <c r="H2918" t="s">
        <v>22</v>
      </c>
      <c r="I2918">
        <v>2020</v>
      </c>
      <c r="J2918" t="s">
        <v>23</v>
      </c>
      <c r="K2918" t="s">
        <v>71</v>
      </c>
      <c r="L2918">
        <v>0</v>
      </c>
      <c r="M2918">
        <v>1</v>
      </c>
      <c r="N2918" t="s">
        <v>155</v>
      </c>
      <c r="O2918" t="s">
        <v>13739</v>
      </c>
      <c r="P2918" t="s">
        <v>27</v>
      </c>
      <c r="Q2918">
        <v>2</v>
      </c>
      <c r="R2918" t="str">
        <f t="shared" si="180"/>
        <v/>
      </c>
      <c r="S2918" t="str">
        <f t="shared" si="181"/>
        <v/>
      </c>
      <c r="T2918" t="str">
        <f t="shared" si="182"/>
        <v>Recent</v>
      </c>
      <c r="U2918" t="str">
        <f t="shared" si="183"/>
        <v>Not Applicable</v>
      </c>
    </row>
    <row r="2919" spans="1:21" x14ac:dyDescent="0.25">
      <c r="A2919" t="s">
        <v>13740</v>
      </c>
      <c r="B2919" t="s">
        <v>18</v>
      </c>
      <c r="C2919" t="s">
        <v>13741</v>
      </c>
      <c r="D2919" t="s">
        <v>13742</v>
      </c>
      <c r="E2919" t="s">
        <v>13743</v>
      </c>
      <c r="F2919" t="s">
        <v>22</v>
      </c>
      <c r="G2919" s="2"/>
      <c r="H2919" t="s">
        <v>22</v>
      </c>
      <c r="I2919">
        <v>2021</v>
      </c>
      <c r="J2919" t="s">
        <v>238</v>
      </c>
      <c r="K2919" t="s">
        <v>93</v>
      </c>
      <c r="L2919">
        <v>99</v>
      </c>
      <c r="M2919">
        <v>0</v>
      </c>
      <c r="N2919" t="s">
        <v>357</v>
      </c>
      <c r="O2919" t="s">
        <v>13744</v>
      </c>
      <c r="P2919" t="s">
        <v>27</v>
      </c>
      <c r="Q2919">
        <v>2</v>
      </c>
      <c r="R2919" t="str">
        <f t="shared" si="180"/>
        <v/>
      </c>
      <c r="S2919" t="str">
        <f t="shared" si="181"/>
        <v/>
      </c>
      <c r="T2919" t="str">
        <f t="shared" si="182"/>
        <v>Recent</v>
      </c>
      <c r="U2919" t="str">
        <f t="shared" si="183"/>
        <v>Medium</v>
      </c>
    </row>
    <row r="2920" spans="1:21" x14ac:dyDescent="0.25">
      <c r="A2920" t="s">
        <v>13745</v>
      </c>
      <c r="B2920" t="s">
        <v>29</v>
      </c>
      <c r="C2920" t="s">
        <v>13746</v>
      </c>
      <c r="D2920" t="s">
        <v>22</v>
      </c>
      <c r="E2920" t="s">
        <v>22</v>
      </c>
      <c r="F2920" t="s">
        <v>175</v>
      </c>
      <c r="G2920" s="2">
        <v>43056</v>
      </c>
      <c r="H2920" t="s">
        <v>34</v>
      </c>
      <c r="I2920">
        <v>2017</v>
      </c>
      <c r="J2920" t="s">
        <v>35</v>
      </c>
      <c r="K2920" t="s">
        <v>71</v>
      </c>
      <c r="L2920">
        <v>0</v>
      </c>
      <c r="M2920">
        <v>1</v>
      </c>
      <c r="N2920" t="s">
        <v>1300</v>
      </c>
      <c r="O2920" t="s">
        <v>13747</v>
      </c>
      <c r="P2920" t="s">
        <v>39</v>
      </c>
      <c r="Q2920">
        <v>1</v>
      </c>
      <c r="R2920">
        <f t="shared" si="180"/>
        <v>2017</v>
      </c>
      <c r="S2920" t="str">
        <f t="shared" si="181"/>
        <v>November</v>
      </c>
      <c r="T2920" t="str">
        <f t="shared" si="182"/>
        <v>Modern</v>
      </c>
      <c r="U2920" t="str">
        <f t="shared" si="183"/>
        <v>Not Applicable</v>
      </c>
    </row>
    <row r="2921" spans="1:21" x14ac:dyDescent="0.25">
      <c r="A2921" t="s">
        <v>13748</v>
      </c>
      <c r="B2921" t="s">
        <v>29</v>
      </c>
      <c r="C2921" t="s">
        <v>13749</v>
      </c>
      <c r="D2921" t="s">
        <v>22</v>
      </c>
      <c r="E2921" t="s">
        <v>22</v>
      </c>
      <c r="F2921" t="s">
        <v>175</v>
      </c>
      <c r="G2921" s="2">
        <v>43315</v>
      </c>
      <c r="H2921" t="s">
        <v>34</v>
      </c>
      <c r="I2921">
        <v>2018</v>
      </c>
      <c r="J2921" t="s">
        <v>136</v>
      </c>
      <c r="K2921" t="s">
        <v>71</v>
      </c>
      <c r="L2921">
        <v>0</v>
      </c>
      <c r="M2921">
        <v>1</v>
      </c>
      <c r="N2921" t="s">
        <v>72</v>
      </c>
      <c r="O2921" t="s">
        <v>13750</v>
      </c>
      <c r="P2921" t="s">
        <v>39</v>
      </c>
      <c r="Q2921">
        <v>1</v>
      </c>
      <c r="R2921">
        <f t="shared" si="180"/>
        <v>2018</v>
      </c>
      <c r="S2921" t="str">
        <f t="shared" si="181"/>
        <v>August</v>
      </c>
      <c r="T2921" t="str">
        <f t="shared" si="182"/>
        <v>Modern</v>
      </c>
      <c r="U2921" t="str">
        <f t="shared" si="183"/>
        <v>Not Applicable</v>
      </c>
    </row>
    <row r="2922" spans="1:21" x14ac:dyDescent="0.25">
      <c r="A2922" t="s">
        <v>13751</v>
      </c>
      <c r="B2922" t="s">
        <v>18</v>
      </c>
      <c r="C2922" t="s">
        <v>13752</v>
      </c>
      <c r="D2922" t="s">
        <v>13753</v>
      </c>
      <c r="E2922" t="s">
        <v>13754</v>
      </c>
      <c r="F2922" t="s">
        <v>13755</v>
      </c>
      <c r="G2922" s="2">
        <v>43753</v>
      </c>
      <c r="H2922" t="s">
        <v>34</v>
      </c>
      <c r="I2922">
        <v>2016</v>
      </c>
      <c r="J2922" t="s">
        <v>92</v>
      </c>
      <c r="K2922" t="s">
        <v>289</v>
      </c>
      <c r="L2922">
        <v>93</v>
      </c>
      <c r="M2922">
        <v>0</v>
      </c>
      <c r="N2922" t="s">
        <v>119</v>
      </c>
      <c r="O2922" t="s">
        <v>13756</v>
      </c>
      <c r="P2922" t="s">
        <v>39</v>
      </c>
      <c r="Q2922">
        <v>1</v>
      </c>
      <c r="R2922">
        <f t="shared" si="180"/>
        <v>2019</v>
      </c>
      <c r="S2922" t="str">
        <f t="shared" si="181"/>
        <v>October</v>
      </c>
      <c r="T2922" t="str">
        <f t="shared" si="182"/>
        <v>Modern</v>
      </c>
      <c r="U2922" t="str">
        <f t="shared" si="183"/>
        <v>Medium</v>
      </c>
    </row>
    <row r="2923" spans="1:21" x14ac:dyDescent="0.25">
      <c r="A2923" t="s">
        <v>13757</v>
      </c>
      <c r="B2923" t="s">
        <v>18</v>
      </c>
      <c r="C2923" t="s">
        <v>13758</v>
      </c>
      <c r="D2923" t="s">
        <v>1037</v>
      </c>
      <c r="E2923" t="s">
        <v>13759</v>
      </c>
      <c r="F2923" t="s">
        <v>85</v>
      </c>
      <c r="G2923" s="2">
        <v>43405</v>
      </c>
      <c r="H2923" t="s">
        <v>34</v>
      </c>
      <c r="I2923">
        <v>2008</v>
      </c>
      <c r="J2923" t="s">
        <v>136</v>
      </c>
      <c r="K2923" t="s">
        <v>1071</v>
      </c>
      <c r="L2923">
        <v>131</v>
      </c>
      <c r="M2923">
        <v>0</v>
      </c>
      <c r="N2923" t="s">
        <v>61</v>
      </c>
      <c r="O2923" t="s">
        <v>13760</v>
      </c>
      <c r="P2923" t="s">
        <v>39</v>
      </c>
      <c r="Q2923">
        <v>1</v>
      </c>
      <c r="R2923">
        <f t="shared" si="180"/>
        <v>2018</v>
      </c>
      <c r="S2923" t="str">
        <f t="shared" si="181"/>
        <v>November</v>
      </c>
      <c r="T2923" t="str">
        <f t="shared" si="182"/>
        <v>Older</v>
      </c>
      <c r="U2923" t="str">
        <f t="shared" si="183"/>
        <v>Long</v>
      </c>
    </row>
    <row r="2924" spans="1:21" x14ac:dyDescent="0.25">
      <c r="A2924" t="s">
        <v>13761</v>
      </c>
      <c r="B2924" t="s">
        <v>18</v>
      </c>
      <c r="C2924" t="s">
        <v>13762</v>
      </c>
      <c r="D2924" t="s">
        <v>13763</v>
      </c>
      <c r="E2924" t="s">
        <v>13764</v>
      </c>
      <c r="F2924" t="s">
        <v>22</v>
      </c>
      <c r="G2924" s="2"/>
      <c r="H2924" t="s">
        <v>22</v>
      </c>
      <c r="I2924">
        <v>1965</v>
      </c>
      <c r="J2924" t="s">
        <v>77</v>
      </c>
      <c r="K2924" t="s">
        <v>13765</v>
      </c>
      <c r="L2924">
        <v>165</v>
      </c>
      <c r="M2924">
        <v>0</v>
      </c>
      <c r="N2924" t="s">
        <v>119</v>
      </c>
      <c r="O2924" t="s">
        <v>13766</v>
      </c>
      <c r="P2924" t="s">
        <v>27</v>
      </c>
      <c r="Q2924">
        <v>2</v>
      </c>
      <c r="R2924" t="str">
        <f t="shared" si="180"/>
        <v/>
      </c>
      <c r="S2924" t="str">
        <f t="shared" si="181"/>
        <v/>
      </c>
      <c r="T2924" t="str">
        <f t="shared" si="182"/>
        <v>Older</v>
      </c>
      <c r="U2924" t="str">
        <f t="shared" si="183"/>
        <v>Long</v>
      </c>
    </row>
    <row r="2925" spans="1:21" x14ac:dyDescent="0.25">
      <c r="A2925" t="s">
        <v>13767</v>
      </c>
      <c r="B2925" t="s">
        <v>18</v>
      </c>
      <c r="C2925" t="s">
        <v>13768</v>
      </c>
      <c r="D2925" t="s">
        <v>13769</v>
      </c>
      <c r="E2925" t="s">
        <v>13770</v>
      </c>
      <c r="F2925" t="s">
        <v>13771</v>
      </c>
      <c r="G2925" s="2">
        <v>42815</v>
      </c>
      <c r="H2925" t="s">
        <v>34</v>
      </c>
      <c r="I2925">
        <v>2016</v>
      </c>
      <c r="J2925" t="s">
        <v>51</v>
      </c>
      <c r="K2925" t="s">
        <v>1652</v>
      </c>
      <c r="L2925">
        <v>72</v>
      </c>
      <c r="M2925">
        <v>0</v>
      </c>
      <c r="N2925" t="s">
        <v>119</v>
      </c>
      <c r="O2925" t="s">
        <v>13772</v>
      </c>
      <c r="P2925" t="s">
        <v>39</v>
      </c>
      <c r="Q2925">
        <v>1</v>
      </c>
      <c r="R2925">
        <f t="shared" si="180"/>
        <v>2017</v>
      </c>
      <c r="S2925" t="str">
        <f t="shared" si="181"/>
        <v>March</v>
      </c>
      <c r="T2925" t="str">
        <f t="shared" si="182"/>
        <v>Modern</v>
      </c>
      <c r="U2925" t="str">
        <f t="shared" si="183"/>
        <v>Short</v>
      </c>
    </row>
    <row r="2926" spans="1:21" x14ac:dyDescent="0.25">
      <c r="A2926" t="s">
        <v>13773</v>
      </c>
      <c r="B2926" t="s">
        <v>18</v>
      </c>
      <c r="C2926" t="s">
        <v>13774</v>
      </c>
      <c r="D2926" t="s">
        <v>13775</v>
      </c>
      <c r="E2926" t="s">
        <v>22</v>
      </c>
      <c r="F2926" t="s">
        <v>22</v>
      </c>
      <c r="G2926" s="2"/>
      <c r="H2926" t="s">
        <v>22</v>
      </c>
      <c r="I2926">
        <v>2017</v>
      </c>
      <c r="J2926" t="s">
        <v>77</v>
      </c>
      <c r="K2926" t="s">
        <v>384</v>
      </c>
      <c r="L2926">
        <v>81</v>
      </c>
      <c r="M2926">
        <v>0</v>
      </c>
      <c r="N2926" t="s">
        <v>1417</v>
      </c>
      <c r="O2926" t="s">
        <v>13776</v>
      </c>
      <c r="P2926" t="s">
        <v>27</v>
      </c>
      <c r="Q2926">
        <v>2</v>
      </c>
      <c r="R2926" t="str">
        <f t="shared" si="180"/>
        <v/>
      </c>
      <c r="S2926" t="str">
        <f t="shared" si="181"/>
        <v/>
      </c>
      <c r="T2926" t="str">
        <f t="shared" si="182"/>
        <v>Modern</v>
      </c>
      <c r="U2926" t="str">
        <f t="shared" si="183"/>
        <v>Short</v>
      </c>
    </row>
    <row r="2927" spans="1:21" x14ac:dyDescent="0.25">
      <c r="A2927" t="s">
        <v>13777</v>
      </c>
      <c r="B2927" t="s">
        <v>18</v>
      </c>
      <c r="C2927" t="s">
        <v>13778</v>
      </c>
      <c r="D2927" t="s">
        <v>13779</v>
      </c>
      <c r="E2927" t="s">
        <v>13780</v>
      </c>
      <c r="F2927" t="s">
        <v>175</v>
      </c>
      <c r="G2927" s="2">
        <v>44326</v>
      </c>
      <c r="H2927" t="s">
        <v>34</v>
      </c>
      <c r="I2927">
        <v>2019</v>
      </c>
      <c r="J2927" t="s">
        <v>51</v>
      </c>
      <c r="K2927" t="s">
        <v>226</v>
      </c>
      <c r="L2927">
        <v>86</v>
      </c>
      <c r="M2927">
        <v>0</v>
      </c>
      <c r="N2927" t="s">
        <v>4761</v>
      </c>
      <c r="O2927" t="s">
        <v>13781</v>
      </c>
      <c r="P2927" t="s">
        <v>39</v>
      </c>
      <c r="Q2927">
        <v>1</v>
      </c>
      <c r="R2927">
        <f t="shared" si="180"/>
        <v>2021</v>
      </c>
      <c r="S2927" t="str">
        <f t="shared" si="181"/>
        <v>May</v>
      </c>
      <c r="T2927" t="str">
        <f t="shared" si="182"/>
        <v>Modern</v>
      </c>
      <c r="U2927" t="str">
        <f t="shared" si="183"/>
        <v>Short</v>
      </c>
    </row>
    <row r="2928" spans="1:21" x14ac:dyDescent="0.25">
      <c r="A2928" t="s">
        <v>13782</v>
      </c>
      <c r="B2928" t="s">
        <v>18</v>
      </c>
      <c r="C2928" t="s">
        <v>13783</v>
      </c>
      <c r="D2928" t="s">
        <v>76</v>
      </c>
      <c r="E2928" t="s">
        <v>13784</v>
      </c>
      <c r="F2928" t="s">
        <v>22</v>
      </c>
      <c r="G2928" s="2">
        <v>43657</v>
      </c>
      <c r="H2928" t="s">
        <v>34</v>
      </c>
      <c r="I2928">
        <v>2019</v>
      </c>
      <c r="J2928" t="s">
        <v>631</v>
      </c>
      <c r="K2928" t="s">
        <v>1775</v>
      </c>
      <c r="L2928">
        <v>67</v>
      </c>
      <c r="M2928">
        <v>0</v>
      </c>
      <c r="N2928" t="s">
        <v>162</v>
      </c>
      <c r="O2928" t="s">
        <v>13785</v>
      </c>
      <c r="P2928" t="s">
        <v>39</v>
      </c>
      <c r="Q2928">
        <v>1</v>
      </c>
      <c r="R2928">
        <f t="shared" si="180"/>
        <v>2019</v>
      </c>
      <c r="S2928" t="str">
        <f t="shared" si="181"/>
        <v>July</v>
      </c>
      <c r="T2928" t="str">
        <f t="shared" si="182"/>
        <v>Modern</v>
      </c>
      <c r="U2928" t="str">
        <f t="shared" si="183"/>
        <v>Short</v>
      </c>
    </row>
    <row r="2929" spans="1:21" x14ac:dyDescent="0.25">
      <c r="A2929" t="s">
        <v>13786</v>
      </c>
      <c r="B2929" t="s">
        <v>18</v>
      </c>
      <c r="C2929" t="s">
        <v>13787</v>
      </c>
      <c r="D2929" t="s">
        <v>13788</v>
      </c>
      <c r="E2929" t="s">
        <v>13789</v>
      </c>
      <c r="F2929" t="s">
        <v>22</v>
      </c>
      <c r="G2929" s="2"/>
      <c r="H2929" t="s">
        <v>22</v>
      </c>
      <c r="I2929">
        <v>1983</v>
      </c>
      <c r="J2929" t="s">
        <v>59</v>
      </c>
      <c r="K2929" t="s">
        <v>551</v>
      </c>
      <c r="L2929">
        <v>97</v>
      </c>
      <c r="M2929">
        <v>0</v>
      </c>
      <c r="N2929" t="s">
        <v>25</v>
      </c>
      <c r="O2929" t="s">
        <v>13790</v>
      </c>
      <c r="P2929" t="s">
        <v>27</v>
      </c>
      <c r="Q2929">
        <v>2</v>
      </c>
      <c r="R2929" t="str">
        <f t="shared" si="180"/>
        <v/>
      </c>
      <c r="S2929" t="str">
        <f t="shared" si="181"/>
        <v/>
      </c>
      <c r="T2929" t="str">
        <f t="shared" si="182"/>
        <v>Older</v>
      </c>
      <c r="U2929" t="str">
        <f t="shared" si="183"/>
        <v>Medium</v>
      </c>
    </row>
    <row r="2930" spans="1:21" x14ac:dyDescent="0.25">
      <c r="A2930" t="s">
        <v>13791</v>
      </c>
      <c r="B2930" t="s">
        <v>29</v>
      </c>
      <c r="C2930" t="s">
        <v>13792</v>
      </c>
      <c r="D2930" t="s">
        <v>22</v>
      </c>
      <c r="E2930" t="s">
        <v>11162</v>
      </c>
      <c r="F2930" t="s">
        <v>22</v>
      </c>
      <c r="G2930" s="2"/>
      <c r="H2930" t="s">
        <v>22</v>
      </c>
      <c r="I2930">
        <v>2021</v>
      </c>
      <c r="J2930" t="s">
        <v>77</v>
      </c>
      <c r="K2930" t="s">
        <v>71</v>
      </c>
      <c r="L2930">
        <v>0</v>
      </c>
      <c r="M2930">
        <v>1</v>
      </c>
      <c r="N2930" t="s">
        <v>357</v>
      </c>
      <c r="O2930" t="s">
        <v>13793</v>
      </c>
      <c r="P2930" t="s">
        <v>27</v>
      </c>
      <c r="Q2930">
        <v>2</v>
      </c>
      <c r="R2930" t="str">
        <f t="shared" si="180"/>
        <v/>
      </c>
      <c r="S2930" t="str">
        <f t="shared" si="181"/>
        <v/>
      </c>
      <c r="T2930" t="str">
        <f t="shared" si="182"/>
        <v>Recent</v>
      </c>
      <c r="U2930" t="str">
        <f t="shared" si="183"/>
        <v>Not Applicable</v>
      </c>
    </row>
    <row r="2931" spans="1:21" x14ac:dyDescent="0.25">
      <c r="A2931" t="s">
        <v>13794</v>
      </c>
      <c r="B2931" t="s">
        <v>18</v>
      </c>
      <c r="C2931" t="s">
        <v>13795</v>
      </c>
      <c r="D2931" t="s">
        <v>13796</v>
      </c>
      <c r="E2931" t="s">
        <v>13797</v>
      </c>
      <c r="F2931" t="s">
        <v>22</v>
      </c>
      <c r="G2931" s="2"/>
      <c r="H2931" t="s">
        <v>22</v>
      </c>
      <c r="I2931">
        <v>2018</v>
      </c>
      <c r="J2931" t="s">
        <v>77</v>
      </c>
      <c r="K2931" t="s">
        <v>86</v>
      </c>
      <c r="L2931">
        <v>138</v>
      </c>
      <c r="M2931">
        <v>0</v>
      </c>
      <c r="N2931" t="s">
        <v>61</v>
      </c>
      <c r="O2931" t="s">
        <v>13798</v>
      </c>
      <c r="P2931" t="s">
        <v>27</v>
      </c>
      <c r="Q2931">
        <v>2</v>
      </c>
      <c r="R2931" t="str">
        <f t="shared" si="180"/>
        <v/>
      </c>
      <c r="S2931" t="str">
        <f t="shared" si="181"/>
        <v/>
      </c>
      <c r="T2931" t="str">
        <f t="shared" si="182"/>
        <v>Modern</v>
      </c>
      <c r="U2931" t="str">
        <f t="shared" si="183"/>
        <v>Long</v>
      </c>
    </row>
    <row r="2932" spans="1:21" x14ac:dyDescent="0.25">
      <c r="A2932" t="s">
        <v>13799</v>
      </c>
      <c r="B2932" t="s">
        <v>18</v>
      </c>
      <c r="C2932" t="s">
        <v>13800</v>
      </c>
      <c r="D2932" t="s">
        <v>13801</v>
      </c>
      <c r="E2932" t="s">
        <v>13802</v>
      </c>
      <c r="F2932" t="s">
        <v>175</v>
      </c>
      <c r="G2932" s="2">
        <v>43322</v>
      </c>
      <c r="H2932" t="s">
        <v>34</v>
      </c>
      <c r="I2932">
        <v>2018</v>
      </c>
      <c r="J2932" t="s">
        <v>51</v>
      </c>
      <c r="K2932" t="s">
        <v>12026</v>
      </c>
      <c r="L2932">
        <v>12</v>
      </c>
      <c r="M2932">
        <v>0</v>
      </c>
      <c r="N2932" t="s">
        <v>45</v>
      </c>
      <c r="O2932" t="s">
        <v>13803</v>
      </c>
      <c r="P2932" t="s">
        <v>39</v>
      </c>
      <c r="Q2932">
        <v>1</v>
      </c>
      <c r="R2932">
        <f t="shared" si="180"/>
        <v>2018</v>
      </c>
      <c r="S2932" t="str">
        <f t="shared" si="181"/>
        <v>August</v>
      </c>
      <c r="T2932" t="str">
        <f t="shared" si="182"/>
        <v>Modern</v>
      </c>
      <c r="U2932" t="str">
        <f t="shared" si="183"/>
        <v>Short</v>
      </c>
    </row>
    <row r="2933" spans="1:21" x14ac:dyDescent="0.25">
      <c r="A2933" t="s">
        <v>13804</v>
      </c>
      <c r="B2933" t="s">
        <v>18</v>
      </c>
      <c r="C2933" t="s">
        <v>13805</v>
      </c>
      <c r="D2933" t="s">
        <v>13806</v>
      </c>
      <c r="E2933" t="s">
        <v>13807</v>
      </c>
      <c r="F2933" t="s">
        <v>22</v>
      </c>
      <c r="G2933" s="2"/>
      <c r="H2933" t="s">
        <v>22</v>
      </c>
      <c r="I2933">
        <v>1941</v>
      </c>
      <c r="J2933" t="s">
        <v>198</v>
      </c>
      <c r="K2933" t="s">
        <v>104</v>
      </c>
      <c r="L2933">
        <v>73</v>
      </c>
      <c r="M2933">
        <v>0</v>
      </c>
      <c r="N2933" t="s">
        <v>155</v>
      </c>
      <c r="O2933" t="s">
        <v>13808</v>
      </c>
      <c r="P2933" t="s">
        <v>27</v>
      </c>
      <c r="Q2933">
        <v>2</v>
      </c>
      <c r="R2933" t="str">
        <f t="shared" si="180"/>
        <v/>
      </c>
      <c r="S2933" t="str">
        <f t="shared" si="181"/>
        <v/>
      </c>
      <c r="T2933" t="str">
        <f t="shared" si="182"/>
        <v>Older</v>
      </c>
      <c r="U2933" t="str">
        <f t="shared" si="183"/>
        <v>Short</v>
      </c>
    </row>
    <row r="2934" spans="1:21" x14ac:dyDescent="0.25">
      <c r="A2934" t="s">
        <v>13809</v>
      </c>
      <c r="B2934" t="s">
        <v>29</v>
      </c>
      <c r="C2934" t="s">
        <v>13810</v>
      </c>
      <c r="D2934" t="s">
        <v>22</v>
      </c>
      <c r="E2934" t="s">
        <v>13811</v>
      </c>
      <c r="F2934" t="s">
        <v>4026</v>
      </c>
      <c r="G2934" s="2">
        <v>43631</v>
      </c>
      <c r="H2934" t="s">
        <v>34</v>
      </c>
      <c r="I2934">
        <v>2017</v>
      </c>
      <c r="J2934" t="s">
        <v>35</v>
      </c>
      <c r="K2934" t="s">
        <v>71</v>
      </c>
      <c r="L2934">
        <v>0</v>
      </c>
      <c r="M2934">
        <v>1</v>
      </c>
      <c r="N2934" t="s">
        <v>220</v>
      </c>
      <c r="O2934" t="s">
        <v>13812</v>
      </c>
      <c r="P2934" t="s">
        <v>39</v>
      </c>
      <c r="Q2934">
        <v>1</v>
      </c>
      <c r="R2934">
        <f t="shared" si="180"/>
        <v>2019</v>
      </c>
      <c r="S2934" t="str">
        <f t="shared" si="181"/>
        <v>June</v>
      </c>
      <c r="T2934" t="str">
        <f t="shared" si="182"/>
        <v>Modern</v>
      </c>
      <c r="U2934" t="str">
        <f t="shared" si="183"/>
        <v>Not Applicable</v>
      </c>
    </row>
    <row r="2935" spans="1:21" x14ac:dyDescent="0.25">
      <c r="A2935" t="s">
        <v>13813</v>
      </c>
      <c r="B2935" t="s">
        <v>18</v>
      </c>
      <c r="C2935" t="s">
        <v>13814</v>
      </c>
      <c r="D2935" t="s">
        <v>13815</v>
      </c>
      <c r="E2935" t="s">
        <v>13816</v>
      </c>
      <c r="F2935" t="s">
        <v>175</v>
      </c>
      <c r="G2935" s="2"/>
      <c r="H2935" t="s">
        <v>22</v>
      </c>
      <c r="I2935">
        <v>2009</v>
      </c>
      <c r="J2935" t="s">
        <v>198</v>
      </c>
      <c r="K2935" t="s">
        <v>289</v>
      </c>
      <c r="L2935">
        <v>93</v>
      </c>
      <c r="M2935">
        <v>0</v>
      </c>
      <c r="N2935" t="s">
        <v>264</v>
      </c>
      <c r="O2935" t="s">
        <v>13817</v>
      </c>
      <c r="P2935" t="s">
        <v>27</v>
      </c>
      <c r="Q2935">
        <v>2</v>
      </c>
      <c r="R2935" t="str">
        <f t="shared" si="180"/>
        <v/>
      </c>
      <c r="S2935" t="str">
        <f t="shared" si="181"/>
        <v/>
      </c>
      <c r="T2935" t="str">
        <f t="shared" si="182"/>
        <v>Older</v>
      </c>
      <c r="U2935" t="str">
        <f t="shared" si="183"/>
        <v>Medium</v>
      </c>
    </row>
    <row r="2936" spans="1:21" x14ac:dyDescent="0.25">
      <c r="A2936" t="s">
        <v>13818</v>
      </c>
      <c r="B2936" t="s">
        <v>29</v>
      </c>
      <c r="C2936" t="s">
        <v>13819</v>
      </c>
      <c r="D2936" t="s">
        <v>22</v>
      </c>
      <c r="E2936" t="s">
        <v>13820</v>
      </c>
      <c r="F2936" t="s">
        <v>175</v>
      </c>
      <c r="G2936" s="2">
        <v>44100</v>
      </c>
      <c r="H2936" t="s">
        <v>34</v>
      </c>
      <c r="I2936">
        <v>2020</v>
      </c>
      <c r="J2936" t="s">
        <v>136</v>
      </c>
      <c r="K2936" t="s">
        <v>1885</v>
      </c>
      <c r="L2936">
        <v>0</v>
      </c>
      <c r="M2936">
        <v>4</v>
      </c>
      <c r="N2936" t="s">
        <v>61</v>
      </c>
      <c r="O2936" t="s">
        <v>13821</v>
      </c>
      <c r="P2936" t="s">
        <v>39</v>
      </c>
      <c r="Q2936">
        <v>1</v>
      </c>
      <c r="R2936">
        <f t="shared" si="180"/>
        <v>2020</v>
      </c>
      <c r="S2936" t="str">
        <f t="shared" si="181"/>
        <v>September</v>
      </c>
      <c r="T2936" t="str">
        <f t="shared" si="182"/>
        <v>Recent</v>
      </c>
      <c r="U2936" t="str">
        <f t="shared" si="183"/>
        <v>Not Applicable</v>
      </c>
    </row>
    <row r="2937" spans="1:21" x14ac:dyDescent="0.25">
      <c r="A2937" t="s">
        <v>13822</v>
      </c>
      <c r="B2937" t="s">
        <v>18</v>
      </c>
      <c r="C2937" t="s">
        <v>13823</v>
      </c>
      <c r="D2937" t="s">
        <v>13824</v>
      </c>
      <c r="E2937" t="s">
        <v>13825</v>
      </c>
      <c r="F2937" t="s">
        <v>22</v>
      </c>
      <c r="G2937" s="2"/>
      <c r="H2937" t="s">
        <v>22</v>
      </c>
      <c r="I2937">
        <v>1942</v>
      </c>
      <c r="J2937" t="s">
        <v>59</v>
      </c>
      <c r="K2937" t="s">
        <v>3803</v>
      </c>
      <c r="L2937">
        <v>170</v>
      </c>
      <c r="M2937">
        <v>0</v>
      </c>
      <c r="N2937" t="s">
        <v>119</v>
      </c>
      <c r="O2937" t="s">
        <v>13826</v>
      </c>
      <c r="P2937" t="s">
        <v>27</v>
      </c>
      <c r="Q2937">
        <v>2</v>
      </c>
      <c r="R2937" t="str">
        <f t="shared" si="180"/>
        <v/>
      </c>
      <c r="S2937" t="str">
        <f t="shared" si="181"/>
        <v/>
      </c>
      <c r="T2937" t="str">
        <f t="shared" si="182"/>
        <v>Older</v>
      </c>
      <c r="U2937" t="str">
        <f t="shared" si="183"/>
        <v>Long</v>
      </c>
    </row>
    <row r="2938" spans="1:21" x14ac:dyDescent="0.25">
      <c r="A2938" t="s">
        <v>13827</v>
      </c>
      <c r="B2938" t="s">
        <v>18</v>
      </c>
      <c r="C2938" t="s">
        <v>13828</v>
      </c>
      <c r="D2938" t="s">
        <v>13829</v>
      </c>
      <c r="E2938" t="s">
        <v>22</v>
      </c>
      <c r="F2938" t="s">
        <v>22</v>
      </c>
      <c r="G2938" s="2"/>
      <c r="H2938" t="s">
        <v>22</v>
      </c>
      <c r="I2938">
        <v>2021</v>
      </c>
      <c r="J2938" t="s">
        <v>198</v>
      </c>
      <c r="K2938" t="s">
        <v>836</v>
      </c>
      <c r="L2938">
        <v>70</v>
      </c>
      <c r="M2938">
        <v>0</v>
      </c>
      <c r="N2938" t="s">
        <v>25</v>
      </c>
      <c r="O2938" t="s">
        <v>13830</v>
      </c>
      <c r="P2938" t="s">
        <v>27</v>
      </c>
      <c r="Q2938">
        <v>2</v>
      </c>
      <c r="R2938" t="str">
        <f t="shared" si="180"/>
        <v/>
      </c>
      <c r="S2938" t="str">
        <f t="shared" si="181"/>
        <v/>
      </c>
      <c r="T2938" t="str">
        <f t="shared" si="182"/>
        <v>Recent</v>
      </c>
      <c r="U2938" t="str">
        <f t="shared" si="183"/>
        <v>Short</v>
      </c>
    </row>
    <row r="2939" spans="1:21" x14ac:dyDescent="0.25">
      <c r="A2939" t="s">
        <v>13831</v>
      </c>
      <c r="B2939" t="s">
        <v>18</v>
      </c>
      <c r="C2939" t="s">
        <v>13832</v>
      </c>
      <c r="D2939" t="s">
        <v>13833</v>
      </c>
      <c r="E2939" t="s">
        <v>13834</v>
      </c>
      <c r="F2939" t="s">
        <v>22</v>
      </c>
      <c r="G2939" s="2"/>
      <c r="H2939" t="s">
        <v>22</v>
      </c>
      <c r="I2939">
        <v>2020</v>
      </c>
      <c r="J2939" t="s">
        <v>59</v>
      </c>
      <c r="K2939" t="s">
        <v>5848</v>
      </c>
      <c r="L2939">
        <v>142</v>
      </c>
      <c r="M2939">
        <v>0</v>
      </c>
      <c r="N2939" t="s">
        <v>119</v>
      </c>
      <c r="O2939" t="s">
        <v>13835</v>
      </c>
      <c r="P2939" t="s">
        <v>27</v>
      </c>
      <c r="Q2939">
        <v>2</v>
      </c>
      <c r="R2939" t="str">
        <f t="shared" si="180"/>
        <v/>
      </c>
      <c r="S2939" t="str">
        <f t="shared" si="181"/>
        <v/>
      </c>
      <c r="T2939" t="str">
        <f t="shared" si="182"/>
        <v>Recent</v>
      </c>
      <c r="U2939" t="str">
        <f t="shared" si="183"/>
        <v>Long</v>
      </c>
    </row>
    <row r="2940" spans="1:21" x14ac:dyDescent="0.25">
      <c r="A2940" t="s">
        <v>13836</v>
      </c>
      <c r="B2940" t="s">
        <v>18</v>
      </c>
      <c r="C2940" t="s">
        <v>13837</v>
      </c>
      <c r="D2940" t="s">
        <v>13838</v>
      </c>
      <c r="E2940" t="s">
        <v>13839</v>
      </c>
      <c r="F2940" t="s">
        <v>534</v>
      </c>
      <c r="G2940" s="2">
        <v>43519</v>
      </c>
      <c r="H2940" t="s">
        <v>34</v>
      </c>
      <c r="I2940">
        <v>2018</v>
      </c>
      <c r="J2940" t="s">
        <v>35</v>
      </c>
      <c r="K2940" t="s">
        <v>233</v>
      </c>
      <c r="L2940">
        <v>110</v>
      </c>
      <c r="M2940">
        <v>0</v>
      </c>
      <c r="N2940" t="s">
        <v>119</v>
      </c>
      <c r="O2940" t="s">
        <v>13840</v>
      </c>
      <c r="P2940" t="s">
        <v>39</v>
      </c>
      <c r="Q2940">
        <v>1</v>
      </c>
      <c r="R2940">
        <f t="shared" si="180"/>
        <v>2019</v>
      </c>
      <c r="S2940" t="str">
        <f t="shared" si="181"/>
        <v>February</v>
      </c>
      <c r="T2940" t="str">
        <f t="shared" si="182"/>
        <v>Modern</v>
      </c>
      <c r="U2940" t="str">
        <f t="shared" si="183"/>
        <v>Medium</v>
      </c>
    </row>
    <row r="2941" spans="1:21" x14ac:dyDescent="0.25">
      <c r="A2941" t="s">
        <v>13841</v>
      </c>
      <c r="B2941" t="s">
        <v>18</v>
      </c>
      <c r="C2941" t="s">
        <v>13842</v>
      </c>
      <c r="D2941" t="s">
        <v>13843</v>
      </c>
      <c r="E2941" t="s">
        <v>13844</v>
      </c>
      <c r="F2941" t="s">
        <v>33</v>
      </c>
      <c r="G2941" s="2">
        <v>43274</v>
      </c>
      <c r="H2941" t="s">
        <v>34</v>
      </c>
      <c r="I2941">
        <v>2014</v>
      </c>
      <c r="J2941" t="s">
        <v>35</v>
      </c>
      <c r="K2941" t="s">
        <v>24</v>
      </c>
      <c r="L2941">
        <v>79</v>
      </c>
      <c r="M2941">
        <v>0</v>
      </c>
      <c r="N2941" t="s">
        <v>264</v>
      </c>
      <c r="O2941" t="s">
        <v>13845</v>
      </c>
      <c r="P2941" t="s">
        <v>39</v>
      </c>
      <c r="Q2941">
        <v>1</v>
      </c>
      <c r="R2941">
        <f t="shared" si="180"/>
        <v>2018</v>
      </c>
      <c r="S2941" t="str">
        <f t="shared" si="181"/>
        <v>June</v>
      </c>
      <c r="T2941" t="str">
        <f t="shared" si="182"/>
        <v>Modern</v>
      </c>
      <c r="U2941" t="str">
        <f t="shared" si="183"/>
        <v>Short</v>
      </c>
    </row>
    <row r="2942" spans="1:21" x14ac:dyDescent="0.25">
      <c r="A2942" t="s">
        <v>13846</v>
      </c>
      <c r="B2942" t="s">
        <v>18</v>
      </c>
      <c r="C2942" t="s">
        <v>13847</v>
      </c>
      <c r="D2942" t="s">
        <v>13848</v>
      </c>
      <c r="E2942" t="s">
        <v>22</v>
      </c>
      <c r="F2942" t="s">
        <v>534</v>
      </c>
      <c r="G2942" s="2"/>
      <c r="H2942" t="s">
        <v>22</v>
      </c>
      <c r="I2942">
        <v>2011</v>
      </c>
      <c r="J2942" t="s">
        <v>395</v>
      </c>
      <c r="K2942" t="s">
        <v>810</v>
      </c>
      <c r="L2942">
        <v>74</v>
      </c>
      <c r="M2942">
        <v>0</v>
      </c>
      <c r="N2942" t="s">
        <v>61</v>
      </c>
      <c r="O2942" t="s">
        <v>13849</v>
      </c>
      <c r="P2942" t="s">
        <v>27</v>
      </c>
      <c r="Q2942">
        <v>2</v>
      </c>
      <c r="R2942" t="str">
        <f t="shared" si="180"/>
        <v/>
      </c>
      <c r="S2942" t="str">
        <f t="shared" si="181"/>
        <v/>
      </c>
      <c r="T2942" t="str">
        <f t="shared" si="182"/>
        <v>Modern</v>
      </c>
      <c r="U2942" t="str">
        <f t="shared" si="183"/>
        <v>Short</v>
      </c>
    </row>
    <row r="2943" spans="1:21" x14ac:dyDescent="0.25">
      <c r="A2943" t="s">
        <v>13850</v>
      </c>
      <c r="B2943" t="s">
        <v>18</v>
      </c>
      <c r="C2943" t="s">
        <v>13851</v>
      </c>
      <c r="D2943" t="s">
        <v>13852</v>
      </c>
      <c r="E2943" t="s">
        <v>13853</v>
      </c>
      <c r="F2943" t="s">
        <v>22</v>
      </c>
      <c r="G2943" s="2"/>
      <c r="H2943" t="s">
        <v>22</v>
      </c>
      <c r="I2943">
        <v>2017</v>
      </c>
      <c r="J2943" t="s">
        <v>198</v>
      </c>
      <c r="K2943" t="s">
        <v>908</v>
      </c>
      <c r="L2943">
        <v>104</v>
      </c>
      <c r="M2943">
        <v>0</v>
      </c>
      <c r="N2943" t="s">
        <v>119</v>
      </c>
      <c r="O2943" t="s">
        <v>13854</v>
      </c>
      <c r="P2943" t="s">
        <v>27</v>
      </c>
      <c r="Q2943">
        <v>2</v>
      </c>
      <c r="R2943" t="str">
        <f t="shared" si="180"/>
        <v/>
      </c>
      <c r="S2943" t="str">
        <f t="shared" si="181"/>
        <v/>
      </c>
      <c r="T2943" t="str">
        <f t="shared" si="182"/>
        <v>Modern</v>
      </c>
      <c r="U2943" t="str">
        <f t="shared" si="183"/>
        <v>Medium</v>
      </c>
    </row>
    <row r="2944" spans="1:21" x14ac:dyDescent="0.25">
      <c r="A2944" t="s">
        <v>13855</v>
      </c>
      <c r="B2944" t="s">
        <v>29</v>
      </c>
      <c r="C2944" t="s">
        <v>13856</v>
      </c>
      <c r="D2944" t="s">
        <v>22</v>
      </c>
      <c r="E2944" t="s">
        <v>13857</v>
      </c>
      <c r="F2944" t="s">
        <v>1050</v>
      </c>
      <c r="G2944" s="2">
        <v>42917</v>
      </c>
      <c r="H2944" t="s">
        <v>34</v>
      </c>
      <c r="I2944">
        <v>2016</v>
      </c>
      <c r="J2944" t="s">
        <v>35</v>
      </c>
      <c r="K2944" t="s">
        <v>1440</v>
      </c>
      <c r="L2944">
        <v>0</v>
      </c>
      <c r="M2944">
        <v>3</v>
      </c>
      <c r="N2944" t="s">
        <v>137</v>
      </c>
      <c r="O2944" t="s">
        <v>13858</v>
      </c>
      <c r="P2944" t="s">
        <v>39</v>
      </c>
      <c r="Q2944">
        <v>1</v>
      </c>
      <c r="R2944">
        <f t="shared" si="180"/>
        <v>2017</v>
      </c>
      <c r="S2944" t="str">
        <f t="shared" si="181"/>
        <v>July</v>
      </c>
      <c r="T2944" t="str">
        <f t="shared" si="182"/>
        <v>Modern</v>
      </c>
      <c r="U2944" t="str">
        <f t="shared" si="183"/>
        <v>Not Applicable</v>
      </c>
    </row>
    <row r="2945" spans="1:21" x14ac:dyDescent="0.25">
      <c r="A2945" t="s">
        <v>13859</v>
      </c>
      <c r="B2945" t="s">
        <v>18</v>
      </c>
      <c r="C2945" t="s">
        <v>13860</v>
      </c>
      <c r="D2945" t="s">
        <v>13861</v>
      </c>
      <c r="E2945" t="s">
        <v>13862</v>
      </c>
      <c r="F2945" t="s">
        <v>22</v>
      </c>
      <c r="G2945" s="2"/>
      <c r="H2945" t="s">
        <v>22</v>
      </c>
      <c r="I2945">
        <v>2011</v>
      </c>
      <c r="J2945" t="s">
        <v>92</v>
      </c>
      <c r="K2945" t="s">
        <v>263</v>
      </c>
      <c r="L2945">
        <v>88</v>
      </c>
      <c r="M2945">
        <v>0</v>
      </c>
      <c r="N2945" t="s">
        <v>61</v>
      </c>
      <c r="O2945" t="s">
        <v>13863</v>
      </c>
      <c r="P2945" t="s">
        <v>27</v>
      </c>
      <c r="Q2945">
        <v>2</v>
      </c>
      <c r="R2945" t="str">
        <f t="shared" si="180"/>
        <v/>
      </c>
      <c r="S2945" t="str">
        <f t="shared" si="181"/>
        <v/>
      </c>
      <c r="T2945" t="str">
        <f t="shared" si="182"/>
        <v>Modern</v>
      </c>
      <c r="U2945" t="str">
        <f t="shared" si="183"/>
        <v>Short</v>
      </c>
    </row>
    <row r="2946" spans="1:21" x14ac:dyDescent="0.25">
      <c r="A2946" t="s">
        <v>13864</v>
      </c>
      <c r="B2946" t="s">
        <v>29</v>
      </c>
      <c r="C2946" t="s">
        <v>13865</v>
      </c>
      <c r="D2946" t="s">
        <v>22</v>
      </c>
      <c r="E2946" t="s">
        <v>13866</v>
      </c>
      <c r="F2946" t="s">
        <v>22</v>
      </c>
      <c r="G2946" s="2">
        <v>43040</v>
      </c>
      <c r="H2946" t="s">
        <v>34</v>
      </c>
      <c r="I2946">
        <v>2017</v>
      </c>
      <c r="J2946" t="s">
        <v>136</v>
      </c>
      <c r="K2946" t="s">
        <v>71</v>
      </c>
      <c r="L2946">
        <v>0</v>
      </c>
      <c r="M2946">
        <v>1</v>
      </c>
      <c r="N2946" t="s">
        <v>137</v>
      </c>
      <c r="O2946" t="s">
        <v>13867</v>
      </c>
      <c r="P2946" t="s">
        <v>39</v>
      </c>
      <c r="Q2946">
        <v>1</v>
      </c>
      <c r="R2946">
        <f t="shared" si="180"/>
        <v>2017</v>
      </c>
      <c r="S2946" t="str">
        <f t="shared" si="181"/>
        <v>November</v>
      </c>
      <c r="T2946" t="str">
        <f t="shared" si="182"/>
        <v>Modern</v>
      </c>
      <c r="U2946" t="str">
        <f t="shared" si="183"/>
        <v>Not Applicable</v>
      </c>
    </row>
    <row r="2947" spans="1:21" x14ac:dyDescent="0.25">
      <c r="A2947" t="s">
        <v>13868</v>
      </c>
      <c r="B2947" t="s">
        <v>18</v>
      </c>
      <c r="C2947" t="s">
        <v>13869</v>
      </c>
      <c r="D2947" t="s">
        <v>13870</v>
      </c>
      <c r="E2947" t="s">
        <v>13871</v>
      </c>
      <c r="F2947" t="s">
        <v>22</v>
      </c>
      <c r="G2947" s="2"/>
      <c r="H2947" t="s">
        <v>22</v>
      </c>
      <c r="I2947">
        <v>1995</v>
      </c>
      <c r="J2947" t="s">
        <v>23</v>
      </c>
      <c r="K2947" t="s">
        <v>654</v>
      </c>
      <c r="L2947">
        <v>82</v>
      </c>
      <c r="M2947">
        <v>0</v>
      </c>
      <c r="N2947" t="s">
        <v>119</v>
      </c>
      <c r="O2947" t="s">
        <v>13872</v>
      </c>
      <c r="P2947" t="s">
        <v>27</v>
      </c>
      <c r="Q2947">
        <v>2</v>
      </c>
      <c r="R2947" t="str">
        <f t="shared" ref="R2947:R3001" si="184">IF(G2947="","",YEAR(G2947))</f>
        <v/>
      </c>
      <c r="S2947" t="str">
        <f t="shared" ref="S2947:S3001" si="185">IF(G2947="","",TEXT(G2947,"mmmm"))</f>
        <v/>
      </c>
      <c r="T2947" t="str">
        <f t="shared" ref="T2947:T3001" si="186">IF(I2947&gt;=2020,"Recent",IF(I2947&gt;=2010,"Modern","Older"))</f>
        <v>Older</v>
      </c>
      <c r="U2947" t="str">
        <f t="shared" ref="U2947:U3001" si="187">IF(L2947=0,"Not Applicable",IF(L2947&lt; 90,"Short",IF(L2947&lt;=120,"Medium","Long")))</f>
        <v>Short</v>
      </c>
    </row>
    <row r="2948" spans="1:21" x14ac:dyDescent="0.25">
      <c r="A2948" t="s">
        <v>13873</v>
      </c>
      <c r="B2948" t="s">
        <v>29</v>
      </c>
      <c r="C2948" t="s">
        <v>7976</v>
      </c>
      <c r="D2948" t="s">
        <v>22</v>
      </c>
      <c r="E2948" t="s">
        <v>13874</v>
      </c>
      <c r="F2948" t="s">
        <v>22</v>
      </c>
      <c r="G2948" s="2"/>
      <c r="H2948" t="s">
        <v>22</v>
      </c>
      <c r="I2948">
        <v>2014</v>
      </c>
      <c r="J2948" t="s">
        <v>136</v>
      </c>
      <c r="K2948" t="s">
        <v>71</v>
      </c>
      <c r="L2948">
        <v>0</v>
      </c>
      <c r="M2948">
        <v>1</v>
      </c>
      <c r="N2948" t="s">
        <v>2524</v>
      </c>
      <c r="O2948" t="s">
        <v>13875</v>
      </c>
      <c r="P2948" t="s">
        <v>27</v>
      </c>
      <c r="Q2948">
        <v>2</v>
      </c>
      <c r="R2948" t="str">
        <f t="shared" si="184"/>
        <v/>
      </c>
      <c r="S2948" t="str">
        <f t="shared" si="185"/>
        <v/>
      </c>
      <c r="T2948" t="str">
        <f t="shared" si="186"/>
        <v>Modern</v>
      </c>
      <c r="U2948" t="str">
        <f t="shared" si="187"/>
        <v>Not Applicable</v>
      </c>
    </row>
    <row r="2949" spans="1:21" x14ac:dyDescent="0.25">
      <c r="A2949" t="s">
        <v>13876</v>
      </c>
      <c r="B2949" t="s">
        <v>18</v>
      </c>
      <c r="C2949" t="s">
        <v>13877</v>
      </c>
      <c r="D2949" t="s">
        <v>13878</v>
      </c>
      <c r="E2949" t="s">
        <v>13879</v>
      </c>
      <c r="F2949" t="s">
        <v>22</v>
      </c>
      <c r="G2949" s="2"/>
      <c r="H2949" t="s">
        <v>22</v>
      </c>
      <c r="I2949">
        <v>2020</v>
      </c>
      <c r="J2949" t="s">
        <v>23</v>
      </c>
      <c r="K2949" t="s">
        <v>3544</v>
      </c>
      <c r="L2949">
        <v>63</v>
      </c>
      <c r="M2949">
        <v>0</v>
      </c>
      <c r="N2949" t="s">
        <v>45</v>
      </c>
      <c r="O2949" t="s">
        <v>13880</v>
      </c>
      <c r="P2949" t="s">
        <v>27</v>
      </c>
      <c r="Q2949">
        <v>2</v>
      </c>
      <c r="R2949" t="str">
        <f t="shared" si="184"/>
        <v/>
      </c>
      <c r="S2949" t="str">
        <f t="shared" si="185"/>
        <v/>
      </c>
      <c r="T2949" t="str">
        <f t="shared" si="186"/>
        <v>Recent</v>
      </c>
      <c r="U2949" t="str">
        <f t="shared" si="187"/>
        <v>Short</v>
      </c>
    </row>
    <row r="2950" spans="1:21" x14ac:dyDescent="0.25">
      <c r="A2950" t="s">
        <v>13881</v>
      </c>
      <c r="B2950" t="s">
        <v>18</v>
      </c>
      <c r="C2950" t="s">
        <v>13882</v>
      </c>
      <c r="D2950" t="s">
        <v>13883</v>
      </c>
      <c r="E2950" t="s">
        <v>13883</v>
      </c>
      <c r="F2950" t="s">
        <v>175</v>
      </c>
      <c r="G2950" s="2">
        <v>43101</v>
      </c>
      <c r="H2950" t="s">
        <v>34</v>
      </c>
      <c r="I2950">
        <v>2017</v>
      </c>
      <c r="J2950" t="s">
        <v>35</v>
      </c>
      <c r="K2950" t="s">
        <v>551</v>
      </c>
      <c r="L2950">
        <v>97</v>
      </c>
      <c r="M2950">
        <v>0</v>
      </c>
      <c r="N2950" t="s">
        <v>45</v>
      </c>
      <c r="O2950" t="s">
        <v>13884</v>
      </c>
      <c r="P2950" t="s">
        <v>39</v>
      </c>
      <c r="Q2950">
        <v>1</v>
      </c>
      <c r="R2950">
        <f t="shared" si="184"/>
        <v>2018</v>
      </c>
      <c r="S2950" t="str">
        <f t="shared" si="185"/>
        <v>January</v>
      </c>
      <c r="T2950" t="str">
        <f t="shared" si="186"/>
        <v>Modern</v>
      </c>
      <c r="U2950" t="str">
        <f t="shared" si="187"/>
        <v>Medium</v>
      </c>
    </row>
    <row r="2951" spans="1:21" x14ac:dyDescent="0.25">
      <c r="A2951" t="s">
        <v>13885</v>
      </c>
      <c r="B2951" t="s">
        <v>18</v>
      </c>
      <c r="C2951" t="s">
        <v>13886</v>
      </c>
      <c r="D2951" t="s">
        <v>13887</v>
      </c>
      <c r="E2951" t="s">
        <v>13888</v>
      </c>
      <c r="F2951" t="s">
        <v>22</v>
      </c>
      <c r="G2951" s="2"/>
      <c r="H2951" t="s">
        <v>22</v>
      </c>
      <c r="I2951">
        <v>2021</v>
      </c>
      <c r="J2951" t="s">
        <v>23</v>
      </c>
      <c r="K2951" t="s">
        <v>271</v>
      </c>
      <c r="L2951">
        <v>87</v>
      </c>
      <c r="M2951">
        <v>0</v>
      </c>
      <c r="N2951" t="s">
        <v>25</v>
      </c>
      <c r="O2951" t="s">
        <v>13889</v>
      </c>
      <c r="P2951" t="s">
        <v>27</v>
      </c>
      <c r="Q2951">
        <v>2</v>
      </c>
      <c r="R2951" t="str">
        <f t="shared" si="184"/>
        <v/>
      </c>
      <c r="S2951" t="str">
        <f t="shared" si="185"/>
        <v/>
      </c>
      <c r="T2951" t="str">
        <f t="shared" si="186"/>
        <v>Recent</v>
      </c>
      <c r="U2951" t="str">
        <f t="shared" si="187"/>
        <v>Short</v>
      </c>
    </row>
    <row r="2952" spans="1:21" x14ac:dyDescent="0.25">
      <c r="A2952" t="s">
        <v>13890</v>
      </c>
      <c r="B2952" t="s">
        <v>18</v>
      </c>
      <c r="C2952" t="s">
        <v>13891</v>
      </c>
      <c r="D2952" t="s">
        <v>13892</v>
      </c>
      <c r="E2952" t="s">
        <v>13893</v>
      </c>
      <c r="F2952" t="s">
        <v>22</v>
      </c>
      <c r="G2952" s="2"/>
      <c r="H2952" t="s">
        <v>22</v>
      </c>
      <c r="I2952">
        <v>2009</v>
      </c>
      <c r="J2952" t="s">
        <v>23</v>
      </c>
      <c r="K2952" t="s">
        <v>967</v>
      </c>
      <c r="L2952">
        <v>90</v>
      </c>
      <c r="M2952">
        <v>0</v>
      </c>
      <c r="N2952" t="s">
        <v>357</v>
      </c>
      <c r="O2952" t="s">
        <v>13894</v>
      </c>
      <c r="P2952" t="s">
        <v>27</v>
      </c>
      <c r="Q2952">
        <v>2</v>
      </c>
      <c r="R2952" t="str">
        <f t="shared" si="184"/>
        <v/>
      </c>
      <c r="S2952" t="str">
        <f t="shared" si="185"/>
        <v/>
      </c>
      <c r="T2952" t="str">
        <f t="shared" si="186"/>
        <v>Older</v>
      </c>
      <c r="U2952" t="str">
        <f t="shared" si="187"/>
        <v>Medium</v>
      </c>
    </row>
    <row r="2953" spans="1:21" x14ac:dyDescent="0.25">
      <c r="A2953" t="s">
        <v>13895</v>
      </c>
      <c r="B2953" t="s">
        <v>18</v>
      </c>
      <c r="C2953" t="s">
        <v>13896</v>
      </c>
      <c r="D2953" t="s">
        <v>13897</v>
      </c>
      <c r="E2953" t="s">
        <v>13898</v>
      </c>
      <c r="F2953" t="s">
        <v>85</v>
      </c>
      <c r="G2953" s="2">
        <v>44456</v>
      </c>
      <c r="H2953" t="s">
        <v>34</v>
      </c>
      <c r="I2953">
        <v>2021</v>
      </c>
      <c r="J2953" t="s">
        <v>136</v>
      </c>
      <c r="K2953" t="s">
        <v>610</v>
      </c>
      <c r="L2953">
        <v>111</v>
      </c>
      <c r="M2953">
        <v>0</v>
      </c>
      <c r="N2953" t="s">
        <v>119</v>
      </c>
      <c r="O2953" t="s">
        <v>13899</v>
      </c>
      <c r="P2953" t="s">
        <v>39</v>
      </c>
      <c r="Q2953">
        <v>1</v>
      </c>
      <c r="R2953">
        <f t="shared" si="184"/>
        <v>2021</v>
      </c>
      <c r="S2953" t="str">
        <f t="shared" si="185"/>
        <v>September</v>
      </c>
      <c r="T2953" t="str">
        <f t="shared" si="186"/>
        <v>Recent</v>
      </c>
      <c r="U2953" t="str">
        <f t="shared" si="187"/>
        <v>Medium</v>
      </c>
    </row>
    <row r="2954" spans="1:21" x14ac:dyDescent="0.25">
      <c r="A2954" t="s">
        <v>13900</v>
      </c>
      <c r="B2954" t="s">
        <v>18</v>
      </c>
      <c r="C2954" t="s">
        <v>13901</v>
      </c>
      <c r="D2954" t="s">
        <v>13902</v>
      </c>
      <c r="E2954" t="s">
        <v>13903</v>
      </c>
      <c r="F2954" t="s">
        <v>22</v>
      </c>
      <c r="G2954" s="2"/>
      <c r="H2954" t="s">
        <v>22</v>
      </c>
      <c r="I2954">
        <v>2021</v>
      </c>
      <c r="J2954" t="s">
        <v>23</v>
      </c>
      <c r="K2954" t="s">
        <v>263</v>
      </c>
      <c r="L2954">
        <v>88</v>
      </c>
      <c r="M2954">
        <v>0</v>
      </c>
      <c r="N2954" t="s">
        <v>264</v>
      </c>
      <c r="O2954" t="s">
        <v>13904</v>
      </c>
      <c r="P2954" t="s">
        <v>27</v>
      </c>
      <c r="Q2954">
        <v>2</v>
      </c>
      <c r="R2954" t="str">
        <f t="shared" si="184"/>
        <v/>
      </c>
      <c r="S2954" t="str">
        <f t="shared" si="185"/>
        <v/>
      </c>
      <c r="T2954" t="str">
        <f t="shared" si="186"/>
        <v>Recent</v>
      </c>
      <c r="U2954" t="str">
        <f t="shared" si="187"/>
        <v>Short</v>
      </c>
    </row>
    <row r="2955" spans="1:21" x14ac:dyDescent="0.25">
      <c r="A2955" t="s">
        <v>13905</v>
      </c>
      <c r="B2955" t="s">
        <v>29</v>
      </c>
      <c r="C2955" t="s">
        <v>13906</v>
      </c>
      <c r="D2955" t="s">
        <v>22</v>
      </c>
      <c r="E2955" t="s">
        <v>13907</v>
      </c>
      <c r="F2955" t="s">
        <v>168</v>
      </c>
      <c r="G2955" s="2">
        <v>43023</v>
      </c>
      <c r="H2955" t="s">
        <v>34</v>
      </c>
      <c r="I2955">
        <v>2017</v>
      </c>
      <c r="J2955" t="s">
        <v>349</v>
      </c>
      <c r="K2955" t="s">
        <v>71</v>
      </c>
      <c r="L2955">
        <v>0</v>
      </c>
      <c r="M2955">
        <v>1</v>
      </c>
      <c r="N2955" t="s">
        <v>716</v>
      </c>
      <c r="O2955" t="s">
        <v>13908</v>
      </c>
      <c r="P2955" t="s">
        <v>39</v>
      </c>
      <c r="Q2955">
        <v>1</v>
      </c>
      <c r="R2955">
        <f t="shared" si="184"/>
        <v>2017</v>
      </c>
      <c r="S2955" t="str">
        <f t="shared" si="185"/>
        <v>October</v>
      </c>
      <c r="T2955" t="str">
        <f t="shared" si="186"/>
        <v>Modern</v>
      </c>
      <c r="U2955" t="str">
        <f t="shared" si="187"/>
        <v>Not Applicable</v>
      </c>
    </row>
    <row r="2956" spans="1:21" x14ac:dyDescent="0.25">
      <c r="A2956" t="s">
        <v>13909</v>
      </c>
      <c r="B2956" t="s">
        <v>18</v>
      </c>
      <c r="C2956" t="s">
        <v>13910</v>
      </c>
      <c r="D2956" t="s">
        <v>13911</v>
      </c>
      <c r="E2956" t="s">
        <v>13912</v>
      </c>
      <c r="F2956" t="s">
        <v>22</v>
      </c>
      <c r="G2956" s="2"/>
      <c r="H2956" t="s">
        <v>22</v>
      </c>
      <c r="I2956">
        <v>2018</v>
      </c>
      <c r="J2956" t="s">
        <v>59</v>
      </c>
      <c r="K2956" t="s">
        <v>130</v>
      </c>
      <c r="L2956">
        <v>116</v>
      </c>
      <c r="M2956">
        <v>0</v>
      </c>
      <c r="N2956" t="s">
        <v>119</v>
      </c>
      <c r="O2956" t="s">
        <v>13913</v>
      </c>
      <c r="P2956" t="s">
        <v>27</v>
      </c>
      <c r="Q2956">
        <v>2</v>
      </c>
      <c r="R2956" t="str">
        <f t="shared" si="184"/>
        <v/>
      </c>
      <c r="S2956" t="str">
        <f t="shared" si="185"/>
        <v/>
      </c>
      <c r="T2956" t="str">
        <f t="shared" si="186"/>
        <v>Modern</v>
      </c>
      <c r="U2956" t="str">
        <f t="shared" si="187"/>
        <v>Medium</v>
      </c>
    </row>
    <row r="2957" spans="1:21" x14ac:dyDescent="0.25">
      <c r="A2957" t="s">
        <v>13914</v>
      </c>
      <c r="B2957" t="s">
        <v>29</v>
      </c>
      <c r="C2957" t="s">
        <v>13915</v>
      </c>
      <c r="D2957" t="s">
        <v>22</v>
      </c>
      <c r="E2957" t="s">
        <v>22</v>
      </c>
      <c r="F2957" t="s">
        <v>175</v>
      </c>
      <c r="G2957" s="2"/>
      <c r="H2957" t="s">
        <v>22</v>
      </c>
      <c r="I2957">
        <v>2020</v>
      </c>
      <c r="J2957" t="s">
        <v>903</v>
      </c>
      <c r="K2957" t="s">
        <v>71</v>
      </c>
      <c r="L2957">
        <v>0</v>
      </c>
      <c r="M2957">
        <v>1</v>
      </c>
      <c r="N2957" t="s">
        <v>368</v>
      </c>
      <c r="O2957" t="s">
        <v>13916</v>
      </c>
      <c r="P2957" t="s">
        <v>27</v>
      </c>
      <c r="Q2957">
        <v>2</v>
      </c>
      <c r="R2957" t="str">
        <f t="shared" si="184"/>
        <v/>
      </c>
      <c r="S2957" t="str">
        <f t="shared" si="185"/>
        <v/>
      </c>
      <c r="T2957" t="str">
        <f t="shared" si="186"/>
        <v>Recent</v>
      </c>
      <c r="U2957" t="str">
        <f t="shared" si="187"/>
        <v>Not Applicable</v>
      </c>
    </row>
    <row r="2958" spans="1:21" x14ac:dyDescent="0.25">
      <c r="A2958" t="s">
        <v>13917</v>
      </c>
      <c r="B2958" t="s">
        <v>18</v>
      </c>
      <c r="C2958" t="s">
        <v>13918</v>
      </c>
      <c r="D2958" t="s">
        <v>13919</v>
      </c>
      <c r="E2958" t="s">
        <v>13920</v>
      </c>
      <c r="F2958" t="s">
        <v>22</v>
      </c>
      <c r="G2958" s="2"/>
      <c r="H2958" t="s">
        <v>22</v>
      </c>
      <c r="I2958">
        <v>2014</v>
      </c>
      <c r="J2958" t="s">
        <v>23</v>
      </c>
      <c r="K2958" t="s">
        <v>289</v>
      </c>
      <c r="L2958">
        <v>93</v>
      </c>
      <c r="M2958">
        <v>0</v>
      </c>
      <c r="N2958" t="s">
        <v>25</v>
      </c>
      <c r="O2958" t="s">
        <v>13921</v>
      </c>
      <c r="P2958" t="s">
        <v>27</v>
      </c>
      <c r="Q2958">
        <v>2</v>
      </c>
      <c r="R2958" t="str">
        <f t="shared" si="184"/>
        <v/>
      </c>
      <c r="S2958" t="str">
        <f t="shared" si="185"/>
        <v/>
      </c>
      <c r="T2958" t="str">
        <f t="shared" si="186"/>
        <v>Modern</v>
      </c>
      <c r="U2958" t="str">
        <f t="shared" si="187"/>
        <v>Medium</v>
      </c>
    </row>
    <row r="2959" spans="1:21" x14ac:dyDescent="0.25">
      <c r="A2959" t="s">
        <v>13922</v>
      </c>
      <c r="B2959" t="s">
        <v>18</v>
      </c>
      <c r="C2959" t="s">
        <v>13923</v>
      </c>
      <c r="D2959" t="s">
        <v>13924</v>
      </c>
      <c r="E2959" t="s">
        <v>13925</v>
      </c>
      <c r="F2959" t="s">
        <v>85</v>
      </c>
      <c r="G2959" s="2">
        <v>44450</v>
      </c>
      <c r="H2959" t="s">
        <v>34</v>
      </c>
      <c r="I2959">
        <v>2020</v>
      </c>
      <c r="J2959" t="s">
        <v>136</v>
      </c>
      <c r="K2959" t="s">
        <v>497</v>
      </c>
      <c r="L2959">
        <v>145</v>
      </c>
      <c r="M2959">
        <v>0</v>
      </c>
      <c r="N2959" t="s">
        <v>61</v>
      </c>
      <c r="O2959" t="s">
        <v>13926</v>
      </c>
      <c r="P2959" t="s">
        <v>39</v>
      </c>
      <c r="Q2959">
        <v>1</v>
      </c>
      <c r="R2959">
        <f t="shared" si="184"/>
        <v>2021</v>
      </c>
      <c r="S2959" t="str">
        <f t="shared" si="185"/>
        <v>September</v>
      </c>
      <c r="T2959" t="str">
        <f t="shared" si="186"/>
        <v>Recent</v>
      </c>
      <c r="U2959" t="str">
        <f t="shared" si="187"/>
        <v>Long</v>
      </c>
    </row>
    <row r="2960" spans="1:21" x14ac:dyDescent="0.25">
      <c r="A2960" t="s">
        <v>13927</v>
      </c>
      <c r="B2960" t="s">
        <v>18</v>
      </c>
      <c r="C2960" t="s">
        <v>13928</v>
      </c>
      <c r="D2960" t="s">
        <v>13929</v>
      </c>
      <c r="E2960" t="s">
        <v>13930</v>
      </c>
      <c r="F2960" t="s">
        <v>22</v>
      </c>
      <c r="G2960" s="2"/>
      <c r="H2960" t="s">
        <v>22</v>
      </c>
      <c r="I2960">
        <v>2021</v>
      </c>
      <c r="J2960" t="s">
        <v>77</v>
      </c>
      <c r="K2960" t="s">
        <v>4125</v>
      </c>
      <c r="L2960">
        <v>119</v>
      </c>
      <c r="M2960">
        <v>0</v>
      </c>
      <c r="N2960" t="s">
        <v>61</v>
      </c>
      <c r="O2960" t="s">
        <v>13931</v>
      </c>
      <c r="P2960" t="s">
        <v>27</v>
      </c>
      <c r="Q2960">
        <v>2</v>
      </c>
      <c r="R2960" t="str">
        <f t="shared" si="184"/>
        <v/>
      </c>
      <c r="S2960" t="str">
        <f t="shared" si="185"/>
        <v/>
      </c>
      <c r="T2960" t="str">
        <f t="shared" si="186"/>
        <v>Recent</v>
      </c>
      <c r="U2960" t="str">
        <f t="shared" si="187"/>
        <v>Medium</v>
      </c>
    </row>
    <row r="2961" spans="1:21" x14ac:dyDescent="0.25">
      <c r="A2961" t="s">
        <v>13932</v>
      </c>
      <c r="B2961" t="s">
        <v>29</v>
      </c>
      <c r="C2961" t="s">
        <v>13933</v>
      </c>
      <c r="D2961" t="s">
        <v>22</v>
      </c>
      <c r="E2961" t="s">
        <v>22</v>
      </c>
      <c r="F2961" t="s">
        <v>13934</v>
      </c>
      <c r="G2961" s="2">
        <v>44476</v>
      </c>
      <c r="H2961" t="s">
        <v>34</v>
      </c>
      <c r="I2961">
        <v>2019</v>
      </c>
      <c r="J2961" t="s">
        <v>77</v>
      </c>
      <c r="K2961" t="s">
        <v>1440</v>
      </c>
      <c r="L2961">
        <v>0</v>
      </c>
      <c r="M2961">
        <v>3</v>
      </c>
      <c r="N2961" t="s">
        <v>79</v>
      </c>
      <c r="O2961" t="s">
        <v>13935</v>
      </c>
      <c r="P2961" t="s">
        <v>27</v>
      </c>
      <c r="Q2961">
        <v>2</v>
      </c>
      <c r="R2961">
        <f t="shared" si="184"/>
        <v>2021</v>
      </c>
      <c r="S2961" t="str">
        <f t="shared" si="185"/>
        <v>October</v>
      </c>
      <c r="T2961" t="str">
        <f t="shared" si="186"/>
        <v>Modern</v>
      </c>
      <c r="U2961" t="str">
        <f t="shared" si="187"/>
        <v>Not Applicable</v>
      </c>
    </row>
    <row r="2962" spans="1:21" x14ac:dyDescent="0.25">
      <c r="A2962" t="s">
        <v>13936</v>
      </c>
      <c r="B2962" t="s">
        <v>29</v>
      </c>
      <c r="C2962" t="s">
        <v>13937</v>
      </c>
      <c r="D2962" t="s">
        <v>22</v>
      </c>
      <c r="E2962" t="s">
        <v>13938</v>
      </c>
      <c r="F2962" t="s">
        <v>13939</v>
      </c>
      <c r="G2962" s="2">
        <v>42370</v>
      </c>
      <c r="H2962" t="s">
        <v>34</v>
      </c>
      <c r="I2962">
        <v>2002</v>
      </c>
      <c r="J2962" t="s">
        <v>631</v>
      </c>
      <c r="K2962" t="s">
        <v>71</v>
      </c>
      <c r="L2962">
        <v>0</v>
      </c>
      <c r="M2962">
        <v>1</v>
      </c>
      <c r="N2962" t="s">
        <v>716</v>
      </c>
      <c r="O2962" t="s">
        <v>13940</v>
      </c>
      <c r="P2962" t="s">
        <v>39</v>
      </c>
      <c r="Q2962">
        <v>1</v>
      </c>
      <c r="R2962">
        <f t="shared" si="184"/>
        <v>2016</v>
      </c>
      <c r="S2962" t="str">
        <f t="shared" si="185"/>
        <v>January</v>
      </c>
      <c r="T2962" t="str">
        <f t="shared" si="186"/>
        <v>Older</v>
      </c>
      <c r="U2962" t="str">
        <f t="shared" si="187"/>
        <v>Not Applicable</v>
      </c>
    </row>
    <row r="2963" spans="1:21" x14ac:dyDescent="0.25">
      <c r="A2963" t="s">
        <v>13941</v>
      </c>
      <c r="B2963" t="s">
        <v>18</v>
      </c>
      <c r="C2963" t="s">
        <v>13942</v>
      </c>
      <c r="D2963" t="s">
        <v>13943</v>
      </c>
      <c r="E2963" t="s">
        <v>13944</v>
      </c>
      <c r="F2963" t="s">
        <v>175</v>
      </c>
      <c r="G2963" s="2"/>
      <c r="H2963" t="s">
        <v>22</v>
      </c>
      <c r="I2963">
        <v>2016</v>
      </c>
      <c r="J2963" t="s">
        <v>198</v>
      </c>
      <c r="K2963" t="s">
        <v>289</v>
      </c>
      <c r="L2963">
        <v>93</v>
      </c>
      <c r="M2963">
        <v>0</v>
      </c>
      <c r="N2963" t="s">
        <v>25</v>
      </c>
      <c r="O2963" t="s">
        <v>13945</v>
      </c>
      <c r="P2963" t="s">
        <v>27</v>
      </c>
      <c r="Q2963">
        <v>2</v>
      </c>
      <c r="R2963" t="str">
        <f t="shared" si="184"/>
        <v/>
      </c>
      <c r="S2963" t="str">
        <f t="shared" si="185"/>
        <v/>
      </c>
      <c r="T2963" t="str">
        <f t="shared" si="186"/>
        <v>Modern</v>
      </c>
      <c r="U2963" t="str">
        <f t="shared" si="187"/>
        <v>Medium</v>
      </c>
    </row>
    <row r="2964" spans="1:21" x14ac:dyDescent="0.25">
      <c r="A2964" t="s">
        <v>13946</v>
      </c>
      <c r="B2964" t="s">
        <v>18</v>
      </c>
      <c r="C2964" t="s">
        <v>13947</v>
      </c>
      <c r="D2964" t="s">
        <v>11440</v>
      </c>
      <c r="E2964" t="s">
        <v>13948</v>
      </c>
      <c r="F2964" t="s">
        <v>22</v>
      </c>
      <c r="G2964" s="2">
        <v>44336</v>
      </c>
      <c r="H2964" t="s">
        <v>34</v>
      </c>
      <c r="I2964">
        <v>2006</v>
      </c>
      <c r="J2964" t="s">
        <v>136</v>
      </c>
      <c r="K2964" t="s">
        <v>130</v>
      </c>
      <c r="L2964">
        <v>116</v>
      </c>
      <c r="M2964">
        <v>0</v>
      </c>
      <c r="N2964" t="s">
        <v>119</v>
      </c>
      <c r="O2964" t="s">
        <v>13949</v>
      </c>
      <c r="P2964" t="s">
        <v>39</v>
      </c>
      <c r="Q2964">
        <v>1</v>
      </c>
      <c r="R2964">
        <f t="shared" si="184"/>
        <v>2021</v>
      </c>
      <c r="S2964" t="str">
        <f t="shared" si="185"/>
        <v>May</v>
      </c>
      <c r="T2964" t="str">
        <f t="shared" si="186"/>
        <v>Older</v>
      </c>
      <c r="U2964" t="str">
        <f t="shared" si="187"/>
        <v>Medium</v>
      </c>
    </row>
    <row r="2965" spans="1:21" x14ac:dyDescent="0.25">
      <c r="A2965" t="s">
        <v>13950</v>
      </c>
      <c r="B2965" t="s">
        <v>29</v>
      </c>
      <c r="C2965" t="s">
        <v>13951</v>
      </c>
      <c r="D2965" t="s">
        <v>22</v>
      </c>
      <c r="E2965" t="s">
        <v>13952</v>
      </c>
      <c r="F2965" t="s">
        <v>22</v>
      </c>
      <c r="G2965" s="2"/>
      <c r="H2965" t="s">
        <v>22</v>
      </c>
      <c r="I2965">
        <v>2020</v>
      </c>
      <c r="J2965" t="s">
        <v>59</v>
      </c>
      <c r="K2965" t="s">
        <v>71</v>
      </c>
      <c r="L2965">
        <v>0</v>
      </c>
      <c r="M2965">
        <v>1</v>
      </c>
      <c r="N2965" t="s">
        <v>1342</v>
      </c>
      <c r="O2965" t="s">
        <v>13953</v>
      </c>
      <c r="P2965" t="s">
        <v>27</v>
      </c>
      <c r="Q2965">
        <v>2</v>
      </c>
      <c r="R2965" t="str">
        <f t="shared" si="184"/>
        <v/>
      </c>
      <c r="S2965" t="str">
        <f t="shared" si="185"/>
        <v/>
      </c>
      <c r="T2965" t="str">
        <f t="shared" si="186"/>
        <v>Recent</v>
      </c>
      <c r="U2965" t="str">
        <f t="shared" si="187"/>
        <v>Not Applicable</v>
      </c>
    </row>
    <row r="2966" spans="1:21" x14ac:dyDescent="0.25">
      <c r="A2966" t="s">
        <v>13954</v>
      </c>
      <c r="B2966" t="s">
        <v>18</v>
      </c>
      <c r="C2966" t="s">
        <v>13955</v>
      </c>
      <c r="D2966" t="s">
        <v>13956</v>
      </c>
      <c r="E2966" t="s">
        <v>13957</v>
      </c>
      <c r="F2966" t="s">
        <v>175</v>
      </c>
      <c r="G2966" s="2">
        <v>43873</v>
      </c>
      <c r="H2966" t="s">
        <v>34</v>
      </c>
      <c r="I2966">
        <v>2020</v>
      </c>
      <c r="J2966" t="s">
        <v>136</v>
      </c>
      <c r="K2966" t="s">
        <v>176</v>
      </c>
      <c r="L2966">
        <v>102</v>
      </c>
      <c r="M2966">
        <v>0</v>
      </c>
      <c r="N2966" t="s">
        <v>61</v>
      </c>
      <c r="O2966" t="s">
        <v>13958</v>
      </c>
      <c r="P2966" t="s">
        <v>39</v>
      </c>
      <c r="Q2966">
        <v>1</v>
      </c>
      <c r="R2966">
        <f t="shared" si="184"/>
        <v>2020</v>
      </c>
      <c r="S2966" t="str">
        <f t="shared" si="185"/>
        <v>February</v>
      </c>
      <c r="T2966" t="str">
        <f t="shared" si="186"/>
        <v>Recent</v>
      </c>
      <c r="U2966" t="str">
        <f t="shared" si="187"/>
        <v>Medium</v>
      </c>
    </row>
    <row r="2967" spans="1:21" x14ac:dyDescent="0.25">
      <c r="A2967" t="s">
        <v>13959</v>
      </c>
      <c r="B2967" t="s">
        <v>18</v>
      </c>
      <c r="C2967" t="s">
        <v>13960</v>
      </c>
      <c r="D2967" t="s">
        <v>13961</v>
      </c>
      <c r="E2967" t="s">
        <v>13962</v>
      </c>
      <c r="F2967" t="s">
        <v>22</v>
      </c>
      <c r="G2967" s="2"/>
      <c r="H2967" t="s">
        <v>22</v>
      </c>
      <c r="I2967">
        <v>2019</v>
      </c>
      <c r="J2967" t="s">
        <v>77</v>
      </c>
      <c r="K2967" t="s">
        <v>1709</v>
      </c>
      <c r="L2967">
        <v>31</v>
      </c>
      <c r="M2967">
        <v>0</v>
      </c>
      <c r="N2967" t="s">
        <v>45</v>
      </c>
      <c r="O2967" t="s">
        <v>13963</v>
      </c>
      <c r="P2967" t="s">
        <v>27</v>
      </c>
      <c r="Q2967">
        <v>2</v>
      </c>
      <c r="R2967" t="str">
        <f t="shared" si="184"/>
        <v/>
      </c>
      <c r="S2967" t="str">
        <f t="shared" si="185"/>
        <v/>
      </c>
      <c r="T2967" t="str">
        <f t="shared" si="186"/>
        <v>Modern</v>
      </c>
      <c r="U2967" t="str">
        <f t="shared" si="187"/>
        <v>Short</v>
      </c>
    </row>
    <row r="2968" spans="1:21" x14ac:dyDescent="0.25">
      <c r="A2968" t="s">
        <v>13964</v>
      </c>
      <c r="B2968" t="s">
        <v>18</v>
      </c>
      <c r="C2968" t="s">
        <v>13965</v>
      </c>
      <c r="D2968" t="s">
        <v>11584</v>
      </c>
      <c r="E2968" t="s">
        <v>13966</v>
      </c>
      <c r="F2968" t="s">
        <v>175</v>
      </c>
      <c r="G2968" s="2">
        <v>44323</v>
      </c>
      <c r="H2968" t="s">
        <v>34</v>
      </c>
      <c r="I2968">
        <v>2021</v>
      </c>
      <c r="J2968" t="s">
        <v>35</v>
      </c>
      <c r="K2968" t="s">
        <v>93</v>
      </c>
      <c r="L2968">
        <v>99</v>
      </c>
      <c r="M2968">
        <v>0</v>
      </c>
      <c r="N2968" t="s">
        <v>119</v>
      </c>
      <c r="O2968" t="s">
        <v>13967</v>
      </c>
      <c r="P2968" t="s">
        <v>39</v>
      </c>
      <c r="Q2968">
        <v>1</v>
      </c>
      <c r="R2968">
        <f t="shared" si="184"/>
        <v>2021</v>
      </c>
      <c r="S2968" t="str">
        <f t="shared" si="185"/>
        <v>May</v>
      </c>
      <c r="T2968" t="str">
        <f t="shared" si="186"/>
        <v>Recent</v>
      </c>
      <c r="U2968" t="str">
        <f t="shared" si="187"/>
        <v>Medium</v>
      </c>
    </row>
    <row r="2969" spans="1:21" x14ac:dyDescent="0.25">
      <c r="A2969" t="s">
        <v>13968</v>
      </c>
      <c r="B2969" t="s">
        <v>29</v>
      </c>
      <c r="C2969" t="s">
        <v>13969</v>
      </c>
      <c r="D2969" t="s">
        <v>22</v>
      </c>
      <c r="E2969" t="s">
        <v>13970</v>
      </c>
      <c r="F2969" t="s">
        <v>22</v>
      </c>
      <c r="G2969" s="2"/>
      <c r="H2969" t="s">
        <v>22</v>
      </c>
      <c r="I2969">
        <v>2013</v>
      </c>
      <c r="J2969" t="s">
        <v>23</v>
      </c>
      <c r="K2969" t="s">
        <v>1440</v>
      </c>
      <c r="L2969">
        <v>0</v>
      </c>
      <c r="M2969">
        <v>3</v>
      </c>
      <c r="N2969" t="s">
        <v>368</v>
      </c>
      <c r="O2969" t="s">
        <v>13971</v>
      </c>
      <c r="P2969" t="s">
        <v>27</v>
      </c>
      <c r="Q2969">
        <v>2</v>
      </c>
      <c r="R2969" t="str">
        <f t="shared" si="184"/>
        <v/>
      </c>
      <c r="S2969" t="str">
        <f t="shared" si="185"/>
        <v/>
      </c>
      <c r="T2969" t="str">
        <f t="shared" si="186"/>
        <v>Modern</v>
      </c>
      <c r="U2969" t="str">
        <f t="shared" si="187"/>
        <v>Not Applicable</v>
      </c>
    </row>
    <row r="2970" spans="1:21" x14ac:dyDescent="0.25">
      <c r="A2970" t="s">
        <v>13972</v>
      </c>
      <c r="B2970" t="s">
        <v>18</v>
      </c>
      <c r="C2970" t="s">
        <v>13973</v>
      </c>
      <c r="D2970" t="s">
        <v>13974</v>
      </c>
      <c r="E2970" t="s">
        <v>13975</v>
      </c>
      <c r="F2970" t="s">
        <v>22</v>
      </c>
      <c r="G2970" s="2"/>
      <c r="H2970" t="s">
        <v>22</v>
      </c>
      <c r="I2970">
        <v>2004</v>
      </c>
      <c r="J2970" t="s">
        <v>244</v>
      </c>
      <c r="K2970" t="s">
        <v>951</v>
      </c>
      <c r="L2970">
        <v>115</v>
      </c>
      <c r="M2970">
        <v>0</v>
      </c>
      <c r="N2970" t="s">
        <v>119</v>
      </c>
      <c r="O2970" t="s">
        <v>13976</v>
      </c>
      <c r="P2970" t="s">
        <v>27</v>
      </c>
      <c r="Q2970">
        <v>2</v>
      </c>
      <c r="R2970" t="str">
        <f t="shared" si="184"/>
        <v/>
      </c>
      <c r="S2970" t="str">
        <f t="shared" si="185"/>
        <v/>
      </c>
      <c r="T2970" t="str">
        <f t="shared" si="186"/>
        <v>Older</v>
      </c>
      <c r="U2970" t="str">
        <f t="shared" si="187"/>
        <v>Medium</v>
      </c>
    </row>
    <row r="2971" spans="1:21" x14ac:dyDescent="0.25">
      <c r="A2971" t="s">
        <v>13977</v>
      </c>
      <c r="B2971" t="s">
        <v>18</v>
      </c>
      <c r="C2971" t="s">
        <v>13978</v>
      </c>
      <c r="D2971" t="s">
        <v>13979</v>
      </c>
      <c r="E2971" t="s">
        <v>13980</v>
      </c>
      <c r="F2971" t="s">
        <v>22</v>
      </c>
      <c r="G2971" s="2"/>
      <c r="H2971" t="s">
        <v>22</v>
      </c>
      <c r="I2971">
        <v>2020</v>
      </c>
      <c r="J2971" t="s">
        <v>23</v>
      </c>
      <c r="K2971" t="s">
        <v>161</v>
      </c>
      <c r="L2971">
        <v>101</v>
      </c>
      <c r="M2971">
        <v>0</v>
      </c>
      <c r="N2971" t="s">
        <v>61</v>
      </c>
      <c r="O2971" t="s">
        <v>13981</v>
      </c>
      <c r="P2971" t="s">
        <v>27</v>
      </c>
      <c r="Q2971">
        <v>2</v>
      </c>
      <c r="R2971" t="str">
        <f t="shared" si="184"/>
        <v/>
      </c>
      <c r="S2971" t="str">
        <f t="shared" si="185"/>
        <v/>
      </c>
      <c r="T2971" t="str">
        <f t="shared" si="186"/>
        <v>Recent</v>
      </c>
      <c r="U2971" t="str">
        <f t="shared" si="187"/>
        <v>Medium</v>
      </c>
    </row>
    <row r="2972" spans="1:21" x14ac:dyDescent="0.25">
      <c r="A2972" t="s">
        <v>13982</v>
      </c>
      <c r="B2972" t="s">
        <v>29</v>
      </c>
      <c r="C2972" t="s">
        <v>13983</v>
      </c>
      <c r="D2972" t="s">
        <v>13984</v>
      </c>
      <c r="E2972" t="s">
        <v>13985</v>
      </c>
      <c r="F2972" t="s">
        <v>1118</v>
      </c>
      <c r="G2972" s="2">
        <v>44446</v>
      </c>
      <c r="H2972" t="s">
        <v>34</v>
      </c>
      <c r="I2972">
        <v>2019</v>
      </c>
      <c r="J2972" t="s">
        <v>631</v>
      </c>
      <c r="K2972" t="s">
        <v>36</v>
      </c>
      <c r="L2972">
        <v>0</v>
      </c>
      <c r="M2972">
        <v>2</v>
      </c>
      <c r="N2972" t="s">
        <v>79</v>
      </c>
      <c r="O2972" t="s">
        <v>13986</v>
      </c>
      <c r="P2972" t="s">
        <v>39</v>
      </c>
      <c r="Q2972">
        <v>1</v>
      </c>
      <c r="R2972">
        <f t="shared" si="184"/>
        <v>2021</v>
      </c>
      <c r="S2972" t="str">
        <f t="shared" si="185"/>
        <v>September</v>
      </c>
      <c r="T2972" t="str">
        <f t="shared" si="186"/>
        <v>Modern</v>
      </c>
      <c r="U2972" t="str">
        <f t="shared" si="187"/>
        <v>Not Applicable</v>
      </c>
    </row>
    <row r="2973" spans="1:21" x14ac:dyDescent="0.25">
      <c r="A2973" t="s">
        <v>13987</v>
      </c>
      <c r="B2973" t="s">
        <v>18</v>
      </c>
      <c r="C2973" t="s">
        <v>13988</v>
      </c>
      <c r="D2973" t="s">
        <v>13989</v>
      </c>
      <c r="E2973" t="s">
        <v>13990</v>
      </c>
      <c r="F2973" t="s">
        <v>33</v>
      </c>
      <c r="G2973" s="2">
        <v>42447</v>
      </c>
      <c r="H2973" t="s">
        <v>34</v>
      </c>
      <c r="I2973">
        <v>2016</v>
      </c>
      <c r="J2973" t="s">
        <v>35</v>
      </c>
      <c r="K2973" t="s">
        <v>604</v>
      </c>
      <c r="L2973">
        <v>62</v>
      </c>
      <c r="M2973">
        <v>0</v>
      </c>
      <c r="N2973" t="s">
        <v>210</v>
      </c>
      <c r="O2973" t="s">
        <v>13991</v>
      </c>
      <c r="P2973" t="s">
        <v>39</v>
      </c>
      <c r="Q2973">
        <v>1</v>
      </c>
      <c r="R2973">
        <f t="shared" si="184"/>
        <v>2016</v>
      </c>
      <c r="S2973" t="str">
        <f t="shared" si="185"/>
        <v>March</v>
      </c>
      <c r="T2973" t="str">
        <f t="shared" si="186"/>
        <v>Modern</v>
      </c>
      <c r="U2973" t="str">
        <f t="shared" si="187"/>
        <v>Short</v>
      </c>
    </row>
    <row r="2974" spans="1:21" x14ac:dyDescent="0.25">
      <c r="A2974" t="s">
        <v>13992</v>
      </c>
      <c r="B2974" t="s">
        <v>29</v>
      </c>
      <c r="C2974" t="s">
        <v>13993</v>
      </c>
      <c r="D2974" t="s">
        <v>22</v>
      </c>
      <c r="E2974" t="s">
        <v>22</v>
      </c>
      <c r="F2974" t="s">
        <v>22</v>
      </c>
      <c r="G2974" s="2"/>
      <c r="H2974" t="s">
        <v>22</v>
      </c>
      <c r="I2974">
        <v>2016</v>
      </c>
      <c r="J2974" t="s">
        <v>349</v>
      </c>
      <c r="K2974" t="s">
        <v>71</v>
      </c>
      <c r="L2974">
        <v>0</v>
      </c>
      <c r="M2974">
        <v>1</v>
      </c>
      <c r="N2974" t="s">
        <v>357</v>
      </c>
      <c r="O2974" t="s">
        <v>13994</v>
      </c>
      <c r="P2974" t="s">
        <v>27</v>
      </c>
      <c r="Q2974">
        <v>2</v>
      </c>
      <c r="R2974" t="str">
        <f t="shared" si="184"/>
        <v/>
      </c>
      <c r="S2974" t="str">
        <f t="shared" si="185"/>
        <v/>
      </c>
      <c r="T2974" t="str">
        <f t="shared" si="186"/>
        <v>Modern</v>
      </c>
      <c r="U2974" t="str">
        <f t="shared" si="187"/>
        <v>Not Applicable</v>
      </c>
    </row>
    <row r="2975" spans="1:21" x14ac:dyDescent="0.25">
      <c r="A2975" t="s">
        <v>13995</v>
      </c>
      <c r="B2975" t="s">
        <v>18</v>
      </c>
      <c r="C2975" t="s">
        <v>13996</v>
      </c>
      <c r="D2975" t="s">
        <v>13997</v>
      </c>
      <c r="E2975" t="s">
        <v>13998</v>
      </c>
      <c r="F2975" t="s">
        <v>175</v>
      </c>
      <c r="G2975" s="2">
        <v>42922</v>
      </c>
      <c r="H2975" t="s">
        <v>34</v>
      </c>
      <c r="I2975">
        <v>2017</v>
      </c>
      <c r="J2975" t="s">
        <v>244</v>
      </c>
      <c r="K2975" t="s">
        <v>773</v>
      </c>
      <c r="L2975">
        <v>96</v>
      </c>
      <c r="M2975">
        <v>0</v>
      </c>
      <c r="N2975" t="s">
        <v>61</v>
      </c>
      <c r="O2975" t="s">
        <v>13999</v>
      </c>
      <c r="P2975" t="s">
        <v>39</v>
      </c>
      <c r="Q2975">
        <v>1</v>
      </c>
      <c r="R2975">
        <f t="shared" si="184"/>
        <v>2017</v>
      </c>
      <c r="S2975" t="str">
        <f t="shared" si="185"/>
        <v>July</v>
      </c>
      <c r="T2975" t="str">
        <f t="shared" si="186"/>
        <v>Modern</v>
      </c>
      <c r="U2975" t="str">
        <f t="shared" si="187"/>
        <v>Medium</v>
      </c>
    </row>
    <row r="2976" spans="1:21" x14ac:dyDescent="0.25">
      <c r="A2976" t="s">
        <v>14000</v>
      </c>
      <c r="B2976" t="s">
        <v>18</v>
      </c>
      <c r="C2976" t="s">
        <v>14001</v>
      </c>
      <c r="D2976" t="s">
        <v>76</v>
      </c>
      <c r="E2976" t="s">
        <v>684</v>
      </c>
      <c r="F2976" t="s">
        <v>22</v>
      </c>
      <c r="G2976" s="2"/>
      <c r="H2976" t="s">
        <v>22</v>
      </c>
      <c r="I2976">
        <v>2018</v>
      </c>
      <c r="J2976" t="s">
        <v>77</v>
      </c>
      <c r="K2976" t="s">
        <v>632</v>
      </c>
      <c r="L2976">
        <v>22</v>
      </c>
      <c r="M2976">
        <v>0</v>
      </c>
      <c r="N2976" t="s">
        <v>686</v>
      </c>
      <c r="O2976" t="s">
        <v>14002</v>
      </c>
      <c r="P2976" t="s">
        <v>27</v>
      </c>
      <c r="Q2976">
        <v>2</v>
      </c>
      <c r="R2976" t="str">
        <f t="shared" si="184"/>
        <v/>
      </c>
      <c r="S2976" t="str">
        <f t="shared" si="185"/>
        <v/>
      </c>
      <c r="T2976" t="str">
        <f t="shared" si="186"/>
        <v>Modern</v>
      </c>
      <c r="U2976" t="str">
        <f t="shared" si="187"/>
        <v>Short</v>
      </c>
    </row>
    <row r="2977" spans="1:21" x14ac:dyDescent="0.25">
      <c r="A2977" t="s">
        <v>14003</v>
      </c>
      <c r="B2977" t="s">
        <v>18</v>
      </c>
      <c r="C2977" t="s">
        <v>14004</v>
      </c>
      <c r="D2977" t="s">
        <v>14005</v>
      </c>
      <c r="E2977" t="s">
        <v>14006</v>
      </c>
      <c r="F2977" t="s">
        <v>1050</v>
      </c>
      <c r="G2977" s="2">
        <v>44267</v>
      </c>
      <c r="H2977" t="s">
        <v>34</v>
      </c>
      <c r="I2977">
        <v>2013</v>
      </c>
      <c r="J2977" t="s">
        <v>35</v>
      </c>
      <c r="K2977" t="s">
        <v>486</v>
      </c>
      <c r="L2977">
        <v>105</v>
      </c>
      <c r="M2977">
        <v>0</v>
      </c>
      <c r="N2977" t="s">
        <v>61</v>
      </c>
      <c r="O2977" t="s">
        <v>14007</v>
      </c>
      <c r="P2977" t="s">
        <v>39</v>
      </c>
      <c r="Q2977">
        <v>1</v>
      </c>
      <c r="R2977">
        <f t="shared" si="184"/>
        <v>2021</v>
      </c>
      <c r="S2977" t="str">
        <f t="shared" si="185"/>
        <v>March</v>
      </c>
      <c r="T2977" t="str">
        <f t="shared" si="186"/>
        <v>Modern</v>
      </c>
      <c r="U2977" t="str">
        <f t="shared" si="187"/>
        <v>Medium</v>
      </c>
    </row>
    <row r="2978" spans="1:21" x14ac:dyDescent="0.25">
      <c r="A2978" t="s">
        <v>14008</v>
      </c>
      <c r="B2978" t="s">
        <v>18</v>
      </c>
      <c r="C2978" t="s">
        <v>14009</v>
      </c>
      <c r="D2978" t="s">
        <v>14010</v>
      </c>
      <c r="E2978" t="s">
        <v>14011</v>
      </c>
      <c r="F2978" t="s">
        <v>175</v>
      </c>
      <c r="G2978" s="2">
        <v>43647</v>
      </c>
      <c r="H2978" t="s">
        <v>34</v>
      </c>
      <c r="I2978">
        <v>2019</v>
      </c>
      <c r="J2978" t="s">
        <v>35</v>
      </c>
      <c r="K2978" t="s">
        <v>570</v>
      </c>
      <c r="L2978">
        <v>94</v>
      </c>
      <c r="M2978">
        <v>0</v>
      </c>
      <c r="N2978" t="s">
        <v>264</v>
      </c>
      <c r="O2978" t="s">
        <v>14012</v>
      </c>
      <c r="P2978" t="s">
        <v>39</v>
      </c>
      <c r="Q2978">
        <v>1</v>
      </c>
      <c r="R2978">
        <f t="shared" si="184"/>
        <v>2019</v>
      </c>
      <c r="S2978" t="str">
        <f t="shared" si="185"/>
        <v>July</v>
      </c>
      <c r="T2978" t="str">
        <f t="shared" si="186"/>
        <v>Modern</v>
      </c>
      <c r="U2978" t="str">
        <f t="shared" si="187"/>
        <v>Medium</v>
      </c>
    </row>
    <row r="2979" spans="1:21" x14ac:dyDescent="0.25">
      <c r="A2979" t="s">
        <v>14013</v>
      </c>
      <c r="B2979" t="s">
        <v>29</v>
      </c>
      <c r="C2979" t="s">
        <v>14014</v>
      </c>
      <c r="D2979" t="s">
        <v>22</v>
      </c>
      <c r="E2979" t="s">
        <v>14015</v>
      </c>
      <c r="F2979" t="s">
        <v>33</v>
      </c>
      <c r="G2979" s="2">
        <v>44270</v>
      </c>
      <c r="H2979" t="s">
        <v>34</v>
      </c>
      <c r="I2979">
        <v>2021</v>
      </c>
      <c r="J2979" t="s">
        <v>70</v>
      </c>
      <c r="K2979" t="s">
        <v>71</v>
      </c>
      <c r="L2979">
        <v>0</v>
      </c>
      <c r="M2979">
        <v>1</v>
      </c>
      <c r="N2979" t="s">
        <v>37</v>
      </c>
      <c r="O2979" t="s">
        <v>14016</v>
      </c>
      <c r="P2979" t="s">
        <v>39</v>
      </c>
      <c r="Q2979">
        <v>1</v>
      </c>
      <c r="R2979">
        <f t="shared" si="184"/>
        <v>2021</v>
      </c>
      <c r="S2979" t="str">
        <f t="shared" si="185"/>
        <v>March</v>
      </c>
      <c r="T2979" t="str">
        <f t="shared" si="186"/>
        <v>Recent</v>
      </c>
      <c r="U2979" t="str">
        <f t="shared" si="187"/>
        <v>Not Applicable</v>
      </c>
    </row>
    <row r="2980" spans="1:21" x14ac:dyDescent="0.25">
      <c r="A2980" t="s">
        <v>14017</v>
      </c>
      <c r="B2980" t="s">
        <v>18</v>
      </c>
      <c r="C2980" t="s">
        <v>14018</v>
      </c>
      <c r="D2980" t="s">
        <v>14019</v>
      </c>
      <c r="E2980" t="s">
        <v>14020</v>
      </c>
      <c r="F2980" t="s">
        <v>22</v>
      </c>
      <c r="G2980" s="2"/>
      <c r="H2980" t="s">
        <v>22</v>
      </c>
      <c r="I2980">
        <v>1974</v>
      </c>
      <c r="J2980" t="s">
        <v>59</v>
      </c>
      <c r="K2980" t="s">
        <v>1510</v>
      </c>
      <c r="L2980">
        <v>156</v>
      </c>
      <c r="M2980">
        <v>0</v>
      </c>
      <c r="N2980" t="s">
        <v>155</v>
      </c>
      <c r="O2980" t="s">
        <v>14021</v>
      </c>
      <c r="P2980" t="s">
        <v>27</v>
      </c>
      <c r="Q2980">
        <v>2</v>
      </c>
      <c r="R2980" t="str">
        <f t="shared" si="184"/>
        <v/>
      </c>
      <c r="S2980" t="str">
        <f t="shared" si="185"/>
        <v/>
      </c>
      <c r="T2980" t="str">
        <f t="shared" si="186"/>
        <v>Older</v>
      </c>
      <c r="U2980" t="str">
        <f t="shared" si="187"/>
        <v>Long</v>
      </c>
    </row>
    <row r="2981" spans="1:21" x14ac:dyDescent="0.25">
      <c r="A2981" t="s">
        <v>14022</v>
      </c>
      <c r="B2981" t="s">
        <v>18</v>
      </c>
      <c r="C2981" t="s">
        <v>14023</v>
      </c>
      <c r="D2981" t="s">
        <v>14024</v>
      </c>
      <c r="E2981" t="s">
        <v>14025</v>
      </c>
      <c r="F2981" t="s">
        <v>1050</v>
      </c>
      <c r="G2981" s="2">
        <v>42804</v>
      </c>
      <c r="H2981" t="s">
        <v>34</v>
      </c>
      <c r="I2981">
        <v>2013</v>
      </c>
      <c r="J2981" t="s">
        <v>35</v>
      </c>
      <c r="K2981" t="s">
        <v>470</v>
      </c>
      <c r="L2981">
        <v>100</v>
      </c>
      <c r="M2981">
        <v>0</v>
      </c>
      <c r="N2981" t="s">
        <v>61</v>
      </c>
      <c r="O2981" t="s">
        <v>14026</v>
      </c>
      <c r="P2981" t="s">
        <v>39</v>
      </c>
      <c r="Q2981">
        <v>1</v>
      </c>
      <c r="R2981">
        <f t="shared" si="184"/>
        <v>2017</v>
      </c>
      <c r="S2981" t="str">
        <f t="shared" si="185"/>
        <v>March</v>
      </c>
      <c r="T2981" t="str">
        <f t="shared" si="186"/>
        <v>Modern</v>
      </c>
      <c r="U2981" t="str">
        <f t="shared" si="187"/>
        <v>Medium</v>
      </c>
    </row>
    <row r="2982" spans="1:21" x14ac:dyDescent="0.25">
      <c r="A2982" t="s">
        <v>14027</v>
      </c>
      <c r="B2982" t="s">
        <v>29</v>
      </c>
      <c r="C2982" t="s">
        <v>14028</v>
      </c>
      <c r="D2982" t="s">
        <v>22</v>
      </c>
      <c r="E2982" t="s">
        <v>14029</v>
      </c>
      <c r="F2982" t="s">
        <v>508</v>
      </c>
      <c r="G2982" s="2">
        <v>44325</v>
      </c>
      <c r="H2982" t="s">
        <v>34</v>
      </c>
      <c r="I2982">
        <v>2021</v>
      </c>
      <c r="J2982" t="s">
        <v>136</v>
      </c>
      <c r="K2982" t="s">
        <v>71</v>
      </c>
      <c r="L2982">
        <v>0</v>
      </c>
      <c r="M2982">
        <v>1</v>
      </c>
      <c r="N2982" t="s">
        <v>119</v>
      </c>
      <c r="O2982" t="s">
        <v>14030</v>
      </c>
      <c r="P2982" t="s">
        <v>39</v>
      </c>
      <c r="Q2982">
        <v>1</v>
      </c>
      <c r="R2982">
        <f t="shared" si="184"/>
        <v>2021</v>
      </c>
      <c r="S2982" t="str">
        <f t="shared" si="185"/>
        <v>May</v>
      </c>
      <c r="T2982" t="str">
        <f t="shared" si="186"/>
        <v>Recent</v>
      </c>
      <c r="U2982" t="str">
        <f t="shared" si="187"/>
        <v>Not Applicable</v>
      </c>
    </row>
    <row r="2983" spans="1:21" x14ac:dyDescent="0.25">
      <c r="A2983" t="s">
        <v>14031</v>
      </c>
      <c r="B2983" t="s">
        <v>18</v>
      </c>
      <c r="C2983" t="s">
        <v>14032</v>
      </c>
      <c r="D2983" t="s">
        <v>5313</v>
      </c>
      <c r="E2983" t="s">
        <v>14033</v>
      </c>
      <c r="F2983" t="s">
        <v>22</v>
      </c>
      <c r="G2983" s="2"/>
      <c r="H2983" t="s">
        <v>22</v>
      </c>
      <c r="I2983">
        <v>2016</v>
      </c>
      <c r="J2983" t="s">
        <v>77</v>
      </c>
      <c r="K2983" t="s">
        <v>7366</v>
      </c>
      <c r="L2983">
        <v>49</v>
      </c>
      <c r="M2983">
        <v>0</v>
      </c>
      <c r="N2983" t="s">
        <v>357</v>
      </c>
      <c r="O2983" t="s">
        <v>14034</v>
      </c>
      <c r="P2983" t="s">
        <v>27</v>
      </c>
      <c r="Q2983">
        <v>2</v>
      </c>
      <c r="R2983" t="str">
        <f t="shared" si="184"/>
        <v/>
      </c>
      <c r="S2983" t="str">
        <f t="shared" si="185"/>
        <v/>
      </c>
      <c r="T2983" t="str">
        <f t="shared" si="186"/>
        <v>Modern</v>
      </c>
      <c r="U2983" t="str">
        <f t="shared" si="187"/>
        <v>Short</v>
      </c>
    </row>
    <row r="2984" spans="1:21" x14ac:dyDescent="0.25">
      <c r="A2984" t="s">
        <v>14035</v>
      </c>
      <c r="B2984" t="s">
        <v>29</v>
      </c>
      <c r="C2984" t="s">
        <v>14036</v>
      </c>
      <c r="D2984" t="s">
        <v>22</v>
      </c>
      <c r="E2984" t="s">
        <v>14037</v>
      </c>
      <c r="F2984" t="s">
        <v>22</v>
      </c>
      <c r="G2984" s="2"/>
      <c r="H2984" t="s">
        <v>22</v>
      </c>
      <c r="I2984">
        <v>2021</v>
      </c>
      <c r="J2984" t="s">
        <v>23</v>
      </c>
      <c r="K2984" t="s">
        <v>71</v>
      </c>
      <c r="L2984">
        <v>0</v>
      </c>
      <c r="M2984">
        <v>1</v>
      </c>
      <c r="N2984" t="s">
        <v>61</v>
      </c>
      <c r="O2984" t="s">
        <v>14038</v>
      </c>
      <c r="P2984" t="s">
        <v>27</v>
      </c>
      <c r="Q2984">
        <v>2</v>
      </c>
      <c r="R2984" t="str">
        <f t="shared" si="184"/>
        <v/>
      </c>
      <c r="S2984" t="str">
        <f t="shared" si="185"/>
        <v/>
      </c>
      <c r="T2984" t="str">
        <f t="shared" si="186"/>
        <v>Recent</v>
      </c>
      <c r="U2984" t="str">
        <f t="shared" si="187"/>
        <v>Not Applicable</v>
      </c>
    </row>
    <row r="2985" spans="1:21" x14ac:dyDescent="0.25">
      <c r="A2985" t="s">
        <v>14039</v>
      </c>
      <c r="B2985" t="s">
        <v>18</v>
      </c>
      <c r="C2985" t="s">
        <v>14040</v>
      </c>
      <c r="D2985" t="s">
        <v>14041</v>
      </c>
      <c r="E2985" t="s">
        <v>14042</v>
      </c>
      <c r="F2985" t="s">
        <v>22</v>
      </c>
      <c r="G2985" s="2"/>
      <c r="H2985" t="s">
        <v>22</v>
      </c>
      <c r="I2985">
        <v>2003</v>
      </c>
      <c r="J2985" t="s">
        <v>92</v>
      </c>
      <c r="K2985" t="s">
        <v>256</v>
      </c>
      <c r="L2985">
        <v>92</v>
      </c>
      <c r="M2985">
        <v>0</v>
      </c>
      <c r="N2985" t="s">
        <v>25</v>
      </c>
      <c r="O2985" t="s">
        <v>14043</v>
      </c>
      <c r="P2985" t="s">
        <v>27</v>
      </c>
      <c r="Q2985">
        <v>2</v>
      </c>
      <c r="R2985" t="str">
        <f t="shared" si="184"/>
        <v/>
      </c>
      <c r="S2985" t="str">
        <f t="shared" si="185"/>
        <v/>
      </c>
      <c r="T2985" t="str">
        <f t="shared" si="186"/>
        <v>Older</v>
      </c>
      <c r="U2985" t="str">
        <f t="shared" si="187"/>
        <v>Medium</v>
      </c>
    </row>
    <row r="2986" spans="1:21" x14ac:dyDescent="0.25">
      <c r="A2986" t="s">
        <v>14044</v>
      </c>
      <c r="B2986" t="s">
        <v>18</v>
      </c>
      <c r="C2986" t="s">
        <v>14045</v>
      </c>
      <c r="D2986" t="s">
        <v>3218</v>
      </c>
      <c r="E2986" t="s">
        <v>14046</v>
      </c>
      <c r="F2986" t="s">
        <v>22</v>
      </c>
      <c r="G2986" s="2"/>
      <c r="H2986" t="s">
        <v>22</v>
      </c>
      <c r="I2986">
        <v>1984</v>
      </c>
      <c r="J2986" t="s">
        <v>23</v>
      </c>
      <c r="K2986" t="s">
        <v>940</v>
      </c>
      <c r="L2986">
        <v>106</v>
      </c>
      <c r="M2986">
        <v>0</v>
      </c>
      <c r="N2986" t="s">
        <v>883</v>
      </c>
      <c r="O2986" t="s">
        <v>14047</v>
      </c>
      <c r="P2986" t="s">
        <v>27</v>
      </c>
      <c r="Q2986">
        <v>2</v>
      </c>
      <c r="R2986" t="str">
        <f t="shared" si="184"/>
        <v/>
      </c>
      <c r="S2986" t="str">
        <f t="shared" si="185"/>
        <v/>
      </c>
      <c r="T2986" t="str">
        <f t="shared" si="186"/>
        <v>Older</v>
      </c>
      <c r="U2986" t="str">
        <f t="shared" si="187"/>
        <v>Medium</v>
      </c>
    </row>
    <row r="2987" spans="1:21" x14ac:dyDescent="0.25">
      <c r="A2987" t="s">
        <v>14048</v>
      </c>
      <c r="B2987" t="s">
        <v>18</v>
      </c>
      <c r="C2987" t="s">
        <v>14049</v>
      </c>
      <c r="D2987" t="s">
        <v>207</v>
      </c>
      <c r="E2987" t="s">
        <v>14050</v>
      </c>
      <c r="F2987" t="s">
        <v>175</v>
      </c>
      <c r="G2987" s="2">
        <v>41957</v>
      </c>
      <c r="H2987" t="s">
        <v>34</v>
      </c>
      <c r="I2987">
        <v>2014</v>
      </c>
      <c r="J2987" t="s">
        <v>35</v>
      </c>
      <c r="K2987" t="s">
        <v>1336</v>
      </c>
      <c r="L2987">
        <v>75</v>
      </c>
      <c r="M2987">
        <v>0</v>
      </c>
      <c r="N2987" t="s">
        <v>210</v>
      </c>
      <c r="O2987" t="s">
        <v>14051</v>
      </c>
      <c r="P2987" t="s">
        <v>39</v>
      </c>
      <c r="Q2987">
        <v>1</v>
      </c>
      <c r="R2987">
        <f t="shared" si="184"/>
        <v>2014</v>
      </c>
      <c r="S2987" t="str">
        <f t="shared" si="185"/>
        <v>November</v>
      </c>
      <c r="T2987" t="str">
        <f t="shared" si="186"/>
        <v>Modern</v>
      </c>
      <c r="U2987" t="str">
        <f t="shared" si="187"/>
        <v>Short</v>
      </c>
    </row>
    <row r="2988" spans="1:21" x14ac:dyDescent="0.25">
      <c r="A2988" t="s">
        <v>14052</v>
      </c>
      <c r="B2988" t="s">
        <v>18</v>
      </c>
      <c r="C2988" t="s">
        <v>14053</v>
      </c>
      <c r="D2988" t="s">
        <v>14054</v>
      </c>
      <c r="E2988" t="s">
        <v>14055</v>
      </c>
      <c r="F2988" t="s">
        <v>22</v>
      </c>
      <c r="G2988" s="2"/>
      <c r="H2988" t="s">
        <v>22</v>
      </c>
      <c r="I2988">
        <v>2021</v>
      </c>
      <c r="J2988" t="s">
        <v>23</v>
      </c>
      <c r="K2988" t="s">
        <v>6512</v>
      </c>
      <c r="L2988">
        <v>14</v>
      </c>
      <c r="M2988">
        <v>0</v>
      </c>
      <c r="N2988" t="s">
        <v>119</v>
      </c>
      <c r="O2988" t="s">
        <v>14056</v>
      </c>
      <c r="P2988" t="s">
        <v>27</v>
      </c>
      <c r="Q2988">
        <v>2</v>
      </c>
      <c r="R2988" t="str">
        <f t="shared" si="184"/>
        <v/>
      </c>
      <c r="S2988" t="str">
        <f t="shared" si="185"/>
        <v/>
      </c>
      <c r="T2988" t="str">
        <f t="shared" si="186"/>
        <v>Recent</v>
      </c>
      <c r="U2988" t="str">
        <f t="shared" si="187"/>
        <v>Short</v>
      </c>
    </row>
    <row r="2989" spans="1:21" x14ac:dyDescent="0.25">
      <c r="A2989" t="s">
        <v>14057</v>
      </c>
      <c r="B2989" t="s">
        <v>18</v>
      </c>
      <c r="C2989" t="s">
        <v>14058</v>
      </c>
      <c r="D2989" t="s">
        <v>14059</v>
      </c>
      <c r="E2989" t="s">
        <v>14060</v>
      </c>
      <c r="F2989" t="s">
        <v>3061</v>
      </c>
      <c r="G2989" s="2">
        <v>43266</v>
      </c>
      <c r="H2989" t="s">
        <v>34</v>
      </c>
      <c r="I2989">
        <v>2006</v>
      </c>
      <c r="J2989" t="s">
        <v>92</v>
      </c>
      <c r="K2989" t="s">
        <v>908</v>
      </c>
      <c r="L2989">
        <v>104</v>
      </c>
      <c r="M2989">
        <v>0</v>
      </c>
      <c r="N2989" t="s">
        <v>119</v>
      </c>
      <c r="O2989" t="s">
        <v>14061</v>
      </c>
      <c r="P2989" t="s">
        <v>39</v>
      </c>
      <c r="Q2989">
        <v>1</v>
      </c>
      <c r="R2989">
        <f t="shared" si="184"/>
        <v>2018</v>
      </c>
      <c r="S2989" t="str">
        <f t="shared" si="185"/>
        <v>June</v>
      </c>
      <c r="T2989" t="str">
        <f t="shared" si="186"/>
        <v>Older</v>
      </c>
      <c r="U2989" t="str">
        <f t="shared" si="187"/>
        <v>Medium</v>
      </c>
    </row>
    <row r="2990" spans="1:21" x14ac:dyDescent="0.25">
      <c r="A2990" t="s">
        <v>14062</v>
      </c>
      <c r="B2990" t="s">
        <v>29</v>
      </c>
      <c r="C2990" t="s">
        <v>14063</v>
      </c>
      <c r="D2990" t="s">
        <v>22</v>
      </c>
      <c r="E2990" t="s">
        <v>14064</v>
      </c>
      <c r="F2990" t="s">
        <v>22</v>
      </c>
      <c r="G2990" s="2"/>
      <c r="H2990" t="s">
        <v>22</v>
      </c>
      <c r="I2990">
        <v>2021</v>
      </c>
      <c r="J2990" t="s">
        <v>238</v>
      </c>
      <c r="K2990" t="s">
        <v>71</v>
      </c>
      <c r="L2990">
        <v>0</v>
      </c>
      <c r="M2990">
        <v>1</v>
      </c>
      <c r="N2990" t="s">
        <v>119</v>
      </c>
      <c r="O2990" t="s">
        <v>14065</v>
      </c>
      <c r="P2990" t="s">
        <v>27</v>
      </c>
      <c r="Q2990">
        <v>2</v>
      </c>
      <c r="R2990" t="str">
        <f t="shared" si="184"/>
        <v/>
      </c>
      <c r="S2990" t="str">
        <f t="shared" si="185"/>
        <v/>
      </c>
      <c r="T2990" t="str">
        <f t="shared" si="186"/>
        <v>Recent</v>
      </c>
      <c r="U2990" t="str">
        <f t="shared" si="187"/>
        <v>Not Applicable</v>
      </c>
    </row>
    <row r="2991" spans="1:21" x14ac:dyDescent="0.25">
      <c r="A2991" t="s">
        <v>14066</v>
      </c>
      <c r="B2991" t="s">
        <v>18</v>
      </c>
      <c r="C2991" t="s">
        <v>14067</v>
      </c>
      <c r="D2991" t="s">
        <v>2769</v>
      </c>
      <c r="E2991" t="s">
        <v>2770</v>
      </c>
      <c r="F2991" t="s">
        <v>22</v>
      </c>
      <c r="G2991" s="2"/>
      <c r="H2991" t="s">
        <v>22</v>
      </c>
      <c r="I2991">
        <v>2019</v>
      </c>
      <c r="J2991" t="s">
        <v>77</v>
      </c>
      <c r="K2991" t="s">
        <v>4400</v>
      </c>
      <c r="L2991">
        <v>45</v>
      </c>
      <c r="M2991">
        <v>0</v>
      </c>
      <c r="N2991" t="s">
        <v>357</v>
      </c>
      <c r="O2991" t="s">
        <v>14068</v>
      </c>
      <c r="P2991" t="s">
        <v>27</v>
      </c>
      <c r="Q2991">
        <v>2</v>
      </c>
      <c r="R2991" t="str">
        <f t="shared" si="184"/>
        <v/>
      </c>
      <c r="S2991" t="str">
        <f t="shared" si="185"/>
        <v/>
      </c>
      <c r="T2991" t="str">
        <f t="shared" si="186"/>
        <v>Modern</v>
      </c>
      <c r="U2991" t="str">
        <f t="shared" si="187"/>
        <v>Short</v>
      </c>
    </row>
    <row r="2992" spans="1:21" x14ac:dyDescent="0.25">
      <c r="A2992" t="s">
        <v>14069</v>
      </c>
      <c r="B2992" t="s">
        <v>18</v>
      </c>
      <c r="C2992" t="s">
        <v>14070</v>
      </c>
      <c r="D2992" t="s">
        <v>14071</v>
      </c>
      <c r="E2992" t="s">
        <v>14072</v>
      </c>
      <c r="F2992" t="s">
        <v>22</v>
      </c>
      <c r="G2992" s="2"/>
      <c r="H2992" t="s">
        <v>22</v>
      </c>
      <c r="I2992">
        <v>2011</v>
      </c>
      <c r="J2992" t="s">
        <v>92</v>
      </c>
      <c r="K2992" t="s">
        <v>226</v>
      </c>
      <c r="L2992">
        <v>86</v>
      </c>
      <c r="M2992">
        <v>0</v>
      </c>
      <c r="N2992" t="s">
        <v>264</v>
      </c>
      <c r="O2992" t="s">
        <v>14073</v>
      </c>
      <c r="P2992" t="s">
        <v>27</v>
      </c>
      <c r="Q2992">
        <v>2</v>
      </c>
      <c r="R2992" t="str">
        <f t="shared" si="184"/>
        <v/>
      </c>
      <c r="S2992" t="str">
        <f t="shared" si="185"/>
        <v/>
      </c>
      <c r="T2992" t="str">
        <f t="shared" si="186"/>
        <v>Modern</v>
      </c>
      <c r="U2992" t="str">
        <f t="shared" si="187"/>
        <v>Short</v>
      </c>
    </row>
    <row r="2993" spans="1:21" x14ac:dyDescent="0.25">
      <c r="A2993" t="s">
        <v>14074</v>
      </c>
      <c r="B2993" t="s">
        <v>18</v>
      </c>
      <c r="C2993" t="s">
        <v>14075</v>
      </c>
      <c r="D2993" t="s">
        <v>22</v>
      </c>
      <c r="E2993" t="s">
        <v>22</v>
      </c>
      <c r="F2993" t="s">
        <v>175</v>
      </c>
      <c r="G2993" s="2">
        <v>44063</v>
      </c>
      <c r="H2993" t="s">
        <v>34</v>
      </c>
      <c r="I2993">
        <v>2020</v>
      </c>
      <c r="J2993" t="s">
        <v>51</v>
      </c>
      <c r="K2993" t="s">
        <v>2361</v>
      </c>
      <c r="L2993">
        <v>17</v>
      </c>
      <c r="M2993">
        <v>0</v>
      </c>
      <c r="N2993" t="s">
        <v>45</v>
      </c>
      <c r="O2993" t="s">
        <v>14076</v>
      </c>
      <c r="P2993" t="s">
        <v>39</v>
      </c>
      <c r="Q2993">
        <v>1</v>
      </c>
      <c r="R2993">
        <f t="shared" si="184"/>
        <v>2020</v>
      </c>
      <c r="S2993" t="str">
        <f t="shared" si="185"/>
        <v>August</v>
      </c>
      <c r="T2993" t="str">
        <f t="shared" si="186"/>
        <v>Recent</v>
      </c>
      <c r="U2993" t="str">
        <f t="shared" si="187"/>
        <v>Short</v>
      </c>
    </row>
    <row r="2994" spans="1:21" x14ac:dyDescent="0.25">
      <c r="A2994" t="s">
        <v>14077</v>
      </c>
      <c r="B2994" t="s">
        <v>29</v>
      </c>
      <c r="C2994" t="s">
        <v>14078</v>
      </c>
      <c r="D2994" t="s">
        <v>22</v>
      </c>
      <c r="E2994" t="s">
        <v>14079</v>
      </c>
      <c r="F2994" t="s">
        <v>175</v>
      </c>
      <c r="G2994" s="2">
        <v>43431</v>
      </c>
      <c r="H2994" t="s">
        <v>34</v>
      </c>
      <c r="I2994">
        <v>2018</v>
      </c>
      <c r="J2994" t="s">
        <v>35</v>
      </c>
      <c r="K2994" t="s">
        <v>71</v>
      </c>
      <c r="L2994">
        <v>0</v>
      </c>
      <c r="M2994">
        <v>1</v>
      </c>
      <c r="N2994" t="s">
        <v>9627</v>
      </c>
      <c r="O2994" t="s">
        <v>14080</v>
      </c>
      <c r="P2994" t="s">
        <v>39</v>
      </c>
      <c r="Q2994">
        <v>1</v>
      </c>
      <c r="R2994">
        <f t="shared" si="184"/>
        <v>2018</v>
      </c>
      <c r="S2994" t="str">
        <f t="shared" si="185"/>
        <v>November</v>
      </c>
      <c r="T2994" t="str">
        <f t="shared" si="186"/>
        <v>Modern</v>
      </c>
      <c r="U2994" t="str">
        <f t="shared" si="187"/>
        <v>Not Applicable</v>
      </c>
    </row>
    <row r="2995" spans="1:21" x14ac:dyDescent="0.25">
      <c r="A2995" t="s">
        <v>14081</v>
      </c>
      <c r="B2995" t="s">
        <v>18</v>
      </c>
      <c r="C2995" t="s">
        <v>14082</v>
      </c>
      <c r="D2995" t="s">
        <v>14083</v>
      </c>
      <c r="E2995" t="s">
        <v>14084</v>
      </c>
      <c r="F2995" t="s">
        <v>14085</v>
      </c>
      <c r="G2995" s="2">
        <v>43922</v>
      </c>
      <c r="H2995" t="s">
        <v>34</v>
      </c>
      <c r="I2995">
        <v>2017</v>
      </c>
      <c r="J2995" t="s">
        <v>92</v>
      </c>
      <c r="K2995" t="s">
        <v>519</v>
      </c>
      <c r="L2995">
        <v>141</v>
      </c>
      <c r="M2995">
        <v>0</v>
      </c>
      <c r="N2995" t="s">
        <v>119</v>
      </c>
      <c r="O2995" t="s">
        <v>14086</v>
      </c>
      <c r="P2995" t="s">
        <v>39</v>
      </c>
      <c r="Q2995">
        <v>1</v>
      </c>
      <c r="R2995">
        <f t="shared" si="184"/>
        <v>2020</v>
      </c>
      <c r="S2995" t="str">
        <f t="shared" si="185"/>
        <v>April</v>
      </c>
      <c r="T2995" t="str">
        <f t="shared" si="186"/>
        <v>Modern</v>
      </c>
      <c r="U2995" t="str">
        <f t="shared" si="187"/>
        <v>Long</v>
      </c>
    </row>
    <row r="2996" spans="1:21" x14ac:dyDescent="0.25">
      <c r="A2996" t="s">
        <v>14087</v>
      </c>
      <c r="B2996" t="s">
        <v>18</v>
      </c>
      <c r="C2996" t="s">
        <v>14088</v>
      </c>
      <c r="D2996" t="s">
        <v>14089</v>
      </c>
      <c r="E2996" t="s">
        <v>14090</v>
      </c>
      <c r="F2996" t="s">
        <v>22</v>
      </c>
      <c r="G2996" s="2"/>
      <c r="H2996" t="s">
        <v>22</v>
      </c>
      <c r="I2996">
        <v>2020</v>
      </c>
      <c r="J2996" t="s">
        <v>59</v>
      </c>
      <c r="K2996" t="s">
        <v>593</v>
      </c>
      <c r="L2996">
        <v>128</v>
      </c>
      <c r="M2996">
        <v>0</v>
      </c>
      <c r="N2996" t="s">
        <v>61</v>
      </c>
      <c r="O2996" t="s">
        <v>14091</v>
      </c>
      <c r="P2996" t="s">
        <v>27</v>
      </c>
      <c r="Q2996">
        <v>2</v>
      </c>
      <c r="R2996" t="str">
        <f t="shared" si="184"/>
        <v/>
      </c>
      <c r="S2996" t="str">
        <f t="shared" si="185"/>
        <v/>
      </c>
      <c r="T2996" t="str">
        <f t="shared" si="186"/>
        <v>Recent</v>
      </c>
      <c r="U2996" t="str">
        <f t="shared" si="187"/>
        <v>Long</v>
      </c>
    </row>
    <row r="2997" spans="1:21" x14ac:dyDescent="0.25">
      <c r="A2997" t="s">
        <v>14092</v>
      </c>
      <c r="B2997" t="s">
        <v>18</v>
      </c>
      <c r="C2997" t="s">
        <v>14093</v>
      </c>
      <c r="D2997" t="s">
        <v>14094</v>
      </c>
      <c r="E2997" t="s">
        <v>14095</v>
      </c>
      <c r="F2997" t="s">
        <v>175</v>
      </c>
      <c r="G2997" s="2"/>
      <c r="H2997" t="s">
        <v>22</v>
      </c>
      <c r="I2997">
        <v>2007</v>
      </c>
      <c r="J2997" t="s">
        <v>198</v>
      </c>
      <c r="K2997" t="s">
        <v>551</v>
      </c>
      <c r="L2997">
        <v>97</v>
      </c>
      <c r="M2997">
        <v>0</v>
      </c>
      <c r="N2997" t="s">
        <v>61</v>
      </c>
      <c r="O2997" t="s">
        <v>14096</v>
      </c>
      <c r="P2997" t="s">
        <v>27</v>
      </c>
      <c r="Q2997">
        <v>2</v>
      </c>
      <c r="R2997" t="str">
        <f t="shared" si="184"/>
        <v/>
      </c>
      <c r="S2997" t="str">
        <f t="shared" si="185"/>
        <v/>
      </c>
      <c r="T2997" t="str">
        <f t="shared" si="186"/>
        <v>Older</v>
      </c>
      <c r="U2997" t="str">
        <f t="shared" si="187"/>
        <v>Medium</v>
      </c>
    </row>
    <row r="2998" spans="1:21" x14ac:dyDescent="0.25">
      <c r="A2998" t="s">
        <v>14097</v>
      </c>
      <c r="B2998" t="s">
        <v>29</v>
      </c>
      <c r="C2998" t="s">
        <v>14098</v>
      </c>
      <c r="D2998" t="s">
        <v>22</v>
      </c>
      <c r="E2998" t="s">
        <v>14099</v>
      </c>
      <c r="F2998" t="s">
        <v>175</v>
      </c>
      <c r="G2998" s="2">
        <v>43056</v>
      </c>
      <c r="H2998" t="s">
        <v>34</v>
      </c>
      <c r="I2998">
        <v>2017</v>
      </c>
      <c r="J2998" t="s">
        <v>349</v>
      </c>
      <c r="K2998" t="s">
        <v>1440</v>
      </c>
      <c r="L2998">
        <v>0</v>
      </c>
      <c r="M2998">
        <v>3</v>
      </c>
      <c r="N2998" t="s">
        <v>716</v>
      </c>
      <c r="O2998" t="s">
        <v>14100</v>
      </c>
      <c r="P2998" t="s">
        <v>39</v>
      </c>
      <c r="Q2998">
        <v>1</v>
      </c>
      <c r="R2998">
        <f t="shared" si="184"/>
        <v>2017</v>
      </c>
      <c r="S2998" t="str">
        <f t="shared" si="185"/>
        <v>November</v>
      </c>
      <c r="T2998" t="str">
        <f t="shared" si="186"/>
        <v>Modern</v>
      </c>
      <c r="U2998" t="str">
        <f t="shared" si="187"/>
        <v>Not Applicable</v>
      </c>
    </row>
    <row r="2999" spans="1:21" x14ac:dyDescent="0.25">
      <c r="A2999" t="s">
        <v>14101</v>
      </c>
      <c r="B2999" t="s">
        <v>29</v>
      </c>
      <c r="C2999" t="s">
        <v>14102</v>
      </c>
      <c r="D2999" t="s">
        <v>14103</v>
      </c>
      <c r="E2999" t="s">
        <v>14104</v>
      </c>
      <c r="F2999" t="s">
        <v>508</v>
      </c>
      <c r="G2999" s="2">
        <v>45387</v>
      </c>
      <c r="H2999" t="s">
        <v>34</v>
      </c>
      <c r="I2999">
        <v>2024</v>
      </c>
      <c r="J2999" t="s">
        <v>35</v>
      </c>
      <c r="K2999" t="s">
        <v>71</v>
      </c>
      <c r="L2999">
        <v>0</v>
      </c>
      <c r="M2999">
        <v>1</v>
      </c>
      <c r="N2999" t="s">
        <v>998</v>
      </c>
      <c r="O2999" t="s">
        <v>14105</v>
      </c>
      <c r="P2999" t="s">
        <v>39</v>
      </c>
      <c r="Q2999">
        <v>1</v>
      </c>
      <c r="R2999">
        <f t="shared" si="184"/>
        <v>2024</v>
      </c>
      <c r="S2999" t="str">
        <f t="shared" si="185"/>
        <v>April</v>
      </c>
      <c r="T2999" t="str">
        <f t="shared" si="186"/>
        <v>Recent</v>
      </c>
      <c r="U2999" t="str">
        <f t="shared" si="187"/>
        <v>Not Applicable</v>
      </c>
    </row>
    <row r="3000" spans="1:21" x14ac:dyDescent="0.25">
      <c r="A3000" t="s">
        <v>14106</v>
      </c>
      <c r="B3000" t="s">
        <v>29</v>
      </c>
      <c r="C3000" t="s">
        <v>14107</v>
      </c>
      <c r="D3000" t="s">
        <v>22</v>
      </c>
      <c r="E3000" t="s">
        <v>14108</v>
      </c>
      <c r="F3000" t="s">
        <v>22</v>
      </c>
      <c r="G3000" s="2">
        <v>42948</v>
      </c>
      <c r="H3000" t="s">
        <v>34</v>
      </c>
      <c r="I3000">
        <v>2017</v>
      </c>
      <c r="J3000" t="s">
        <v>35</v>
      </c>
      <c r="K3000" t="s">
        <v>71</v>
      </c>
      <c r="L3000">
        <v>0</v>
      </c>
      <c r="M3000">
        <v>1</v>
      </c>
      <c r="N3000" t="s">
        <v>220</v>
      </c>
      <c r="O3000" t="s">
        <v>14109</v>
      </c>
      <c r="P3000" t="s">
        <v>39</v>
      </c>
      <c r="Q3000">
        <v>1</v>
      </c>
      <c r="R3000">
        <f t="shared" si="184"/>
        <v>2017</v>
      </c>
      <c r="S3000" t="str">
        <f t="shared" si="185"/>
        <v>August</v>
      </c>
      <c r="T3000" t="str">
        <f t="shared" si="186"/>
        <v>Modern</v>
      </c>
      <c r="U3000" t="str">
        <f t="shared" si="187"/>
        <v>Not Applicable</v>
      </c>
    </row>
    <row r="3001" spans="1:21" x14ac:dyDescent="0.25">
      <c r="A3001" t="s">
        <v>14110</v>
      </c>
      <c r="B3001" t="s">
        <v>18</v>
      </c>
      <c r="C3001" t="s">
        <v>14111</v>
      </c>
      <c r="D3001" t="s">
        <v>14112</v>
      </c>
      <c r="E3001" t="s">
        <v>22</v>
      </c>
      <c r="F3001" t="s">
        <v>33</v>
      </c>
      <c r="G3001" s="2">
        <v>42856</v>
      </c>
      <c r="H3001" t="s">
        <v>34</v>
      </c>
      <c r="I3001">
        <v>2017</v>
      </c>
      <c r="J3001" t="s">
        <v>51</v>
      </c>
      <c r="K3001" t="s">
        <v>6200</v>
      </c>
      <c r="L3001">
        <v>44</v>
      </c>
      <c r="M3001">
        <v>0</v>
      </c>
      <c r="N3001" t="s">
        <v>45</v>
      </c>
      <c r="O3001" t="s">
        <v>14113</v>
      </c>
      <c r="P3001" t="s">
        <v>39</v>
      </c>
      <c r="Q3001">
        <v>1</v>
      </c>
      <c r="R3001">
        <f t="shared" si="184"/>
        <v>2017</v>
      </c>
      <c r="S3001" t="str">
        <f t="shared" si="185"/>
        <v>May</v>
      </c>
      <c r="T3001" t="str">
        <f t="shared" si="186"/>
        <v>Modern</v>
      </c>
      <c r="U3001" t="str">
        <f t="shared" si="187"/>
        <v>Short</v>
      </c>
    </row>
  </sheetData>
  <autoFilter ref="A1:Q3001" xr:uid="{00000000-0009-0000-0000-000000000000}"/>
  <conditionalFormatting sqref="I1:I1048576">
    <cfRule type="colorScale" priority="17">
      <colorScale>
        <cfvo type="min"/>
        <cfvo type="percentile" val="50"/>
        <cfvo type="max"/>
        <color rgb="FF63BE7B"/>
        <color rgb="FFFFEB84"/>
        <color rgb="FFF8696B"/>
      </colorScale>
    </cfRule>
    <cfRule type="colorScale" priority="18">
      <colorScale>
        <cfvo type="min"/>
        <cfvo type="max"/>
        <color rgb="FF63BE7B"/>
        <color rgb="FFFFEF9C"/>
      </colorScale>
    </cfRule>
  </conditionalFormatting>
  <conditionalFormatting sqref="J1:J1048576">
    <cfRule type="containsText" dxfId="10" priority="8" operator="containsText" text="16+">
      <formula>NOT(ISERROR(SEARCH("16+",J1)))</formula>
    </cfRule>
    <cfRule type="containsText" dxfId="9" priority="9" operator="containsText" text="13+">
      <formula>NOT(ISERROR(SEARCH("13+",J1)))</formula>
    </cfRule>
    <cfRule type="containsText" dxfId="8" priority="10" operator="containsText" text="18+">
      <formula>NOT(ISERROR(SEARCH("18+",J1)))</formula>
    </cfRule>
    <cfRule type="containsText" dxfId="7" priority="11" operator="containsText" text="ALL">
      <formula>NOT(ISERROR(SEARCH("ALL",J1)))</formula>
    </cfRule>
    <cfRule type="containsText" dxfId="6" priority="12" operator="containsText" text="PG">
      <formula>NOT(ISERROR(SEARCH("PG",J1)))</formula>
    </cfRule>
    <cfRule type="containsText" dxfId="5" priority="13" operator="containsText" text="PG-13">
      <formula>NOT(ISERROR(SEARCH("PG-13",J1)))</formula>
    </cfRule>
    <cfRule type="containsText" dxfId="4" priority="14" operator="containsText" text="PG-13">
      <formula>NOT(ISERROR(SEARCH("PG-13",J1)))</formula>
    </cfRule>
    <cfRule type="containsText" dxfId="3" priority="15" operator="containsText" text="TV-MA">
      <formula>NOT(ISERROR(SEARCH("TV-MA",J1)))</formula>
    </cfRule>
    <cfRule type="containsText" dxfId="2" priority="16" operator="containsText" text="R">
      <formula>NOT(ISERROR(SEARCH("R",J1)))</formula>
    </cfRule>
  </conditionalFormatting>
  <conditionalFormatting sqref="K1:K1048576">
    <cfRule type="dataBar" priority="2">
      <dataBar>
        <cfvo type="min"/>
        <cfvo type="max"/>
        <color rgb="FF638EC6"/>
      </dataBar>
      <extLst>
        <ext xmlns:x14="http://schemas.microsoft.com/office/spreadsheetml/2009/9/main" uri="{B025F937-C7B1-47D3-B67F-A62EFF666E3E}">
          <x14:id>{7436D975-066A-438B-9955-C6C715BCE03E}</x14:id>
        </ext>
      </extLst>
    </cfRule>
  </conditionalFormatting>
  <conditionalFormatting sqref="L1:L1048576">
    <cfRule type="dataBar" priority="5">
      <dataBar>
        <cfvo type="min"/>
        <cfvo type="max"/>
        <color rgb="FFD6007B"/>
      </dataBar>
      <extLst>
        <ext xmlns:x14="http://schemas.microsoft.com/office/spreadsheetml/2009/9/main" uri="{B025F937-C7B1-47D3-B67F-A62EFF666E3E}">
          <x14:id>{8F61181A-6B79-4F98-A0C7-56ACA4FDB899}</x14:id>
        </ext>
      </extLst>
    </cfRule>
  </conditionalFormatting>
  <conditionalFormatting sqref="M1:M1048576">
    <cfRule type="dataBar" priority="4">
      <dataBar>
        <cfvo type="min"/>
        <cfvo type="max"/>
        <color rgb="FFFFB628"/>
      </dataBar>
      <extLst>
        <ext xmlns:x14="http://schemas.microsoft.com/office/spreadsheetml/2009/9/main" uri="{B025F937-C7B1-47D3-B67F-A62EFF666E3E}">
          <x14:id>{0C1BD21C-6E0E-42D0-90C4-B47237F2BF78}</x14:id>
        </ext>
      </extLst>
    </cfRule>
  </conditionalFormatting>
  <conditionalFormatting sqref="N1:N1048576">
    <cfRule type="dataBar" priority="1">
      <dataBar>
        <cfvo type="min"/>
        <cfvo type="max"/>
        <color rgb="FF008AEF"/>
      </dataBar>
      <extLst>
        <ext xmlns:x14="http://schemas.microsoft.com/office/spreadsheetml/2009/9/main" uri="{B025F937-C7B1-47D3-B67F-A62EFF666E3E}">
          <x14:id>{3D490923-F4ED-4E08-B1A8-133DAB4E94A7}</x14:id>
        </ext>
      </extLst>
    </cfRule>
  </conditionalFormatting>
  <conditionalFormatting sqref="P1:P1048576">
    <cfRule type="containsText" dxfId="1" priority="20" operator="containsText" text="Prime Video">
      <formula>NOT(ISERROR(SEARCH("Prime Video",P1)))</formula>
    </cfRule>
    <cfRule type="containsText" dxfId="0" priority="21" operator="containsText" text="Netflix">
      <formula>NOT(ISERROR(SEARCH("Netflix",P1)))</formula>
    </cfRule>
  </conditionalFormatting>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436D975-066A-438B-9955-C6C715BCE03E}">
            <x14:dataBar minLength="0" maxLength="100" border="1" negativeBarBorderColorSameAsPositive="0">
              <x14:cfvo type="autoMin"/>
              <x14:cfvo type="autoMax"/>
              <x14:borderColor rgb="FF638EC6"/>
              <x14:negativeFillColor rgb="FFFF0000"/>
              <x14:negativeBorderColor rgb="FFFF0000"/>
              <x14:axisColor rgb="FF000000"/>
            </x14:dataBar>
          </x14:cfRule>
          <xm:sqref>K1:K1048576</xm:sqref>
        </x14:conditionalFormatting>
        <x14:conditionalFormatting xmlns:xm="http://schemas.microsoft.com/office/excel/2006/main">
          <x14:cfRule type="dataBar" id="{8F61181A-6B79-4F98-A0C7-56ACA4FDB899}">
            <x14:dataBar minLength="0" maxLength="100" border="1" negativeBarBorderColorSameAsPositive="0">
              <x14:cfvo type="autoMin"/>
              <x14:cfvo type="autoMax"/>
              <x14:borderColor rgb="FFD6007B"/>
              <x14:negativeFillColor rgb="FFFF0000"/>
              <x14:negativeBorderColor rgb="FFFF0000"/>
              <x14:axisColor rgb="FF000000"/>
            </x14:dataBar>
          </x14:cfRule>
          <xm:sqref>L1:L1048576</xm:sqref>
        </x14:conditionalFormatting>
        <x14:conditionalFormatting xmlns:xm="http://schemas.microsoft.com/office/excel/2006/main">
          <x14:cfRule type="dataBar" id="{0C1BD21C-6E0E-42D0-90C4-B47237F2BF78}">
            <x14:dataBar minLength="0" maxLength="100" border="1" negativeBarBorderColorSameAsPositive="0">
              <x14:cfvo type="autoMin"/>
              <x14:cfvo type="autoMax"/>
              <x14:borderColor rgb="FFFFB628"/>
              <x14:negativeFillColor rgb="FFFF0000"/>
              <x14:negativeBorderColor rgb="FFFF0000"/>
              <x14:axisColor rgb="FF000000"/>
            </x14:dataBar>
          </x14:cfRule>
          <xm:sqref>M1:M1048576</xm:sqref>
        </x14:conditionalFormatting>
        <x14:conditionalFormatting xmlns:xm="http://schemas.microsoft.com/office/excel/2006/main">
          <x14:cfRule type="dataBar" id="{3D490923-F4ED-4E08-B1A8-133DAB4E94A7}">
            <x14:dataBar minLength="0" maxLength="100" border="1" negativeBarBorderColorSameAsPositive="0">
              <x14:cfvo type="autoMin"/>
              <x14:cfvo type="autoMax"/>
              <x14:borderColor rgb="FF008AEF"/>
              <x14:negativeFillColor rgb="FFFF0000"/>
              <x14:negativeBorderColor rgb="FFFF0000"/>
              <x14:axisColor rgb="FF000000"/>
            </x14:dataBar>
          </x14:cfRule>
          <xm:sqref>N1:N1048576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zoomScale="90" zoomScaleNormal="90" workbookViewId="0">
      <pane ySplit="1" topLeftCell="A2" activePane="bottomLeft" state="frozen"/>
      <selection pane="bottomLeft" activeCell="A28" sqref="A28"/>
    </sheetView>
  </sheetViews>
  <sheetFormatPr defaultRowHeight="15" x14ac:dyDescent="0.25"/>
  <cols>
    <col min="1" max="1" width="58.28515625" bestFit="1" customWidth="1"/>
    <col min="2" max="2" width="9.28515625" customWidth="1"/>
    <col min="3" max="3" width="14.140625" customWidth="1"/>
    <col min="4" max="4" width="9.5703125" customWidth="1"/>
    <col min="6" max="6" width="36.42578125" bestFit="1" customWidth="1"/>
    <col min="7" max="7" width="29" bestFit="1" customWidth="1"/>
    <col min="8" max="8" width="16" bestFit="1" customWidth="1"/>
    <col min="9" max="9" width="7.7109375" bestFit="1" customWidth="1"/>
  </cols>
  <sheetData>
    <row r="1" spans="1:8" x14ac:dyDescent="0.25">
      <c r="A1" s="1" t="s">
        <v>14124</v>
      </c>
    </row>
    <row r="2" spans="1:8" x14ac:dyDescent="0.25">
      <c r="A2" s="5" t="s">
        <v>14125</v>
      </c>
    </row>
    <row r="4" spans="1:8" x14ac:dyDescent="0.25">
      <c r="A4" s="8" t="s">
        <v>14126</v>
      </c>
      <c r="F4" s="8" t="s">
        <v>14132</v>
      </c>
    </row>
    <row r="5" spans="1:8" x14ac:dyDescent="0.25">
      <c r="A5" s="5" t="s">
        <v>14131</v>
      </c>
      <c r="B5" s="5" t="s">
        <v>39</v>
      </c>
      <c r="C5" s="5" t="s">
        <v>14130</v>
      </c>
      <c r="D5" s="5" t="s">
        <v>14128</v>
      </c>
      <c r="F5" t="s">
        <v>14134</v>
      </c>
      <c r="G5" t="s">
        <v>14133</v>
      </c>
    </row>
    <row r="6" spans="1:8" x14ac:dyDescent="0.25">
      <c r="A6" t="s">
        <v>14129</v>
      </c>
      <c r="B6">
        <f>COUNTIF(OTT_Data!P:P,"Netflix")</f>
        <v>1431</v>
      </c>
      <c r="C6">
        <f>COUNTIF(OTT_Data!P:P,"Prime Video")</f>
        <v>1569</v>
      </c>
      <c r="D6">
        <f>SUM(B6,C6)</f>
        <v>3000</v>
      </c>
      <c r="F6" t="s">
        <v>6297</v>
      </c>
      <c r="G6" s="10">
        <f>D7/Table2[[#This Row],[Total]]</f>
        <v>0.75466666666666671</v>
      </c>
    </row>
    <row r="7" spans="1:8" x14ac:dyDescent="0.25">
      <c r="A7" t="s">
        <v>6297</v>
      </c>
      <c r="B7">
        <f>COUNTIFS(OTT_Data!P:P,"Netflix",OTT_Data!B:B,"Movie")</f>
        <v>996</v>
      </c>
      <c r="C7">
        <f>COUNTIFS(OTT_Data!P:P,"Prime Video",OTT_Data!B:B,"Movie")</f>
        <v>1268</v>
      </c>
      <c r="D7">
        <f>SUM(B7,C7)</f>
        <v>2264</v>
      </c>
      <c r="F7" t="s">
        <v>368</v>
      </c>
      <c r="G7" s="10">
        <f>D8/D6</f>
        <v>0.24533333333333332</v>
      </c>
    </row>
    <row r="8" spans="1:8" x14ac:dyDescent="0.25">
      <c r="A8" t="s">
        <v>368</v>
      </c>
      <c r="B8">
        <f>COUNTIFS(OTT_Data!P:P,"Netflix",OTT_Data!B:B,"TV Show")</f>
        <v>435</v>
      </c>
      <c r="C8">
        <f>COUNTIFS(OTT_Data!P:P,"Prime Video",OTT_Data!B:B,"TV Show")</f>
        <v>301</v>
      </c>
      <c r="D8">
        <f>SUM(B8:C8)</f>
        <v>736</v>
      </c>
    </row>
    <row r="10" spans="1:8" x14ac:dyDescent="0.25">
      <c r="A10" s="8" t="s">
        <v>14135</v>
      </c>
    </row>
    <row r="11" spans="1:8" x14ac:dyDescent="0.25">
      <c r="A11" t="s">
        <v>14136</v>
      </c>
      <c r="B11" t="s">
        <v>39</v>
      </c>
      <c r="C11" t="s">
        <v>27</v>
      </c>
      <c r="D11" t="s">
        <v>14128</v>
      </c>
      <c r="F11" s="8" t="s">
        <v>14143</v>
      </c>
      <c r="G11" s="11"/>
      <c r="H11" s="11"/>
    </row>
    <row r="12" spans="1:8" x14ac:dyDescent="0.25">
      <c r="A12" t="s">
        <v>23</v>
      </c>
      <c r="B12">
        <f>COUNTIFS(OTT_Data!$P:$P,"Netflix",OTT_Data!$J:$J,A12)</f>
        <v>0</v>
      </c>
      <c r="C12">
        <f>COUNTIFS(OTT_Data!$P:$P,"Prime Video",OTT_Data!$J:$J,A12)</f>
        <v>258</v>
      </c>
      <c r="D12">
        <f>SUM(B12:C12)</f>
        <v>258</v>
      </c>
      <c r="F12" t="s">
        <v>14134</v>
      </c>
      <c r="G12" t="s">
        <v>14144</v>
      </c>
      <c r="H12" t="s">
        <v>14145</v>
      </c>
    </row>
    <row r="13" spans="1:8" x14ac:dyDescent="0.25">
      <c r="A13" t="s">
        <v>198</v>
      </c>
      <c r="B13">
        <f>COUNTIFS(OTT_Data!$P:$P,"Netflix",OTT_Data!$J:$J,A13)</f>
        <v>0</v>
      </c>
      <c r="C13">
        <f>COUNTIFS(OTT_Data!$P:$P,"Prime Video",OTT_Data!$J:$J,A13)</f>
        <v>216</v>
      </c>
      <c r="D13">
        <f t="shared" ref="D13:D22" si="0">SUM(B13:C13)</f>
        <v>216</v>
      </c>
      <c r="F13" t="s">
        <v>6297</v>
      </c>
      <c r="G13" s="10">
        <f>B7/B6</f>
        <v>0.69601677148846963</v>
      </c>
      <c r="H13" s="10">
        <f>C7/C6</f>
        <v>0.80815806246016575</v>
      </c>
    </row>
    <row r="14" spans="1:8" x14ac:dyDescent="0.25">
      <c r="A14" t="s">
        <v>59</v>
      </c>
      <c r="B14">
        <f>COUNTIFS(OTT_Data!$P:$P,"Netflix",OTT_Data!$J:$J,A14)</f>
        <v>0</v>
      </c>
      <c r="C14">
        <f>COUNTIFS(OTT_Data!$P:$P,"Prime Video",OTT_Data!$J:$J,A14)</f>
        <v>350</v>
      </c>
      <c r="D14">
        <f t="shared" si="0"/>
        <v>350</v>
      </c>
      <c r="F14" t="s">
        <v>368</v>
      </c>
      <c r="G14" s="10">
        <f>B8/B6</f>
        <v>0.30398322851153042</v>
      </c>
      <c r="H14" s="10">
        <f>C8/C6</f>
        <v>0.19184193753983428</v>
      </c>
    </row>
    <row r="15" spans="1:8" x14ac:dyDescent="0.25">
      <c r="A15" t="s">
        <v>136</v>
      </c>
      <c r="B15">
        <f>COUNTIFS(OTT_Data!$P:$P,"Netflix",OTT_Data!$J:$J,A15)</f>
        <v>351</v>
      </c>
      <c r="C15">
        <f>COUNTIFS(OTT_Data!$P:$P,"Prime Video",OTT_Data!$J:$J,A15)</f>
        <v>42</v>
      </c>
      <c r="D15">
        <f t="shared" si="0"/>
        <v>393</v>
      </c>
      <c r="F15" t="s">
        <v>14128</v>
      </c>
      <c r="G15" s="12">
        <f>SUM(G13:G14)</f>
        <v>1</v>
      </c>
      <c r="H15" s="12">
        <f>SUM(H13:H14)</f>
        <v>1</v>
      </c>
    </row>
    <row r="16" spans="1:8" x14ac:dyDescent="0.25">
      <c r="A16" t="s">
        <v>35</v>
      </c>
      <c r="B16">
        <f>COUNTIFS(OTT_Data!$P:$P,"Netflix",OTT_Data!$J:$J,A16)</f>
        <v>518</v>
      </c>
      <c r="C16">
        <f>COUNTIFS(OTT_Data!$P:$P,"Prime Video",OTT_Data!$J:$J,A16)</f>
        <v>8</v>
      </c>
      <c r="D16">
        <f t="shared" si="0"/>
        <v>526</v>
      </c>
    </row>
    <row r="17" spans="1:13" x14ac:dyDescent="0.25">
      <c r="A17" t="s">
        <v>244</v>
      </c>
      <c r="B17">
        <f>COUNTIFS(OTT_Data!$P:$P,"Netflix",OTT_Data!$J:$J,A17)</f>
        <v>101</v>
      </c>
      <c r="C17">
        <f>COUNTIFS(OTT_Data!$P:$P,"Prime Video",OTT_Data!$J:$J,A17)</f>
        <v>56</v>
      </c>
      <c r="D17">
        <f t="shared" si="0"/>
        <v>157</v>
      </c>
    </row>
    <row r="18" spans="1:13" x14ac:dyDescent="0.25">
      <c r="A18" t="s">
        <v>153</v>
      </c>
      <c r="B18">
        <f>COUNTIFS(OTT_Data!$P:$P,"Netflix",OTT_Data!$J:$J,A18)</f>
        <v>51</v>
      </c>
      <c r="C18">
        <f>COUNTIFS(OTT_Data!$P:$P,"Prime Video",OTT_Data!$J:$J,A18)</f>
        <v>33</v>
      </c>
      <c r="D18">
        <f t="shared" si="0"/>
        <v>84</v>
      </c>
      <c r="F18" s="13" t="s">
        <v>14146</v>
      </c>
      <c r="G18" s="7"/>
    </row>
    <row r="19" spans="1:13" x14ac:dyDescent="0.25">
      <c r="A19" t="s">
        <v>51</v>
      </c>
      <c r="B19">
        <f>COUNTIFS(OTT_Data!$P:$P,"Netflix",OTT_Data!$J:$J,A19)</f>
        <v>136</v>
      </c>
      <c r="C19">
        <f>COUNTIFS(OTT_Data!$P:$P,"Prime Video",OTT_Data!$J:$J,A19)</f>
        <v>33</v>
      </c>
      <c r="D19">
        <f t="shared" si="0"/>
        <v>169</v>
      </c>
      <c r="F19" s="7" t="s">
        <v>14147</v>
      </c>
      <c r="G19" s="7" t="s">
        <v>14152</v>
      </c>
    </row>
    <row r="20" spans="1:13" x14ac:dyDescent="0.25">
      <c r="A20" t="s">
        <v>70</v>
      </c>
      <c r="B20">
        <f>COUNTIFS(OTT_Data!$P:$P,"Netflix",OTT_Data!$J:$J,A20)</f>
        <v>36</v>
      </c>
      <c r="C20">
        <f>COUNTIFS(OTT_Data!$P:$P,"Prime Video",OTT_Data!$J:$J,A20)</f>
        <v>13</v>
      </c>
      <c r="D20">
        <f t="shared" si="0"/>
        <v>49</v>
      </c>
      <c r="F20" s="7" t="s">
        <v>14148</v>
      </c>
      <c r="G20" s="7">
        <f>B6</f>
        <v>1431</v>
      </c>
    </row>
    <row r="21" spans="1:13" x14ac:dyDescent="0.25">
      <c r="A21" t="s">
        <v>395</v>
      </c>
      <c r="B21">
        <f>COUNTIFS(OTT_Data!$P:$P,"Netflix",OTT_Data!$J:$J,A21)</f>
        <v>2</v>
      </c>
      <c r="C21">
        <f>COUNTIFS(OTT_Data!$P:$P,"Prime Video",OTT_Data!$J:$J,A21)</f>
        <v>19</v>
      </c>
      <c r="D21">
        <f t="shared" si="0"/>
        <v>21</v>
      </c>
      <c r="F21" s="7" t="s">
        <v>14149</v>
      </c>
      <c r="G21" s="7">
        <f>C6</f>
        <v>1569</v>
      </c>
    </row>
    <row r="22" spans="1:13" x14ac:dyDescent="0.25">
      <c r="A22" t="s">
        <v>300</v>
      </c>
      <c r="B22">
        <f>COUNTIFS(OTT_Data!$P:$P,"Netflix",OTT_Data!$J:$J,A22)</f>
        <v>18</v>
      </c>
      <c r="C22">
        <f>COUNTIFS(OTT_Data!$P:$P,"Prime Video",OTT_Data!$J:$J,A22)</f>
        <v>96</v>
      </c>
      <c r="D22">
        <f t="shared" si="0"/>
        <v>114</v>
      </c>
      <c r="F22" s="7" t="s">
        <v>14150</v>
      </c>
      <c r="G22" s="7">
        <f>D7</f>
        <v>2264</v>
      </c>
    </row>
    <row r="23" spans="1:13" x14ac:dyDescent="0.25">
      <c r="F23" s="7" t="s">
        <v>14151</v>
      </c>
      <c r="G23" s="7">
        <f>D8</f>
        <v>736</v>
      </c>
    </row>
    <row r="24" spans="1:13" x14ac:dyDescent="0.25">
      <c r="F24" s="7" t="s">
        <v>14139</v>
      </c>
      <c r="G24">
        <f>D27</f>
        <v>95.041150442477871</v>
      </c>
    </row>
    <row r="25" spans="1:13" x14ac:dyDescent="0.25">
      <c r="A25" s="8" t="s">
        <v>14137</v>
      </c>
    </row>
    <row r="26" spans="1:13" x14ac:dyDescent="0.25">
      <c r="A26" t="s">
        <v>14127</v>
      </c>
      <c r="B26" t="s">
        <v>39</v>
      </c>
      <c r="C26" t="s">
        <v>27</v>
      </c>
      <c r="D26" t="s">
        <v>14138</v>
      </c>
    </row>
    <row r="27" spans="1:13" x14ac:dyDescent="0.25">
      <c r="A27" s="7" t="s">
        <v>14139</v>
      </c>
      <c r="B27" s="7">
        <f>AVERAGEIFS(OTT_Data!$L:$L,OTT_Data!$P:$P,"Netflix",OTT_Data!$L:$L,"&gt;0")</f>
        <v>100.94974874371859</v>
      </c>
      <c r="C27" s="7">
        <f>AVERAGEIFS(OTT_Data!$L:$L,OTT_Data!$P:$P,"Prime Video",OTT_Data!$L:$L,"&gt;0")</f>
        <v>90.393675889328065</v>
      </c>
      <c r="D27" s="7">
        <f>AVERAGEIF(OTT_Data!$L:$L,"&gt;0",OTT_Data!$L:$L)</f>
        <v>95.041150442477871</v>
      </c>
      <c r="F27" s="9" t="s">
        <v>14153</v>
      </c>
      <c r="G27" s="14"/>
      <c r="K27" s="9" t="s">
        <v>14139</v>
      </c>
      <c r="L27" s="9"/>
      <c r="M27" s="9"/>
    </row>
    <row r="28" spans="1:13" x14ac:dyDescent="0.25">
      <c r="A28" s="7" t="s">
        <v>14140</v>
      </c>
      <c r="B28" s="7">
        <f>COUNTIFS(OTT_Data!$P:$P,"Netflix",OTT_Data!$U:$U,"Short")</f>
        <v>274</v>
      </c>
      <c r="C28" s="7">
        <f>COUNTIFS(OTT_Data!$P:$P,"Prime Video",OTT_Data!$U:$U,"Short")</f>
        <v>583</v>
      </c>
      <c r="D28" s="7">
        <f>SUM(B28:C28)</f>
        <v>857</v>
      </c>
    </row>
    <row r="29" spans="1:13" x14ac:dyDescent="0.25">
      <c r="A29" s="7" t="s">
        <v>14141</v>
      </c>
      <c r="B29" s="7">
        <f>COUNTIFS(OTT_Data!$P:$P,"Netflix",OTT_Data!$U:$U,"Medium")</f>
        <v>508</v>
      </c>
      <c r="C29" s="7">
        <f>COUNTIFS(OTT_Data!$P:$P,"Prime Video",OTT_Data!$U:$U,"Medium")</f>
        <v>517</v>
      </c>
      <c r="D29" s="7">
        <f>SUM(B29:C29)</f>
        <v>1025</v>
      </c>
    </row>
    <row r="30" spans="1:13" x14ac:dyDescent="0.25">
      <c r="A30" s="7" t="s">
        <v>14142</v>
      </c>
      <c r="B30">
        <f>COUNTIFS(OTT_Data!$P:$P,"Netflix",OTT_Data!$U:$U,"Long")</f>
        <v>213</v>
      </c>
      <c r="C30">
        <f>COUNTIFS(OTT_Data!$P:$P,"Prime Video",OTT_Data!$U:$U,"Long")</f>
        <v>165</v>
      </c>
      <c r="D30">
        <f>SUM(B30:C30)</f>
        <v>378</v>
      </c>
    </row>
    <row r="46" spans="7:7" x14ac:dyDescent="0.25">
      <c r="G46" s="14" t="s">
        <v>14154</v>
      </c>
    </row>
  </sheetData>
  <pageMargins left="0.75" right="0.75" top="1" bottom="1" header="0.5" footer="0.5"/>
  <drawing r:id="rId1"/>
  <tableParts count="6">
    <tablePart r:id="rId2"/>
    <tablePart r:id="rId3"/>
    <tablePart r:id="rId4"/>
    <tablePart r:id="rId5"/>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pane ySplit="1" topLeftCell="A17" activePane="bottomLeft" state="frozen"/>
      <selection pane="bottomLeft" activeCell="N5" sqref="N5"/>
    </sheetView>
  </sheetViews>
  <sheetFormatPr defaultRowHeight="15" x14ac:dyDescent="0.25"/>
  <cols>
    <col min="1" max="1" width="23.140625" bestFit="1" customWidth="1"/>
    <col min="2" max="2" width="9.28515625" customWidth="1"/>
    <col min="3" max="3" width="26.7109375" bestFit="1" customWidth="1"/>
    <col min="6" max="6" width="28.42578125" bestFit="1" customWidth="1"/>
  </cols>
  <sheetData>
    <row r="1" spans="1:6" x14ac:dyDescent="0.25">
      <c r="A1" s="15" t="s">
        <v>14155</v>
      </c>
      <c r="B1" s="15"/>
      <c r="C1" s="5"/>
      <c r="D1" s="5"/>
    </row>
    <row r="2" spans="1:6" x14ac:dyDescent="0.25">
      <c r="A2" s="16" t="s">
        <v>14156</v>
      </c>
      <c r="B2" s="16"/>
      <c r="C2" s="16"/>
      <c r="D2" s="16"/>
    </row>
    <row r="3" spans="1:6" x14ac:dyDescent="0.25">
      <c r="A3" s="5"/>
      <c r="B3" s="5"/>
      <c r="C3" s="5"/>
      <c r="D3" s="5"/>
    </row>
    <row r="4" spans="1:6" x14ac:dyDescent="0.25">
      <c r="A4" s="15" t="s">
        <v>14157</v>
      </c>
      <c r="B4" s="5"/>
      <c r="C4" s="5"/>
      <c r="D4" s="5"/>
      <c r="F4" s="15" t="s">
        <v>14167</v>
      </c>
    </row>
    <row r="6" spans="1:6" x14ac:dyDescent="0.25">
      <c r="A6" s="7" t="s">
        <v>14158</v>
      </c>
      <c r="B6" s="7" t="s">
        <v>39</v>
      </c>
      <c r="C6" s="7" t="s">
        <v>14128</v>
      </c>
    </row>
    <row r="7" spans="1:6" x14ac:dyDescent="0.25">
      <c r="A7" s="7">
        <v>2011</v>
      </c>
      <c r="B7" s="7">
        <f>COUNTIFS(OTT_Data!$R:$R,$A5,OTT_Data!$P:$P,"Netflix")</f>
        <v>0</v>
      </c>
      <c r="C7" s="7">
        <f t="shared" ref="C7:C17" si="0">SUM(B7:B7)</f>
        <v>0</v>
      </c>
    </row>
    <row r="8" spans="1:6" x14ac:dyDescent="0.25">
      <c r="A8" s="7">
        <v>2013</v>
      </c>
      <c r="B8" s="7">
        <f>COUNTIFS(OTT_Data!$R:$R,$A6,OTT_Data!$P:$P,"Netflix")</f>
        <v>0</v>
      </c>
      <c r="C8" s="7">
        <f t="shared" si="0"/>
        <v>0</v>
      </c>
    </row>
    <row r="9" spans="1:6" x14ac:dyDescent="0.25">
      <c r="A9" s="7">
        <v>2014</v>
      </c>
      <c r="B9" s="7">
        <f>COUNTIFS(OTT_Data!$R:$R,$A7,OTT_Data!$P:$P,"Netflix")</f>
        <v>2</v>
      </c>
      <c r="C9" s="7">
        <f t="shared" si="0"/>
        <v>2</v>
      </c>
    </row>
    <row r="10" spans="1:6" x14ac:dyDescent="0.25">
      <c r="A10" s="7">
        <v>2015</v>
      </c>
      <c r="B10" s="7">
        <f>COUNTIFS(OTT_Data!$R:$R,$A8,OTT_Data!$P:$P,"Netflix")</f>
        <v>3</v>
      </c>
      <c r="C10" s="7">
        <f t="shared" si="0"/>
        <v>3</v>
      </c>
    </row>
    <row r="11" spans="1:6" x14ac:dyDescent="0.25">
      <c r="A11" s="7">
        <v>2016</v>
      </c>
      <c r="B11" s="7">
        <f>COUNTIFS(OTT_Data!$R:$R,$A9,OTT_Data!$P:$P,"Netflix")</f>
        <v>8</v>
      </c>
      <c r="C11" s="7">
        <f t="shared" si="0"/>
        <v>8</v>
      </c>
    </row>
    <row r="12" spans="1:6" x14ac:dyDescent="0.25">
      <c r="A12" s="7">
        <v>2017</v>
      </c>
      <c r="B12" s="7">
        <f>COUNTIFS(OTT_Data!$R:$R,$A10,OTT_Data!$P:$P,"Netflix")</f>
        <v>11</v>
      </c>
      <c r="C12" s="7">
        <f t="shared" si="0"/>
        <v>11</v>
      </c>
    </row>
    <row r="13" spans="1:6" x14ac:dyDescent="0.25">
      <c r="A13" s="7">
        <v>2018</v>
      </c>
      <c r="B13" s="7">
        <f>COUNTIFS(OTT_Data!$R:$R,$A11,OTT_Data!$P:$P,"Netflix")</f>
        <v>78</v>
      </c>
      <c r="C13" s="7">
        <f t="shared" si="0"/>
        <v>78</v>
      </c>
    </row>
    <row r="14" spans="1:6" x14ac:dyDescent="0.25">
      <c r="A14" s="7">
        <v>2019</v>
      </c>
      <c r="B14" s="7">
        <f>COUNTIFS(OTT_Data!$R:$R,$A12,OTT_Data!$P:$P,"Netflix")</f>
        <v>171</v>
      </c>
      <c r="C14" s="7">
        <f t="shared" si="0"/>
        <v>171</v>
      </c>
    </row>
    <row r="15" spans="1:6" x14ac:dyDescent="0.25">
      <c r="A15" s="7">
        <v>2020</v>
      </c>
      <c r="B15" s="7">
        <f>COUNTIFS(OTT_Data!$R:$R,$A13,OTT_Data!$P:$P,"Netflix")</f>
        <v>255</v>
      </c>
      <c r="C15" s="7">
        <f t="shared" si="0"/>
        <v>255</v>
      </c>
    </row>
    <row r="16" spans="1:6" x14ac:dyDescent="0.25">
      <c r="A16" s="7">
        <v>2021</v>
      </c>
      <c r="B16" s="7">
        <f>COUNTIFS(OTT_Data!$R:$R,$A14,OTT_Data!$P:$P,"Netflix")</f>
        <v>334</v>
      </c>
      <c r="C16" s="7">
        <f t="shared" si="0"/>
        <v>334</v>
      </c>
    </row>
    <row r="17" spans="1:6" x14ac:dyDescent="0.25">
      <c r="A17" s="7">
        <v>2024</v>
      </c>
      <c r="B17" s="7">
        <f>COUNTIFS(OTT_Data!$R:$R,$A15,OTT_Data!$P:$P,"Netflix")</f>
        <v>309</v>
      </c>
      <c r="C17" s="7">
        <f t="shared" si="0"/>
        <v>309</v>
      </c>
    </row>
    <row r="19" spans="1:6" x14ac:dyDescent="0.25">
      <c r="A19" s="15" t="s">
        <v>14159</v>
      </c>
    </row>
    <row r="21" spans="1:6" x14ac:dyDescent="0.25">
      <c r="A21" s="6" t="s">
        <v>14127</v>
      </c>
      <c r="B21" s="5" t="s">
        <v>14165</v>
      </c>
    </row>
    <row r="22" spans="1:6" x14ac:dyDescent="0.25">
      <c r="A22" s="7" t="s">
        <v>14160</v>
      </c>
      <c r="B22" s="7">
        <f>COUNTIF(OTT_Data!P:P,"Netflix")</f>
        <v>1431</v>
      </c>
      <c r="F22" s="15" t="s">
        <v>14168</v>
      </c>
    </row>
    <row r="23" spans="1:6" x14ac:dyDescent="0.25">
      <c r="A23" s="7" t="s">
        <v>14166</v>
      </c>
      <c r="B23" s="7">
        <f>COUNTIFS(OTT_Data!P:P,"Netflix",OTT_Data!R:R,"&gt;0")</f>
        <v>1429</v>
      </c>
    </row>
    <row r="24" spans="1:6" ht="30" x14ac:dyDescent="0.25">
      <c r="A24" s="7" t="s">
        <v>14161</v>
      </c>
      <c r="B24" s="7">
        <f>B22-B23</f>
        <v>2</v>
      </c>
    </row>
    <row r="25" spans="1:6" x14ac:dyDescent="0.25">
      <c r="A25" s="7" t="s">
        <v>14162</v>
      </c>
      <c r="B25" s="7">
        <f>COUNTIF(OTT_Data!P:P,"Prime Video")</f>
        <v>1569</v>
      </c>
    </row>
    <row r="26" spans="1:6" ht="30" x14ac:dyDescent="0.25">
      <c r="A26" s="7" t="s">
        <v>14163</v>
      </c>
      <c r="B26" s="7">
        <f>COUNTIFS(OTT_Data!P:P,"Prime Video",OTT_Data!R:R,"&gt;0")</f>
        <v>17</v>
      </c>
    </row>
    <row r="27" spans="1:6" ht="30" x14ac:dyDescent="0.25">
      <c r="A27" s="7" t="s">
        <v>14164</v>
      </c>
      <c r="B27" s="7">
        <f>B25-B26</f>
        <v>1552</v>
      </c>
    </row>
  </sheetData>
  <pageMargins left="0.75" right="0.75" top="1" bottom="1" header="0.5" footer="0.5"/>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69"/>
  <sheetViews>
    <sheetView zoomScale="60" zoomScaleNormal="60" workbookViewId="0">
      <pane ySplit="1" topLeftCell="A39" activePane="bottomLeft" state="frozen"/>
      <selection pane="bottomLeft" activeCell="AD40" sqref="AD40"/>
    </sheetView>
  </sheetViews>
  <sheetFormatPr defaultRowHeight="15" x14ac:dyDescent="0.25"/>
  <cols>
    <col min="1" max="1" width="26.28515625" bestFit="1" customWidth="1"/>
    <col min="2" max="2" width="9.28515625" customWidth="1"/>
    <col min="3" max="3" width="14.140625" customWidth="1"/>
    <col min="4" max="4" width="9.5703125" customWidth="1"/>
  </cols>
  <sheetData>
    <row r="1" spans="1:28" x14ac:dyDescent="0.25">
      <c r="A1" s="32" t="s">
        <v>14169</v>
      </c>
      <c r="B1" s="32"/>
    </row>
    <row r="2" spans="1:28" x14ac:dyDescent="0.25">
      <c r="A2" s="27" t="s">
        <v>14170</v>
      </c>
      <c r="B2" s="27"/>
      <c r="C2" s="27"/>
      <c r="D2" s="27"/>
      <c r="E2" s="20"/>
    </row>
    <row r="4" spans="1:28" x14ac:dyDescent="0.25">
      <c r="A4" s="27" t="s">
        <v>14171</v>
      </c>
      <c r="B4" s="27"/>
      <c r="F4" s="27" t="s">
        <v>14177</v>
      </c>
      <c r="G4" s="27"/>
      <c r="H4" s="27"/>
      <c r="I4" s="27"/>
      <c r="J4" s="20"/>
      <c r="O4" s="27" t="s">
        <v>14178</v>
      </c>
      <c r="P4" s="27"/>
      <c r="Q4" s="27"/>
      <c r="R4" s="27"/>
      <c r="S4" s="20"/>
      <c r="T4" s="20"/>
      <c r="X4" s="27" t="s">
        <v>14179</v>
      </c>
      <c r="Y4" s="27"/>
      <c r="Z4" s="27"/>
      <c r="AA4" s="27"/>
      <c r="AB4" s="20"/>
    </row>
    <row r="5" spans="1:28" x14ac:dyDescent="0.25">
      <c r="A5" t="s">
        <v>14134</v>
      </c>
      <c r="B5" t="s">
        <v>39</v>
      </c>
      <c r="C5" t="s">
        <v>27</v>
      </c>
      <c r="D5" t="s">
        <v>14128</v>
      </c>
    </row>
    <row r="6" spans="1:28" x14ac:dyDescent="0.25">
      <c r="A6" t="s">
        <v>6297</v>
      </c>
      <c r="B6">
        <f>COUNTIFS(OTT_Data!$P:$P,"Netflix",OTT_Data!$B:$B,"Movie")</f>
        <v>996</v>
      </c>
      <c r="C6">
        <f>COUNTIFS(OTT_Data!$P:$P,"Prime Video",OTT_Data!$B:$B,"Movie")</f>
        <v>1268</v>
      </c>
      <c r="D6">
        <f>SUM(B6:C6)</f>
        <v>2264</v>
      </c>
    </row>
    <row r="7" spans="1:28" x14ac:dyDescent="0.25">
      <c r="A7" t="s">
        <v>368</v>
      </c>
      <c r="B7">
        <f>COUNTIFS(OTT_Data!$P:$P,"Netflix",OTT_Data!$B:$B,"TV Show")</f>
        <v>435</v>
      </c>
      <c r="C7">
        <f>COUNTIFS(OTT_Data!$P:$P,"Prime Video",OTT_Data!$B:$B,"TV Show")</f>
        <v>301</v>
      </c>
      <c r="D7">
        <f>SUM(B7:C7)</f>
        <v>736</v>
      </c>
    </row>
    <row r="10" spans="1:28" x14ac:dyDescent="0.25">
      <c r="A10" s="27" t="s">
        <v>14172</v>
      </c>
      <c r="B10" s="27"/>
      <c r="C10" s="20"/>
    </row>
    <row r="11" spans="1:28" x14ac:dyDescent="0.25">
      <c r="A11" t="s">
        <v>14127</v>
      </c>
      <c r="B11" t="s">
        <v>39</v>
      </c>
      <c r="C11" t="s">
        <v>27</v>
      </c>
      <c r="D11" t="s">
        <v>14138</v>
      </c>
    </row>
    <row r="12" spans="1:28" x14ac:dyDescent="0.25">
      <c r="A12" t="s">
        <v>14139</v>
      </c>
      <c r="B12" s="19">
        <f>AVERAGEIFS(OTT_Data!$L:$L,OTT_Data!$P:$P,"Netflix",OTT_Data!$B:$B,"Movie")</f>
        <v>100.84839357429719</v>
      </c>
      <c r="C12" s="19">
        <f>AVERAGEIFS(OTT_Data!$L:$L,OTT_Data!$P:$P,"Prime Video",OTT_Data!$B:$B,"Movie")</f>
        <v>90.179810725552045</v>
      </c>
      <c r="D12" s="19">
        <f>AVERAGEIFS(OTT_Data!$L:$L,OTT_Data!$B:$B,"Movie")</f>
        <v>94.8732332155477</v>
      </c>
    </row>
    <row r="13" spans="1:28" x14ac:dyDescent="0.25">
      <c r="A13" t="s">
        <v>14140</v>
      </c>
      <c r="B13">
        <f>COUNTIFS(OTT_Data!$P:$P,"Netflix",OTT_Data!$U:$U,"Short")</f>
        <v>274</v>
      </c>
      <c r="C13">
        <f>COUNTIFS(OTT_Data!$P:$P,"Prime Video",OTT_Data!$U:$U,"Short")</f>
        <v>583</v>
      </c>
      <c r="D13" s="18">
        <f>SUM(B13:C13)</f>
        <v>857</v>
      </c>
    </row>
    <row r="14" spans="1:28" x14ac:dyDescent="0.25">
      <c r="A14" t="s">
        <v>14141</v>
      </c>
      <c r="B14">
        <f>COUNTIFS(OTT_Data!$P:$P,"Netflix",OTT_Data!$U:$U,"Medium")</f>
        <v>508</v>
      </c>
      <c r="C14">
        <f>COUNTIFS(OTT_Data!$P:$P,"Prime Video",OTT_Data!$U:$U,"Medium")</f>
        <v>517</v>
      </c>
      <c r="D14">
        <f>SUM(B14:C14)</f>
        <v>1025</v>
      </c>
    </row>
    <row r="15" spans="1:28" x14ac:dyDescent="0.25">
      <c r="A15" t="s">
        <v>14142</v>
      </c>
      <c r="B15">
        <f>COUNTIFS(OTT_Data!$P:$P,"Netflix",OTT_Data!$U:$U,"Long")</f>
        <v>213</v>
      </c>
      <c r="C15">
        <f>COUNTIFS(OTT_Data!$P:$P,"Prime Video",OTT_Data!$U:$U,"Long")</f>
        <v>165</v>
      </c>
      <c r="D15">
        <f>SUM(B15:C15)</f>
        <v>378</v>
      </c>
    </row>
    <row r="17" spans="1:25" x14ac:dyDescent="0.25">
      <c r="A17" s="27" t="s">
        <v>14173</v>
      </c>
      <c r="B17" s="27"/>
    </row>
    <row r="18" spans="1:25" x14ac:dyDescent="0.25">
      <c r="A18" t="s">
        <v>14127</v>
      </c>
      <c r="B18" t="s">
        <v>39</v>
      </c>
      <c r="C18" t="s">
        <v>27</v>
      </c>
      <c r="D18" t="s">
        <v>14138</v>
      </c>
    </row>
    <row r="19" spans="1:25" x14ac:dyDescent="0.25">
      <c r="A19" s="7" t="s">
        <v>14175</v>
      </c>
      <c r="B19" s="7">
        <f>COUNTIFS(OTT_Data!$P:$P,"Netflix",OTT_Data!$T:$T,"Recent")</f>
        <v>264</v>
      </c>
      <c r="C19" s="7">
        <f>COUNTIFS(OTT_Data!$P:$P,"Prime Video",OTT_Data!$T:$T,"Recent")</f>
        <v>407</v>
      </c>
      <c r="D19" s="7">
        <f>SUM(B19:C19)</f>
        <v>671</v>
      </c>
    </row>
    <row r="20" spans="1:25" x14ac:dyDescent="0.25">
      <c r="A20" s="7" t="s">
        <v>14174</v>
      </c>
      <c r="B20" s="7">
        <f>COUNTIFS(OTT_Data!$P:$P,"Netflix",OTT_Data!$T:$T,"Modern")</f>
        <v>937</v>
      </c>
      <c r="C20" s="7">
        <f>COUNTIFS(OTT_Data!$P:$P,"Prime Video",OTT_Data!$T:$T,"Modern")</f>
        <v>692</v>
      </c>
      <c r="D20" s="7">
        <f t="shared" ref="D20:D21" si="0">SUM(B20:C20)</f>
        <v>1629</v>
      </c>
    </row>
    <row r="21" spans="1:25" x14ac:dyDescent="0.25">
      <c r="A21" s="7" t="s">
        <v>14176</v>
      </c>
      <c r="B21">
        <f>COUNTIFS(OTT_Data!$P:$P,"Netflix",OTT_Data!$T:$T,"Older")</f>
        <v>230</v>
      </c>
      <c r="C21">
        <f>COUNTIFS(OTT_Data!$P:$P,"Prime Video",OTT_Data!$T:$T,"Older")</f>
        <v>470</v>
      </c>
      <c r="D21" s="7">
        <f t="shared" si="0"/>
        <v>700</v>
      </c>
    </row>
    <row r="24" spans="1:25" x14ac:dyDescent="0.25">
      <c r="A24" s="34" t="s">
        <v>14180</v>
      </c>
      <c r="B24" s="34"/>
    </row>
    <row r="25" spans="1:25" x14ac:dyDescent="0.25">
      <c r="A25" s="35" t="s">
        <v>14186</v>
      </c>
      <c r="B25" s="35"/>
      <c r="C25" s="35"/>
      <c r="D25" s="35"/>
      <c r="E25" s="35"/>
      <c r="F25" s="35"/>
      <c r="G25" s="35"/>
      <c r="H25" s="30"/>
      <c r="I25" s="30"/>
      <c r="K25" s="35" t="s">
        <v>14184</v>
      </c>
      <c r="L25" s="35"/>
      <c r="M25" s="35"/>
      <c r="N25" s="35"/>
      <c r="O25" s="30"/>
      <c r="P25" s="30"/>
      <c r="S25" s="35" t="s">
        <v>14187</v>
      </c>
      <c r="T25" s="35"/>
      <c r="U25" s="35"/>
      <c r="V25" s="35"/>
      <c r="W25" s="35"/>
      <c r="X25" s="30"/>
      <c r="Y25" s="30"/>
    </row>
    <row r="26" spans="1:25" x14ac:dyDescent="0.25">
      <c r="D26" s="7"/>
    </row>
    <row r="27" spans="1:25" x14ac:dyDescent="0.25">
      <c r="A27" s="5" t="s">
        <v>14181</v>
      </c>
      <c r="B27" s="5" t="s">
        <v>14147</v>
      </c>
    </row>
    <row r="28" spans="1:25" x14ac:dyDescent="0.25">
      <c r="A28" s="7" t="s">
        <v>175</v>
      </c>
      <c r="B28" s="7">
        <f>COUNTIF(OTT_Data!$F:$F,"*"&amp;A28&amp;"*")</f>
        <v>748</v>
      </c>
    </row>
    <row r="29" spans="1:25" x14ac:dyDescent="0.25">
      <c r="A29" s="7" t="s">
        <v>85</v>
      </c>
      <c r="B29" s="7">
        <f>COUNTIF(OTT_Data!$F:$F,"*"&amp;A29&amp;"*")</f>
        <v>216</v>
      </c>
    </row>
    <row r="30" spans="1:25" x14ac:dyDescent="0.25">
      <c r="A30" s="7" t="s">
        <v>33</v>
      </c>
      <c r="B30" s="7">
        <f>COUNTIF(OTT_Data!$F:$F,"*"&amp;A30&amp;"*")</f>
        <v>167</v>
      </c>
    </row>
    <row r="31" spans="1:25" x14ac:dyDescent="0.25">
      <c r="A31" s="7" t="s">
        <v>168</v>
      </c>
      <c r="B31" s="7">
        <f>COUNTIF(OTT_Data!$F:$F,"*"&amp;A31&amp;"*")</f>
        <v>79</v>
      </c>
    </row>
    <row r="32" spans="1:25" x14ac:dyDescent="0.25">
      <c r="A32" s="7" t="s">
        <v>312</v>
      </c>
      <c r="B32" s="7">
        <f>COUNTIF(OTT_Data!$F:$F,"*"&amp;A32&amp;"*")</f>
        <v>67</v>
      </c>
    </row>
    <row r="33" spans="1:22" x14ac:dyDescent="0.25">
      <c r="A33" s="7" t="s">
        <v>110</v>
      </c>
      <c r="B33" s="7">
        <f>COUNTIF(OTT_Data!$F:$F,"*"&amp;A33&amp;"*")</f>
        <v>60</v>
      </c>
    </row>
    <row r="34" spans="1:22" x14ac:dyDescent="0.25">
      <c r="A34" s="7" t="s">
        <v>1758</v>
      </c>
      <c r="B34" s="7">
        <f>COUNTIF(OTT_Data!$F:$F,"*"&amp;A34&amp;"*")</f>
        <v>50</v>
      </c>
    </row>
    <row r="35" spans="1:22" x14ac:dyDescent="0.25">
      <c r="A35" s="7" t="s">
        <v>534</v>
      </c>
      <c r="B35" s="7">
        <f>COUNTIF(OTT_Data!$F:$F,"*"&amp;A35&amp;"*")</f>
        <v>44</v>
      </c>
      <c r="U35" s="6"/>
      <c r="V35" s="24"/>
    </row>
    <row r="36" spans="1:22" x14ac:dyDescent="0.25">
      <c r="A36" s="7" t="s">
        <v>715</v>
      </c>
      <c r="B36" s="7">
        <f>COUNTIF(OTT_Data!$F:$F,"*"&amp;A36&amp;"*")</f>
        <v>35</v>
      </c>
    </row>
    <row r="37" spans="1:22" x14ac:dyDescent="0.25">
      <c r="A37" s="7" t="s">
        <v>1092</v>
      </c>
      <c r="B37" s="7">
        <f>COUNTIF(OTT_Data!$F:$F,"*"&amp;A37&amp;"*")</f>
        <v>26</v>
      </c>
    </row>
    <row r="38" spans="1:22" x14ac:dyDescent="0.25">
      <c r="T38" s="17"/>
    </row>
    <row r="39" spans="1:22" x14ac:dyDescent="0.25">
      <c r="A39" s="35" t="s">
        <v>14185</v>
      </c>
      <c r="B39" s="35"/>
      <c r="C39" s="35"/>
      <c r="D39" s="35"/>
      <c r="E39" s="35"/>
    </row>
    <row r="40" spans="1:22" x14ac:dyDescent="0.25">
      <c r="A40" s="5" t="s">
        <v>14181</v>
      </c>
      <c r="B40" s="5" t="s">
        <v>39</v>
      </c>
      <c r="C40" s="5" t="s">
        <v>27</v>
      </c>
    </row>
    <row r="41" spans="1:22" x14ac:dyDescent="0.25">
      <c r="A41" s="7" t="s">
        <v>175</v>
      </c>
      <c r="B41">
        <f>COUNTIFS(OTT_Data!$F:$F,"*"&amp;A41&amp;"*",OTT_Data!$P:$P,"Netflix")</f>
        <v>629</v>
      </c>
      <c r="C41">
        <f>COUNTIFS(OTT_Data!$F:$F,"*"&amp;A41&amp;"*",OTT_Data!$P:$P,"Prime Video")</f>
        <v>119</v>
      </c>
    </row>
    <row r="42" spans="1:22" x14ac:dyDescent="0.25">
      <c r="A42" s="7" t="s">
        <v>85</v>
      </c>
      <c r="B42">
        <f>COUNTIFS(OTT_Data!$F:$F,"*"&amp;A42&amp;"*",OTT_Data!$P:$P,"Netflix")</f>
        <v>172</v>
      </c>
      <c r="C42">
        <f>COUNTIFS(OTT_Data!$F:$F,"*"&amp;A42&amp;"*",OTT_Data!$P:$P,"Prime Video")</f>
        <v>44</v>
      </c>
    </row>
    <row r="43" spans="1:22" x14ac:dyDescent="0.25">
      <c r="A43" s="7" t="s">
        <v>33</v>
      </c>
      <c r="B43">
        <f>COUNTIFS(OTT_Data!$F:$F,"*"&amp;A43&amp;"*",OTT_Data!$P:$P,"Netflix")</f>
        <v>134</v>
      </c>
      <c r="C43">
        <f>COUNTIFS(OTT_Data!$F:$F,"*"&amp;A43&amp;"*",OTT_Data!$P:$P,"Prime Video")</f>
        <v>33</v>
      </c>
    </row>
    <row r="44" spans="1:22" x14ac:dyDescent="0.25">
      <c r="A44" s="7" t="s">
        <v>168</v>
      </c>
      <c r="B44">
        <f>COUNTIFS(OTT_Data!$F:$F,"*"&amp;A44&amp;"*",OTT_Data!$P:$P,"Netflix")</f>
        <v>74</v>
      </c>
      <c r="C44">
        <f>COUNTIFS(OTT_Data!$F:$F,"*"&amp;A44&amp;"*",OTT_Data!$P:$P,"Prime Video")</f>
        <v>5</v>
      </c>
    </row>
    <row r="45" spans="1:22" x14ac:dyDescent="0.25">
      <c r="A45" s="7" t="s">
        <v>312</v>
      </c>
      <c r="B45">
        <f>COUNTIFS(OTT_Data!$F:$F,"*"&amp;A45&amp;"*",OTT_Data!$P:$P,"Netflix")</f>
        <v>56</v>
      </c>
      <c r="C45">
        <f>COUNTIFS(OTT_Data!$F:$F,"*"&amp;A45&amp;"*",OTT_Data!$P:$P,"Prime Video")</f>
        <v>11</v>
      </c>
    </row>
    <row r="46" spans="1:22" x14ac:dyDescent="0.25">
      <c r="A46" s="7" t="s">
        <v>110</v>
      </c>
      <c r="B46">
        <f>COUNTIFS(OTT_Data!$F:$F,"*"&amp;A46&amp;"*",OTT_Data!$P:$P,"Netflix")</f>
        <v>53</v>
      </c>
      <c r="C46">
        <f>COUNTIFS(OTT_Data!$F:$F,"*"&amp;A46&amp;"*",OTT_Data!$P:$P,"Prime Video")</f>
        <v>7</v>
      </c>
    </row>
    <row r="47" spans="1:22" x14ac:dyDescent="0.25">
      <c r="A47" s="7" t="s">
        <v>1758</v>
      </c>
      <c r="B47">
        <f>COUNTIFS(OTT_Data!$F:$F,"*"&amp;A47&amp;"*",OTT_Data!$P:$P,"Netflix")</f>
        <v>46</v>
      </c>
      <c r="C47">
        <f>COUNTIFS(OTT_Data!$F:$F,"*"&amp;A47&amp;"*",OTT_Data!$P:$P,"Prime Video")</f>
        <v>4</v>
      </c>
    </row>
    <row r="48" spans="1:22" x14ac:dyDescent="0.25">
      <c r="A48" s="7" t="s">
        <v>534</v>
      </c>
      <c r="B48">
        <f>COUNTIFS(OTT_Data!$F:$F,"*"&amp;A48&amp;"*",OTT_Data!$P:$P,"Netflix")</f>
        <v>39</v>
      </c>
      <c r="C48">
        <f>COUNTIFS(OTT_Data!$F:$F,"*"&amp;A48&amp;"*",OTT_Data!$P:$P,"Prime Video")</f>
        <v>5</v>
      </c>
    </row>
    <row r="49" spans="1:23" x14ac:dyDescent="0.25">
      <c r="A49" s="7" t="s">
        <v>715</v>
      </c>
      <c r="B49">
        <f>COUNTIFS(OTT_Data!$F:$F,"*"&amp;A49&amp;"*",OTT_Data!$P:$P,"Netflix")</f>
        <v>28</v>
      </c>
      <c r="C49">
        <f>COUNTIFS(OTT_Data!$F:$F,"*"&amp;A49&amp;"*",OTT_Data!$P:$P,"Prime Video")</f>
        <v>7</v>
      </c>
    </row>
    <row r="50" spans="1:23" x14ac:dyDescent="0.25">
      <c r="A50" s="7" t="s">
        <v>1092</v>
      </c>
      <c r="B50">
        <f>COUNTIFS(OTT_Data!$F:$F,"*"&amp;A50&amp;"*",OTT_Data!$P:$P,"Netflix")</f>
        <v>23</v>
      </c>
      <c r="C50">
        <f>COUNTIFS(OTT_Data!$F:$F,"*"&amp;A50&amp;"*",OTT_Data!$P:$P,"Prime Video")</f>
        <v>3</v>
      </c>
    </row>
    <row r="53" spans="1:23" x14ac:dyDescent="0.25">
      <c r="A53" s="33" t="s">
        <v>14188</v>
      </c>
      <c r="B53" s="33"/>
      <c r="C53" s="5"/>
    </row>
    <row r="54" spans="1:23" x14ac:dyDescent="0.25">
      <c r="A54" s="28" t="s">
        <v>14189</v>
      </c>
      <c r="B54" s="28"/>
      <c r="C54" s="28"/>
      <c r="D54" s="28"/>
      <c r="E54" s="28"/>
      <c r="F54" s="28"/>
      <c r="I54" s="28" t="s">
        <v>14193</v>
      </c>
      <c r="J54" s="29"/>
      <c r="K54" s="29"/>
      <c r="L54" s="29"/>
      <c r="M54" s="29"/>
    </row>
    <row r="56" spans="1:23" x14ac:dyDescent="0.25">
      <c r="A56" s="5" t="s">
        <v>14190</v>
      </c>
      <c r="B56" s="5" t="s">
        <v>39</v>
      </c>
      <c r="C56" s="5" t="s">
        <v>27</v>
      </c>
      <c r="D56" s="5" t="s">
        <v>14128</v>
      </c>
      <c r="I56" s="5" t="s">
        <v>14190</v>
      </c>
      <c r="J56" s="5" t="s">
        <v>39</v>
      </c>
      <c r="K56" s="5" t="s">
        <v>27</v>
      </c>
      <c r="L56" s="17" t="s">
        <v>14128</v>
      </c>
      <c r="V56" s="17" t="s">
        <v>14190</v>
      </c>
      <c r="W56" s="24" t="s">
        <v>14128</v>
      </c>
    </row>
    <row r="57" spans="1:23" x14ac:dyDescent="0.25">
      <c r="A57" s="7" t="s">
        <v>119</v>
      </c>
      <c r="B57" s="7">
        <f>COUNTIFS(OTT_Data!$N:$N,"*"&amp;A57&amp;"*",OTT_Data!$P:$P,"Netflix")</f>
        <v>303</v>
      </c>
      <c r="C57" s="7">
        <f>COUNTIFS(OTT_Data!$N:$N,"*"&amp;A57&amp;"*",OTT_Data!$P:$P,"Prime Video")</f>
        <v>353</v>
      </c>
      <c r="D57" s="7">
        <f>SUM(B57:C57)</f>
        <v>656</v>
      </c>
      <c r="I57" t="s">
        <v>14194</v>
      </c>
      <c r="J57">
        <f>INDEX($B$57:$B$66,MATCH(I57,$A$57:$A$66,0))</f>
        <v>295</v>
      </c>
      <c r="K57">
        <f>INDEX($C$57:$C$66,MATCH(I57,$A$57:$A$66,0))</f>
        <v>238</v>
      </c>
      <c r="L57">
        <f>INDEX($D$57:$D$66,MATCH(I57,$A$57:$A$66,0))</f>
        <v>533</v>
      </c>
      <c r="V57" s="7" t="s">
        <v>119</v>
      </c>
      <c r="W57" s="23">
        <v>656</v>
      </c>
    </row>
    <row r="58" spans="1:23" x14ac:dyDescent="0.25">
      <c r="A58" s="7" t="s">
        <v>61</v>
      </c>
      <c r="B58" s="7">
        <f>COUNTIFS(OTT_Data!$N:$N,"*"&amp;A58&amp;"*",OTT_Data!$P:$P,"Netflix")</f>
        <v>295</v>
      </c>
      <c r="C58" s="7">
        <f>COUNTIFS(OTT_Data!$N:$N,"*"&amp;A58&amp;"*",OTT_Data!$P:$P,"Prime Video")</f>
        <v>238</v>
      </c>
      <c r="D58" s="7">
        <f>SUM(B58:C58)</f>
        <v>533</v>
      </c>
      <c r="V58" s="7" t="s">
        <v>61</v>
      </c>
      <c r="W58" s="23">
        <v>533</v>
      </c>
    </row>
    <row r="59" spans="1:23" x14ac:dyDescent="0.25">
      <c r="A59" s="7" t="s">
        <v>25</v>
      </c>
      <c r="B59" s="7">
        <f>COUNTIFS(OTT_Data!$N:$N,"*"&amp;A59&amp;"*",OTT_Data!$P:$P,"Netflix")</f>
        <v>155</v>
      </c>
      <c r="C59" s="7">
        <f>COUNTIFS(OTT_Data!$N:$N,"*"&amp;A59&amp;"*",OTT_Data!$P:$P,"Prime Video")</f>
        <v>266</v>
      </c>
      <c r="D59" s="7">
        <f>SUM(B59:C59)</f>
        <v>421</v>
      </c>
      <c r="V59" s="7" t="s">
        <v>25</v>
      </c>
      <c r="W59" s="23">
        <v>421</v>
      </c>
    </row>
    <row r="60" spans="1:23" ht="30" x14ac:dyDescent="0.25">
      <c r="A60" s="7" t="s">
        <v>805</v>
      </c>
      <c r="B60" s="7">
        <f>COUNTIFS(OTT_Data!$N:$N,"*"&amp;A60&amp;"*",OTT_Data!$P:$P,"Netflix")</f>
        <v>8</v>
      </c>
      <c r="C60" s="7">
        <f>COUNTIFS(OTT_Data!$N:$N,"*"&amp;A60&amp;"*",OTT_Data!$P:$P,"Prime Video")</f>
        <v>42</v>
      </c>
      <c r="D60" s="7">
        <f>SUM(B60:C60)</f>
        <v>50</v>
      </c>
      <c r="V60" s="7" t="s">
        <v>805</v>
      </c>
      <c r="W60" s="23">
        <v>50</v>
      </c>
    </row>
    <row r="61" spans="1:23" x14ac:dyDescent="0.25">
      <c r="A61" s="7" t="s">
        <v>2791</v>
      </c>
      <c r="B61" s="7">
        <f>COUNTIFS(OTT_Data!$N:$N,"*"&amp;A61&amp;"*",OTT_Data!$P:$P,"Netflix")</f>
        <v>16</v>
      </c>
      <c r="C61" s="7">
        <f>COUNTIFS(OTT_Data!$N:$N,"*"&amp;A61&amp;"*",OTT_Data!$P:$P,"Prime Video")</f>
        <v>0</v>
      </c>
      <c r="D61" s="7">
        <f>SUM(B61:C61)</f>
        <v>16</v>
      </c>
      <c r="V61" s="7" t="s">
        <v>2791</v>
      </c>
      <c r="W61" s="23">
        <v>16</v>
      </c>
    </row>
    <row r="62" spans="1:23" x14ac:dyDescent="0.25">
      <c r="A62" s="7" t="s">
        <v>1176</v>
      </c>
      <c r="B62" s="7">
        <f>COUNTIFS(OTT_Data!$N:$N,"*"&amp;A62&amp;"*",OTT_Data!$P:$P,"Netflix")</f>
        <v>5</v>
      </c>
      <c r="C62" s="7">
        <f>COUNTIFS(OTT_Data!$N:$N,"*"&amp;A62&amp;"*",OTT_Data!$P:$P,"Prime Video")</f>
        <v>17</v>
      </c>
      <c r="D62" s="7">
        <f>SUM(B62:C62)</f>
        <v>22</v>
      </c>
      <c r="V62" s="7" t="s">
        <v>1176</v>
      </c>
      <c r="W62" s="23">
        <v>22</v>
      </c>
    </row>
    <row r="63" spans="1:23" x14ac:dyDescent="0.25">
      <c r="A63" s="7" t="s">
        <v>264</v>
      </c>
      <c r="B63" s="7">
        <f>COUNTIFS(OTT_Data!$N:$N,"*"&amp;A63&amp;"*",OTT_Data!$P:$P,"Netflix")</f>
        <v>50</v>
      </c>
      <c r="C63" s="7">
        <f>COUNTIFS(OTT_Data!$N:$N,"*"&amp;A63&amp;"*",OTT_Data!$P:$P,"Prime Video")</f>
        <v>87</v>
      </c>
      <c r="D63" s="7">
        <f>SUM(B63:C63)</f>
        <v>137</v>
      </c>
      <c r="V63" s="7" t="s">
        <v>264</v>
      </c>
      <c r="W63" s="23">
        <v>137</v>
      </c>
    </row>
    <row r="64" spans="1:23" x14ac:dyDescent="0.25">
      <c r="A64" s="7" t="s">
        <v>14191</v>
      </c>
      <c r="B64" s="7">
        <f>COUNTIFS(OTT_Data!$N:$N,"*"&amp;A64&amp;"*",OTT_Data!$P:$P,"Netflix")</f>
        <v>86</v>
      </c>
      <c r="C64" s="7">
        <f>COUNTIFS(OTT_Data!$N:$N,"*"&amp;A64&amp;"*",OTT_Data!$P:$P,"Prime Video")</f>
        <v>0</v>
      </c>
      <c r="D64" s="7">
        <f>SUM(B64:C64)</f>
        <v>86</v>
      </c>
      <c r="V64" s="7" t="s">
        <v>14191</v>
      </c>
      <c r="W64" s="23">
        <v>86</v>
      </c>
    </row>
    <row r="65" spans="1:23" x14ac:dyDescent="0.25">
      <c r="A65" s="7" t="s">
        <v>14192</v>
      </c>
      <c r="B65" s="7">
        <f>COUNTIFS(OTT_Data!$N:$N,"*"&amp;A65&amp;"*",OTT_Data!$P:$P,"Netflix")</f>
        <v>50</v>
      </c>
      <c r="C65" s="7">
        <f>COUNTIFS(OTT_Data!$N:$N,"*"&amp;A65&amp;"*",OTT_Data!$P:$P,"Prime Video")</f>
        <v>0</v>
      </c>
      <c r="D65" s="7">
        <f>SUM(B65:C65)</f>
        <v>50</v>
      </c>
      <c r="V65" s="7" t="s">
        <v>14192</v>
      </c>
      <c r="W65" s="23">
        <v>50</v>
      </c>
    </row>
    <row r="66" spans="1:23" ht="30" x14ac:dyDescent="0.25">
      <c r="A66" s="7" t="s">
        <v>357</v>
      </c>
      <c r="B66" s="7">
        <f>COUNTIFS(OTT_Data!$N:$N,"*"&amp;A66&amp;"*",OTT_Data!$P:$P,"Netflix")</f>
        <v>0</v>
      </c>
      <c r="C66" s="7">
        <f>COUNTIFS(OTT_Data!$N:$N,"*"&amp;A66&amp;"*",OTT_Data!$P:$P,"Prime Video")</f>
        <v>95</v>
      </c>
      <c r="D66" s="7">
        <f>SUM(B66:C66)</f>
        <v>95</v>
      </c>
      <c r="V66" s="7" t="s">
        <v>357</v>
      </c>
      <c r="W66" s="23">
        <v>95</v>
      </c>
    </row>
    <row r="69" spans="1:23" x14ac:dyDescent="0.25">
      <c r="A69" s="28" t="s">
        <v>14195</v>
      </c>
      <c r="B69" s="28"/>
      <c r="C69" s="28"/>
      <c r="D69" s="5"/>
      <c r="J69" s="28" t="s">
        <v>14196</v>
      </c>
      <c r="K69" s="28"/>
      <c r="L69" s="28"/>
      <c r="M69" s="28"/>
      <c r="N69" s="28"/>
      <c r="O69" s="29"/>
    </row>
  </sheetData>
  <pageMargins left="0.75" right="0.75" top="1" bottom="1" header="0.5" footer="0.5"/>
  <drawing r:id="rId1"/>
  <tableParts count="7">
    <tablePart r:id="rId2"/>
    <tablePart r:id="rId3"/>
    <tablePart r:id="rId4"/>
    <tablePart r:id="rId5"/>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EEDA2-3A33-4BD7-8804-AAD2084CECBE}">
  <dimension ref="A1:K65"/>
  <sheetViews>
    <sheetView topLeftCell="A7" workbookViewId="0">
      <selection activeCell="F16" sqref="F16"/>
    </sheetView>
  </sheetViews>
  <sheetFormatPr defaultRowHeight="15" x14ac:dyDescent="0.25"/>
  <cols>
    <col min="1" max="1" width="20.85546875" bestFit="1" customWidth="1"/>
    <col min="2" max="2" width="12.7109375" bestFit="1" customWidth="1"/>
    <col min="3" max="3" width="16.5703125" bestFit="1" customWidth="1"/>
    <col min="5" max="5" width="20.85546875" bestFit="1" customWidth="1"/>
    <col min="6" max="6" width="16.28515625" bestFit="1" customWidth="1"/>
    <col min="7" max="8" width="11.28515625" bestFit="1" customWidth="1"/>
    <col min="9" max="9" width="13.140625" bestFit="1" customWidth="1"/>
    <col min="10" max="10" width="12.7109375" bestFit="1" customWidth="1"/>
    <col min="12" max="12" width="13.140625" bestFit="1" customWidth="1"/>
    <col min="13" max="13" width="12.7109375" bestFit="1" customWidth="1"/>
  </cols>
  <sheetData>
    <row r="1" spans="1:11" x14ac:dyDescent="0.25">
      <c r="A1" s="25" t="s">
        <v>14197</v>
      </c>
      <c r="B1" s="26"/>
    </row>
    <row r="3" spans="1:11" x14ac:dyDescent="0.25">
      <c r="A3" s="25" t="s">
        <v>14203</v>
      </c>
      <c r="B3" s="26"/>
      <c r="C3" s="26"/>
      <c r="E3" s="25" t="s">
        <v>14204</v>
      </c>
      <c r="F3" s="26"/>
      <c r="I3" s="25" t="s">
        <v>14206</v>
      </c>
      <c r="J3" s="26"/>
      <c r="K3" s="26"/>
    </row>
    <row r="4" spans="1:11" x14ac:dyDescent="0.25">
      <c r="A4" s="21" t="s">
        <v>14182</v>
      </c>
      <c r="B4" t="s">
        <v>14199</v>
      </c>
      <c r="C4" t="s">
        <v>14198</v>
      </c>
      <c r="E4" s="21" t="s">
        <v>14200</v>
      </c>
      <c r="F4" s="21" t="s">
        <v>14201</v>
      </c>
      <c r="I4" s="21" t="s">
        <v>14182</v>
      </c>
      <c r="J4" t="s">
        <v>14200</v>
      </c>
    </row>
    <row r="5" spans="1:11" x14ac:dyDescent="0.25">
      <c r="A5" s="22" t="s">
        <v>27</v>
      </c>
      <c r="B5" s="36">
        <v>17</v>
      </c>
      <c r="C5" s="36">
        <v>17</v>
      </c>
      <c r="E5" s="21" t="s">
        <v>14182</v>
      </c>
      <c r="F5" t="s">
        <v>27</v>
      </c>
      <c r="G5" t="s">
        <v>14183</v>
      </c>
      <c r="I5" s="22">
        <v>1947</v>
      </c>
      <c r="J5" s="36">
        <v>1</v>
      </c>
    </row>
    <row r="6" spans="1:11" x14ac:dyDescent="0.25">
      <c r="A6" s="22" t="s">
        <v>14183</v>
      </c>
      <c r="B6" s="36">
        <v>17</v>
      </c>
      <c r="C6" s="36">
        <v>17</v>
      </c>
      <c r="E6" s="22" t="s">
        <v>25</v>
      </c>
      <c r="F6" s="36">
        <v>8</v>
      </c>
      <c r="G6" s="36">
        <v>8</v>
      </c>
      <c r="I6" s="22">
        <v>1955</v>
      </c>
      <c r="J6" s="36">
        <v>1</v>
      </c>
    </row>
    <row r="7" spans="1:11" x14ac:dyDescent="0.25">
      <c r="E7" s="22" t="s">
        <v>119</v>
      </c>
      <c r="F7" s="36">
        <v>7</v>
      </c>
      <c r="G7" s="36">
        <v>7</v>
      </c>
      <c r="I7" s="22">
        <v>1964</v>
      </c>
      <c r="J7" s="36">
        <v>1</v>
      </c>
    </row>
    <row r="8" spans="1:11" x14ac:dyDescent="0.25">
      <c r="E8" s="22" t="s">
        <v>1176</v>
      </c>
      <c r="F8" s="36">
        <v>1</v>
      </c>
      <c r="G8" s="36">
        <v>1</v>
      </c>
      <c r="I8" s="22">
        <v>1973</v>
      </c>
      <c r="J8" s="36">
        <v>1</v>
      </c>
    </row>
    <row r="9" spans="1:11" x14ac:dyDescent="0.25">
      <c r="A9" s="25" t="s">
        <v>14205</v>
      </c>
      <c r="B9" s="26"/>
      <c r="E9" s="22" t="s">
        <v>2158</v>
      </c>
      <c r="F9" s="36">
        <v>1</v>
      </c>
      <c r="G9" s="36">
        <v>1</v>
      </c>
      <c r="I9" s="22">
        <v>1995</v>
      </c>
      <c r="J9" s="36">
        <v>1</v>
      </c>
    </row>
    <row r="10" spans="1:11" x14ac:dyDescent="0.25">
      <c r="A10" s="21" t="s">
        <v>14182</v>
      </c>
      <c r="B10" t="s">
        <v>14200</v>
      </c>
      <c r="E10" s="22" t="s">
        <v>14183</v>
      </c>
      <c r="F10" s="36">
        <v>17</v>
      </c>
      <c r="G10" s="36">
        <v>17</v>
      </c>
      <c r="I10" s="22">
        <v>2003</v>
      </c>
      <c r="J10" s="36">
        <v>1</v>
      </c>
    </row>
    <row r="11" spans="1:11" x14ac:dyDescent="0.25">
      <c r="A11" s="22" t="s">
        <v>25</v>
      </c>
      <c r="B11" s="36">
        <v>8</v>
      </c>
      <c r="I11" s="22">
        <v>2007</v>
      </c>
      <c r="J11" s="36">
        <v>1</v>
      </c>
    </row>
    <row r="12" spans="1:11" x14ac:dyDescent="0.25">
      <c r="A12" s="22" t="s">
        <v>119</v>
      </c>
      <c r="B12" s="36">
        <v>7</v>
      </c>
      <c r="I12" s="22">
        <v>2011</v>
      </c>
      <c r="J12" s="36">
        <v>1</v>
      </c>
    </row>
    <row r="13" spans="1:11" x14ac:dyDescent="0.25">
      <c r="A13" s="22" t="s">
        <v>1176</v>
      </c>
      <c r="B13" s="36">
        <v>1</v>
      </c>
      <c r="I13" s="22">
        <v>2015</v>
      </c>
      <c r="J13" s="36">
        <v>1</v>
      </c>
    </row>
    <row r="14" spans="1:11" x14ac:dyDescent="0.25">
      <c r="A14" s="22" t="s">
        <v>2158</v>
      </c>
      <c r="B14" s="36">
        <v>1</v>
      </c>
      <c r="I14" s="22">
        <v>2016</v>
      </c>
      <c r="J14" s="36">
        <v>1</v>
      </c>
    </row>
    <row r="15" spans="1:11" x14ac:dyDescent="0.25">
      <c r="A15" s="22" t="s">
        <v>14183</v>
      </c>
      <c r="B15" s="36">
        <v>17</v>
      </c>
      <c r="I15" s="22">
        <v>2018</v>
      </c>
      <c r="J15" s="36">
        <v>1</v>
      </c>
    </row>
    <row r="16" spans="1:11" x14ac:dyDescent="0.25">
      <c r="I16" s="22">
        <v>2019</v>
      </c>
      <c r="J16" s="36">
        <v>2</v>
      </c>
    </row>
    <row r="17" spans="9:10" x14ac:dyDescent="0.25">
      <c r="I17" s="22">
        <v>2021</v>
      </c>
      <c r="J17" s="36">
        <v>4</v>
      </c>
    </row>
    <row r="18" spans="9:10" x14ac:dyDescent="0.25">
      <c r="I18" s="22" t="s">
        <v>14183</v>
      </c>
      <c r="J18" s="36">
        <v>17</v>
      </c>
    </row>
    <row r="61" spans="5:6" x14ac:dyDescent="0.25">
      <c r="E61" s="26" t="s">
        <v>14207</v>
      </c>
      <c r="F61" s="26"/>
    </row>
    <row r="62" spans="5:6" x14ac:dyDescent="0.25">
      <c r="E62" s="21" t="s">
        <v>14182</v>
      </c>
      <c r="F62" t="s">
        <v>14200</v>
      </c>
    </row>
    <row r="63" spans="5:6" x14ac:dyDescent="0.25">
      <c r="E63" s="22" t="s">
        <v>18</v>
      </c>
      <c r="F63" s="36">
        <v>13</v>
      </c>
    </row>
    <row r="64" spans="5:6" x14ac:dyDescent="0.25">
      <c r="E64" s="22" t="s">
        <v>29</v>
      </c>
      <c r="F64" s="36">
        <v>4</v>
      </c>
    </row>
    <row r="65" spans="5:6" x14ac:dyDescent="0.25">
      <c r="E65" s="22" t="s">
        <v>14183</v>
      </c>
      <c r="F65" s="36">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727BE-F650-4528-8664-69B121F7C9EB}">
  <dimension ref="A1:P5"/>
  <sheetViews>
    <sheetView zoomScaleNormal="100" workbookViewId="0">
      <selection activeCell="L27" sqref="L27"/>
    </sheetView>
  </sheetViews>
  <sheetFormatPr defaultRowHeight="15" x14ac:dyDescent="0.25"/>
  <cols>
    <col min="1" max="1" width="34.5703125" bestFit="1" customWidth="1"/>
    <col min="2" max="2" width="11" customWidth="1"/>
    <col min="3" max="3" width="17" bestFit="1" customWidth="1"/>
    <col min="4" max="4" width="11" customWidth="1"/>
    <col min="5" max="5" width="21.85546875" bestFit="1" customWidth="1"/>
    <col min="6" max="8" width="11" customWidth="1"/>
    <col min="9" max="9" width="34.5703125" bestFit="1" customWidth="1"/>
    <col min="12" max="12" width="30" bestFit="1" customWidth="1"/>
  </cols>
  <sheetData>
    <row r="1" spans="1:16" x14ac:dyDescent="0.25">
      <c r="A1" s="30" t="s">
        <v>14208</v>
      </c>
      <c r="B1" s="30"/>
      <c r="C1" s="30"/>
      <c r="D1" s="30"/>
    </row>
    <row r="5" spans="1:16" x14ac:dyDescent="0.25">
      <c r="A5" s="30" t="s">
        <v>14209</v>
      </c>
      <c r="B5" s="30"/>
      <c r="D5" s="30" t="s">
        <v>14202</v>
      </c>
      <c r="E5" s="30"/>
      <c r="I5" s="30" t="s">
        <v>14195</v>
      </c>
      <c r="J5" s="30"/>
      <c r="K5" s="30"/>
      <c r="M5" s="30" t="s">
        <v>14210</v>
      </c>
      <c r="N5" s="30"/>
      <c r="O5" s="30"/>
      <c r="P5"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469E-1C7F-4991-A240-FF670A67CA32}">
  <dimension ref="A1:B11"/>
  <sheetViews>
    <sheetView tabSelected="1" workbookViewId="0">
      <selection activeCell="E7" sqref="E7"/>
    </sheetView>
  </sheetViews>
  <sheetFormatPr defaultRowHeight="15" x14ac:dyDescent="0.25"/>
  <cols>
    <col min="1" max="1" width="20.28515625" bestFit="1" customWidth="1"/>
    <col min="2" max="2" width="102.140625" bestFit="1" customWidth="1"/>
  </cols>
  <sheetData>
    <row r="1" spans="1:2" x14ac:dyDescent="0.25">
      <c r="A1" s="31" t="s">
        <v>14227</v>
      </c>
      <c r="B1" s="31"/>
    </row>
    <row r="3" spans="1:2" x14ac:dyDescent="0.25">
      <c r="A3" s="6" t="s">
        <v>14211</v>
      </c>
      <c r="B3" s="5" t="s">
        <v>14212</v>
      </c>
    </row>
    <row r="4" spans="1:2" x14ac:dyDescent="0.25">
      <c r="A4" t="s">
        <v>14129</v>
      </c>
      <c r="B4" t="s">
        <v>14213</v>
      </c>
    </row>
    <row r="5" spans="1:2" x14ac:dyDescent="0.25">
      <c r="A5" t="s">
        <v>14214</v>
      </c>
      <c r="B5" t="s">
        <v>14215</v>
      </c>
    </row>
    <row r="6" spans="1:2" x14ac:dyDescent="0.25">
      <c r="A6" t="s">
        <v>14134</v>
      </c>
      <c r="B6" t="s">
        <v>14216</v>
      </c>
    </row>
    <row r="7" spans="1:2" x14ac:dyDescent="0.25">
      <c r="A7" t="s">
        <v>14217</v>
      </c>
      <c r="B7" t="s">
        <v>14218</v>
      </c>
    </row>
    <row r="8" spans="1:2" x14ac:dyDescent="0.25">
      <c r="A8" t="s">
        <v>14219</v>
      </c>
      <c r="B8" t="s">
        <v>14220</v>
      </c>
    </row>
    <row r="9" spans="1:2" x14ac:dyDescent="0.25">
      <c r="A9" t="s">
        <v>14221</v>
      </c>
      <c r="B9" t="s">
        <v>14222</v>
      </c>
    </row>
    <row r="10" spans="1:2" x14ac:dyDescent="0.25">
      <c r="A10" t="s">
        <v>14223</v>
      </c>
      <c r="B10" t="s">
        <v>14224</v>
      </c>
    </row>
    <row r="11" spans="1:2" x14ac:dyDescent="0.25">
      <c r="A11" t="s">
        <v>14225</v>
      </c>
      <c r="B11" t="s">
        <v>14226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1A4ABAC5107E249BCD9715A37A9CB03" ma:contentTypeVersion="4" ma:contentTypeDescription="Create a new document." ma:contentTypeScope="" ma:versionID="bbe6748e456b1ede859ab6dcd2fd409e">
  <xsd:schema xmlns:xsd="http://www.w3.org/2001/XMLSchema" xmlns:xs="http://www.w3.org/2001/XMLSchema" xmlns:p="http://schemas.microsoft.com/office/2006/metadata/properties" xmlns:ns3="2db5b276-6d73-444f-bd50-0c57e8defaa3" targetNamespace="http://schemas.microsoft.com/office/2006/metadata/properties" ma:root="true" ma:fieldsID="92712f29d6123701c46a8b8f9733ef86" ns3:_="">
    <xsd:import namespace="2db5b276-6d73-444f-bd50-0c57e8defaa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b5b276-6d73-444f-bd50-0c57e8defaa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406F7C-BC25-4E0E-AB6D-8AA17CC6071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2db5b276-6d73-444f-bd50-0c57e8defaa3"/>
    <ds:schemaRef ds:uri="http://purl.org/dc/terms/"/>
    <ds:schemaRef ds:uri="http://purl.org/dc/elements/1.1/"/>
    <ds:schemaRef ds:uri="http://purl.org/dc/dcmitype/"/>
  </ds:schemaRefs>
</ds:datastoreItem>
</file>

<file path=customXml/itemProps2.xml><?xml version="1.0" encoding="utf-8"?>
<ds:datastoreItem xmlns:ds="http://schemas.openxmlformats.org/officeDocument/2006/customXml" ds:itemID="{45F1A9F1-2AA1-4D6B-AC10-7BB00C77BB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b5b276-6d73-444f-bd50-0c57e8defa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E55A005-E4A5-428D-B6C1-5807AB4A3B4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OTT_Data</vt:lpstr>
      <vt:lpstr>Content_Overview</vt:lpstr>
      <vt:lpstr>Content_Trends</vt:lpstr>
      <vt:lpstr>content_country_genre_analysis</vt:lpstr>
      <vt:lpstr>pivot_table_analysis</vt:lpstr>
      <vt:lpstr>ott_dashboard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S0027439</cp:lastModifiedBy>
  <dcterms:created xsi:type="dcterms:W3CDTF">2026-08-17T10:01:42Z</dcterms:created>
  <dcterms:modified xsi:type="dcterms:W3CDTF">2026-08-19T08:02:59Z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0x01010081A4ABAC5107E249BCD9715A37A9CB03</vt:lpwstr>
  </property>
</Properties>
</file>