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1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derrickhasterok/GitHub/LaserMapExplorer/"/>
    </mc:Choice>
  </mc:AlternateContent>
  <xr:revisionPtr revIDLastSave="0" documentId="13_ncr:1_{17137A2A-A58A-FB43-9819-C7E46192F9D4}" xr6:coauthVersionLast="47" xr6:coauthVersionMax="47" xr10:uidLastSave="{00000000-0000-0000-0000-000000000000}"/>
  <bookViews>
    <workbookView xWindow="0" yWindow="500" windowWidth="34860" windowHeight="21900" tabRatio="500" xr2:uid="{00000000-000D-0000-FFFF-FFFF00000000}"/>
  </bookViews>
  <sheets>
    <sheet name="compositions" sheetId="2" r:id="rId1"/>
    <sheet name="calculations" sheetId="3" r:id="rId2"/>
    <sheet name="PAAS" sheetId="4" r:id="rId3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J26" i="4" l="1"/>
  <c r="AJ25" i="4"/>
  <c r="AJ24" i="4"/>
  <c r="AJ23" i="4"/>
  <c r="AJ22" i="4"/>
  <c r="AJ21" i="4"/>
  <c r="AJ20" i="4"/>
  <c r="AJ19" i="4"/>
  <c r="AJ18" i="4"/>
  <c r="AJ17" i="4"/>
  <c r="AJ16" i="4"/>
  <c r="AJ15" i="4"/>
  <c r="AJ14" i="4"/>
  <c r="AJ13" i="4"/>
  <c r="AJ12" i="4"/>
  <c r="AJ11" i="4"/>
  <c r="AJ10" i="4"/>
  <c r="AJ9" i="4"/>
  <c r="AJ8" i="4"/>
  <c r="AJ7" i="4"/>
  <c r="AJ6" i="4"/>
  <c r="AJ5" i="4"/>
  <c r="AJ4" i="4"/>
  <c r="AJ3" i="4"/>
  <c r="AI26" i="4"/>
  <c r="AI25" i="4"/>
  <c r="AI24" i="4"/>
  <c r="AI23" i="4"/>
  <c r="AI22" i="4"/>
  <c r="AI21" i="4"/>
  <c r="AI20" i="4"/>
  <c r="AI19" i="4"/>
  <c r="AI18" i="4"/>
  <c r="AI17" i="4"/>
  <c r="AI16" i="4"/>
  <c r="AI15" i="4"/>
  <c r="AI14" i="4"/>
  <c r="AI13" i="4"/>
  <c r="AI12" i="4"/>
  <c r="AI11" i="4"/>
  <c r="AI10" i="4"/>
  <c r="AI9" i="4"/>
  <c r="AI8" i="4"/>
  <c r="AI7" i="4"/>
  <c r="AI6" i="4"/>
  <c r="AI5" i="4"/>
  <c r="AI4" i="4"/>
  <c r="AI3" i="4"/>
  <c r="H3" i="3"/>
  <c r="L6" i="3"/>
  <c r="L7" i="3"/>
  <c r="L11" i="3"/>
  <c r="L17" i="3"/>
  <c r="L16" i="3"/>
  <c r="L15" i="3"/>
  <c r="L14" i="3"/>
  <c r="L13" i="3"/>
  <c r="L12" i="3"/>
  <c r="L10" i="3"/>
  <c r="L9" i="3"/>
  <c r="L8" i="3"/>
  <c r="L5" i="3"/>
  <c r="L4" i="3"/>
  <c r="L3" i="3"/>
  <c r="H4" i="3"/>
  <c r="I4" i="3"/>
  <c r="H17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3" i="3"/>
  <c r="H16" i="3"/>
  <c r="H15" i="3"/>
  <c r="H14" i="3"/>
  <c r="H13" i="3"/>
  <c r="H12" i="3"/>
  <c r="H11" i="3"/>
  <c r="H10" i="3"/>
  <c r="H9" i="3"/>
  <c r="H8" i="3"/>
  <c r="H7" i="3"/>
  <c r="H6" i="3"/>
  <c r="H5" i="3"/>
  <c r="BI68" i="2" l="1"/>
  <c r="BI70" i="2"/>
  <c r="BI69" i="2"/>
  <c r="CM68" i="2"/>
  <c r="CM70" i="2"/>
  <c r="CM69" i="2"/>
  <c r="CE68" i="2"/>
  <c r="CE70" i="2"/>
  <c r="CE69" i="2"/>
  <c r="BR68" i="2"/>
  <c r="BR70" i="2"/>
  <c r="BR69" i="2"/>
  <c r="BL68" i="2"/>
  <c r="BL70" i="2"/>
  <c r="BL69" i="2"/>
  <c r="BH68" i="2"/>
  <c r="BH70" i="2"/>
  <c r="BH69" i="2"/>
  <c r="BD68" i="2"/>
  <c r="BD70" i="2"/>
  <c r="BD69" i="2"/>
  <c r="AG68" i="2"/>
  <c r="AG70" i="2"/>
  <c r="AG69" i="2"/>
  <c r="X68" i="2"/>
  <c r="X70" i="2"/>
  <c r="X69" i="2"/>
  <c r="AG19" i="2"/>
  <c r="AG18" i="2"/>
  <c r="AG20" i="2"/>
  <c r="AG4" i="2"/>
  <c r="AG57" i="2"/>
  <c r="AG54" i="2"/>
  <c r="AG64" i="2"/>
  <c r="AG56" i="2"/>
  <c r="AG58" i="2"/>
  <c r="AG55" i="2"/>
  <c r="AG62" i="2"/>
  <c r="AG53" i="2"/>
  <c r="AG59" i="2"/>
  <c r="AG60" i="2"/>
  <c r="AG63" i="2"/>
  <c r="AG50" i="2"/>
  <c r="AG49" i="2"/>
  <c r="AG47" i="2"/>
  <c r="AG48" i="2"/>
  <c r="AG51" i="2"/>
  <c r="AG52" i="2"/>
  <c r="AG42" i="2"/>
  <c r="AG41" i="2"/>
  <c r="AG46" i="2"/>
  <c r="AG29" i="2"/>
  <c r="AG34" i="2"/>
  <c r="AG32" i="2"/>
  <c r="AG40" i="2"/>
  <c r="AG33" i="2"/>
  <c r="AG43" i="2"/>
  <c r="AG37" i="2"/>
  <c r="AG31" i="2"/>
  <c r="AG30" i="2"/>
  <c r="BH19" i="2"/>
  <c r="BH18" i="2"/>
  <c r="BH20" i="2"/>
  <c r="BH4" i="2"/>
  <c r="BH57" i="2"/>
  <c r="BH54" i="2"/>
  <c r="BH64" i="2"/>
  <c r="BH56" i="2"/>
  <c r="BH58" i="2"/>
  <c r="BH55" i="2"/>
  <c r="BH62" i="2"/>
  <c r="BH53" i="2"/>
  <c r="BH59" i="2"/>
  <c r="BH60" i="2"/>
  <c r="BH63" i="2"/>
  <c r="BH50" i="2"/>
  <c r="BH49" i="2"/>
  <c r="BH47" i="2"/>
  <c r="BH48" i="2"/>
  <c r="BH51" i="2"/>
  <c r="BH52" i="2"/>
  <c r="BH42" i="2"/>
  <c r="BH41" i="2"/>
  <c r="BH46" i="2"/>
  <c r="BH29" i="2"/>
  <c r="BH34" i="2"/>
  <c r="BH32" i="2"/>
  <c r="BH40" i="2"/>
  <c r="BH33" i="2"/>
  <c r="BH43" i="2"/>
  <c r="BH37" i="2"/>
  <c r="BH31" i="2"/>
  <c r="BH30" i="2"/>
  <c r="CE19" i="2"/>
  <c r="CE18" i="2"/>
  <c r="CE20" i="2"/>
  <c r="CE4" i="2"/>
  <c r="CE57" i="2"/>
  <c r="CE54" i="2"/>
  <c r="CE64" i="2"/>
  <c r="CE56" i="2"/>
  <c r="CE58" i="2"/>
  <c r="CE55" i="2"/>
  <c r="CE62" i="2"/>
  <c r="CE53" i="2"/>
  <c r="CE59" i="2"/>
  <c r="CE60" i="2"/>
  <c r="CE63" i="2"/>
  <c r="CE50" i="2"/>
  <c r="CE49" i="2"/>
  <c r="CE47" i="2"/>
  <c r="CE48" i="2"/>
  <c r="CE51" i="2"/>
  <c r="CE52" i="2"/>
  <c r="CE42" i="2"/>
  <c r="CE41" i="2"/>
  <c r="CE46" i="2"/>
  <c r="CE29" i="2"/>
  <c r="CE34" i="2"/>
  <c r="CE32" i="2"/>
  <c r="CE40" i="2"/>
  <c r="CE33" i="2"/>
  <c r="CE43" i="2"/>
  <c r="CE37" i="2"/>
  <c r="CE31" i="2"/>
  <c r="CE30" i="2"/>
  <c r="BI20" i="2"/>
  <c r="X30" i="2"/>
  <c r="X19" i="2"/>
  <c r="X18" i="2"/>
  <c r="X20" i="2"/>
  <c r="X4" i="2"/>
  <c r="X57" i="2"/>
  <c r="X54" i="2"/>
  <c r="X64" i="2"/>
  <c r="X56" i="2"/>
  <c r="X58" i="2"/>
  <c r="X55" i="2"/>
  <c r="X62" i="2"/>
  <c r="X53" i="2"/>
  <c r="X59" i="2"/>
  <c r="X60" i="2"/>
  <c r="X63" i="2"/>
  <c r="X50" i="2"/>
  <c r="X49" i="2"/>
  <c r="X47" i="2"/>
  <c r="X48" i="2"/>
  <c r="X51" i="2"/>
  <c r="X52" i="2"/>
  <c r="X42" i="2"/>
  <c r="X41" i="2"/>
  <c r="X46" i="2"/>
  <c r="X29" i="2"/>
  <c r="X34" i="2"/>
  <c r="X32" i="2"/>
  <c r="X40" i="2"/>
  <c r="X33" i="2"/>
  <c r="X43" i="2"/>
  <c r="X37" i="2"/>
  <c r="X31" i="2"/>
  <c r="BI19" i="2"/>
  <c r="BI18" i="2"/>
  <c r="BI4" i="2"/>
  <c r="BI57" i="2"/>
  <c r="BI54" i="2"/>
  <c r="BI64" i="2"/>
  <c r="BI56" i="2"/>
  <c r="BI58" i="2"/>
  <c r="BI55" i="2"/>
  <c r="BI62" i="2"/>
  <c r="BI53" i="2"/>
  <c r="BI59" i="2"/>
  <c r="BI60" i="2"/>
  <c r="BI63" i="2"/>
  <c r="BI49" i="2"/>
  <c r="BI47" i="2"/>
  <c r="BI48" i="2"/>
  <c r="BI51" i="2"/>
  <c r="BI52" i="2"/>
  <c r="BI42" i="2"/>
  <c r="BI46" i="2"/>
  <c r="BI29" i="2"/>
  <c r="BI32" i="2"/>
  <c r="BI40" i="2"/>
  <c r="BI33" i="2"/>
  <c r="BI43" i="2"/>
  <c r="BI37" i="2"/>
  <c r="BI31" i="2"/>
  <c r="BI30" i="2"/>
  <c r="BL19" i="2"/>
  <c r="BL18" i="2"/>
  <c r="BL20" i="2"/>
  <c r="BL4" i="2"/>
  <c r="BL57" i="2"/>
  <c r="BL54" i="2"/>
  <c r="BL64" i="2"/>
  <c r="BL56" i="2"/>
  <c r="BL58" i="2"/>
  <c r="BL55" i="2"/>
  <c r="BL62" i="2"/>
  <c r="BL53" i="2"/>
  <c r="BL59" i="2"/>
  <c r="BL60" i="2"/>
  <c r="BL63" i="2"/>
  <c r="BL50" i="2"/>
  <c r="BL49" i="2"/>
  <c r="BL47" i="2"/>
  <c r="BL48" i="2"/>
  <c r="BL51" i="2"/>
  <c r="BL52" i="2"/>
  <c r="BL42" i="2"/>
  <c r="BL41" i="2"/>
  <c r="BL46" i="2"/>
  <c r="BL29" i="2"/>
  <c r="BL34" i="2"/>
  <c r="BL32" i="2"/>
  <c r="BL40" i="2"/>
  <c r="BL33" i="2"/>
  <c r="BL43" i="2"/>
  <c r="BL37" i="2"/>
  <c r="BL31" i="2"/>
  <c r="BL30" i="2"/>
  <c r="BD19" i="2"/>
  <c r="BD18" i="2"/>
  <c r="BD20" i="2"/>
  <c r="BD4" i="2"/>
  <c r="BD57" i="2"/>
  <c r="BD54" i="2"/>
  <c r="BD64" i="2"/>
  <c r="BD56" i="2"/>
  <c r="BD58" i="2"/>
  <c r="BD55" i="2"/>
  <c r="BD62" i="2"/>
  <c r="BD53" i="2"/>
  <c r="BD59" i="2"/>
  <c r="BD60" i="2"/>
  <c r="BD63" i="2"/>
  <c r="BD50" i="2"/>
  <c r="BD49" i="2"/>
  <c r="BD47" i="2"/>
  <c r="BD48" i="2"/>
  <c r="BD51" i="2"/>
  <c r="BD52" i="2"/>
  <c r="BD42" i="2"/>
  <c r="BD41" i="2"/>
  <c r="BD46" i="2"/>
  <c r="BD29" i="2"/>
  <c r="BD34" i="2"/>
  <c r="BD32" i="2"/>
  <c r="BD40" i="2"/>
  <c r="BD33" i="2"/>
  <c r="BD43" i="2"/>
  <c r="BD37" i="2"/>
  <c r="BD31" i="2"/>
  <c r="BD30" i="2"/>
  <c r="CM20" i="2"/>
  <c r="BR19" i="2"/>
  <c r="BR18" i="2"/>
  <c r="BR20" i="2"/>
  <c r="BR4" i="2"/>
  <c r="BR57" i="2"/>
  <c r="BR56" i="2"/>
  <c r="BR58" i="2"/>
  <c r="BR55" i="2"/>
  <c r="BR62" i="2"/>
  <c r="BR53" i="2"/>
  <c r="BR59" i="2"/>
  <c r="BR60" i="2"/>
  <c r="BR63" i="2"/>
  <c r="BR50" i="2"/>
  <c r="BR49" i="2"/>
  <c r="BR47" i="2"/>
  <c r="BR48" i="2"/>
  <c r="BR51" i="2"/>
  <c r="BR52" i="2"/>
  <c r="BR42" i="2"/>
  <c r="BR41" i="2"/>
  <c r="BR46" i="2"/>
  <c r="BR34" i="2"/>
  <c r="BR32" i="2"/>
  <c r="BR40" i="2"/>
  <c r="BR33" i="2"/>
  <c r="BR43" i="2"/>
  <c r="BR37" i="2"/>
  <c r="BR31" i="2"/>
  <c r="BR30" i="2"/>
  <c r="CM19" i="2"/>
  <c r="CM18" i="2"/>
  <c r="CM4" i="2"/>
  <c r="CM57" i="2"/>
  <c r="CM54" i="2"/>
  <c r="CM64" i="2"/>
  <c r="CM56" i="2"/>
  <c r="CM58" i="2"/>
  <c r="CM55" i="2"/>
  <c r="CM62" i="2"/>
  <c r="CM53" i="2"/>
  <c r="CM59" i="2"/>
  <c r="CM60" i="2"/>
  <c r="CM63" i="2"/>
  <c r="CM50" i="2"/>
  <c r="CM49" i="2"/>
  <c r="CM47" i="2"/>
  <c r="CM48" i="2"/>
  <c r="CM51" i="2"/>
  <c r="CM52" i="2"/>
  <c r="CM42" i="2"/>
  <c r="CM41" i="2"/>
  <c r="CM46" i="2"/>
  <c r="CM29" i="2"/>
  <c r="CM34" i="2"/>
  <c r="CM32" i="2"/>
  <c r="CM40" i="2"/>
  <c r="CM33" i="2"/>
  <c r="CM43" i="2"/>
  <c r="CM37" i="2"/>
  <c r="CM31" i="2"/>
  <c r="CM30" i="2"/>
</calcChain>
</file>

<file path=xl/sharedStrings.xml><?xml version="1.0" encoding="utf-8"?>
<sst xmlns="http://schemas.openxmlformats.org/spreadsheetml/2006/main" count="573" uniqueCount="303">
  <si>
    <t>Weaver and Tarney (1984)</t>
  </si>
  <si>
    <t>Shaw et al. (1994)</t>
  </si>
  <si>
    <t>Rudnick and Fountain (1995)</t>
  </si>
  <si>
    <t>Rudnick and Gao (2003)</t>
  </si>
  <si>
    <t>reference</t>
  </si>
  <si>
    <t>upper crust</t>
  </si>
  <si>
    <t>middle crust</t>
  </si>
  <si>
    <t>Gao et al. (1998)</t>
  </si>
  <si>
    <t>lower crust</t>
  </si>
  <si>
    <t>sigma</t>
  </si>
  <si>
    <t>Clarke (1889)</t>
  </si>
  <si>
    <t>Clarke and Washington (1924)</t>
  </si>
  <si>
    <t>Goldschmidt (1933)</t>
  </si>
  <si>
    <t>Shaw et al. (1967, 1976)</t>
  </si>
  <si>
    <t>Fahrig and Eade (1968), Eade and Fahrig (1973)</t>
  </si>
  <si>
    <t>Ronov and Yaroshevskiy (1976)</t>
  </si>
  <si>
    <t>Condie (1993)</t>
  </si>
  <si>
    <t>Brodin (1998)</t>
  </si>
  <si>
    <t>Sims et al. (1990)</t>
  </si>
  <si>
    <t>Plank and Langmuir (1998)</t>
  </si>
  <si>
    <t>Peucker-Ehernbrink and Jahn (2001)</t>
  </si>
  <si>
    <t>Wedepohl (1995)</t>
  </si>
  <si>
    <t>Weaver and Tamey (1984)</t>
  </si>
  <si>
    <t>Rudnick and Taylor (1987)</t>
  </si>
  <si>
    <t>Condie and Selverstone (1999)</t>
  </si>
  <si>
    <t>Villaseca et al. (1999)</t>
  </si>
  <si>
    <t>Liu et al. (2001)</t>
  </si>
  <si>
    <t>Rudnick and Presper (1990), updated</t>
  </si>
  <si>
    <t>model</t>
  </si>
  <si>
    <t>WT84</t>
  </si>
  <si>
    <t>S94</t>
  </si>
  <si>
    <t>RT87</t>
  </si>
  <si>
    <t>CS99</t>
  </si>
  <si>
    <t>RF95</t>
  </si>
  <si>
    <t>DMM</t>
  </si>
  <si>
    <t>layer</t>
  </si>
  <si>
    <t>Workmann &amp; Hart (EPSL, 2005)</t>
  </si>
  <si>
    <t>PL98</t>
  </si>
  <si>
    <t>TM95</t>
  </si>
  <si>
    <t>W95</t>
  </si>
  <si>
    <t>RG03</t>
  </si>
  <si>
    <t>CW24</t>
  </si>
  <si>
    <t>G33</t>
  </si>
  <si>
    <t>C89</t>
  </si>
  <si>
    <t>sio2</t>
  </si>
  <si>
    <t>tio2</t>
  </si>
  <si>
    <t>al2o3</t>
  </si>
  <si>
    <t>cr2o3</t>
  </si>
  <si>
    <t>fe2o3</t>
  </si>
  <si>
    <t>feo</t>
  </si>
  <si>
    <t>mno</t>
  </si>
  <si>
    <t>mgo</t>
  </si>
  <si>
    <t>nio</t>
  </si>
  <si>
    <t>cao</t>
  </si>
  <si>
    <t>na2o</t>
  </si>
  <si>
    <t>k2o</t>
  </si>
  <si>
    <t>p2o5</t>
  </si>
  <si>
    <t>li_ppm</t>
  </si>
  <si>
    <t>be_ppm</t>
  </si>
  <si>
    <t>b_ppm</t>
  </si>
  <si>
    <t>n_ppm</t>
  </si>
  <si>
    <t>f_ppm</t>
  </si>
  <si>
    <t>s_ppm</t>
  </si>
  <si>
    <t>cl_ppm</t>
  </si>
  <si>
    <t>sc_ppm</t>
  </si>
  <si>
    <t>v_ppm</t>
  </si>
  <si>
    <t>cr_ppm</t>
  </si>
  <si>
    <t>co_ppm</t>
  </si>
  <si>
    <t>ni_ppm</t>
  </si>
  <si>
    <t>mn_ppm</t>
  </si>
  <si>
    <t>ti_ppm</t>
  </si>
  <si>
    <t>cu_ppm</t>
  </si>
  <si>
    <t>zn_ppm</t>
  </si>
  <si>
    <t>ga_ppm</t>
  </si>
  <si>
    <t>ge_ppm</t>
  </si>
  <si>
    <t>as_ppm</t>
  </si>
  <si>
    <t>se_ppm</t>
  </si>
  <si>
    <t>br_ppm</t>
  </si>
  <si>
    <t>rb_ppm</t>
  </si>
  <si>
    <t>sr_ppm</t>
  </si>
  <si>
    <t>y_ppm</t>
  </si>
  <si>
    <t>zr_ppm</t>
  </si>
  <si>
    <t>nb_ppm</t>
  </si>
  <si>
    <t>mo_ppm</t>
  </si>
  <si>
    <t>ru_ppm</t>
  </si>
  <si>
    <t>pd_ppm</t>
  </si>
  <si>
    <t>ag_ppm</t>
  </si>
  <si>
    <t>cd_ppm</t>
  </si>
  <si>
    <t>in_ppm</t>
  </si>
  <si>
    <t>sn_ppm</t>
  </si>
  <si>
    <t>sb_ppm</t>
  </si>
  <si>
    <t>i_ppm</t>
  </si>
  <si>
    <t>cs_ppm</t>
  </si>
  <si>
    <t>ba_ppm</t>
  </si>
  <si>
    <t>la_ppm</t>
  </si>
  <si>
    <t>ce_ppm</t>
  </si>
  <si>
    <t>pr_ppm</t>
  </si>
  <si>
    <t>nd_ppm</t>
  </si>
  <si>
    <t>sm_ppm</t>
  </si>
  <si>
    <t>eu_ppm</t>
  </si>
  <si>
    <t>gd_ppm</t>
  </si>
  <si>
    <t>tb_ppm</t>
  </si>
  <si>
    <t>dy_ppm</t>
  </si>
  <si>
    <t>ho_ppm</t>
  </si>
  <si>
    <t>er_ppm</t>
  </si>
  <si>
    <t>tm_ppm</t>
  </si>
  <si>
    <t>yb_ppm</t>
  </si>
  <si>
    <t>lu_ppm</t>
  </si>
  <si>
    <t>hf_ppm</t>
  </si>
  <si>
    <t>ta_ppm</t>
  </si>
  <si>
    <t>w_ppm</t>
  </si>
  <si>
    <t>re_ppm</t>
  </si>
  <si>
    <t>os_ppm</t>
  </si>
  <si>
    <t>ir_ppm</t>
  </si>
  <si>
    <t>pt_ppm</t>
  </si>
  <si>
    <t>au_ppm</t>
  </si>
  <si>
    <t>hg_ppm</t>
  </si>
  <si>
    <t>tl_ppm</t>
  </si>
  <si>
    <t>bi_ppm</t>
  </si>
  <si>
    <t>th_ppm</t>
  </si>
  <si>
    <t>u_ppm</t>
  </si>
  <si>
    <t>rock_origin</t>
  </si>
  <si>
    <t>igneous</t>
  </si>
  <si>
    <t>k_ppm</t>
  </si>
  <si>
    <t>na_ppm</t>
  </si>
  <si>
    <t>p_ppm</t>
  </si>
  <si>
    <t>pb_ppm</t>
  </si>
  <si>
    <t>McDonough &amp; Sun (1995)</t>
  </si>
  <si>
    <t>MS95</t>
  </si>
  <si>
    <t>NMORB</t>
  </si>
  <si>
    <t>c_ppm</t>
  </si>
  <si>
    <t>rh_ppm</t>
  </si>
  <si>
    <t>te_ppm</t>
  </si>
  <si>
    <t>si_ppm</t>
  </si>
  <si>
    <t>al_ppm</t>
  </si>
  <si>
    <t>fe_ppm</t>
  </si>
  <si>
    <t>mg_ppm</t>
  </si>
  <si>
    <t>ca_ppm</t>
  </si>
  <si>
    <t>meteorite</t>
  </si>
  <si>
    <t>Gale et al. (2013)</t>
  </si>
  <si>
    <t>G13</t>
  </si>
  <si>
    <t>rock_group</t>
  </si>
  <si>
    <t>plutonic</t>
  </si>
  <si>
    <t>rock_name</t>
  </si>
  <si>
    <t>basalt</t>
  </si>
  <si>
    <t>Gloss-II</t>
  </si>
  <si>
    <t>Gloss-I</t>
  </si>
  <si>
    <t>Plank (2013)</t>
  </si>
  <si>
    <t>Plank (1998)</t>
  </si>
  <si>
    <t>P98</t>
  </si>
  <si>
    <t>co2</t>
  </si>
  <si>
    <t>h2o_plus</t>
  </si>
  <si>
    <t>sedimentary</t>
  </si>
  <si>
    <t>depleted mantle</t>
  </si>
  <si>
    <t>L01</t>
  </si>
  <si>
    <t>G98</t>
  </si>
  <si>
    <t>V99</t>
  </si>
  <si>
    <t>PJ01</t>
  </si>
  <si>
    <t>S90</t>
  </si>
  <si>
    <t>EF73</t>
  </si>
  <si>
    <t>S76</t>
  </si>
  <si>
    <t>RY76</t>
  </si>
  <si>
    <t>C93</t>
  </si>
  <si>
    <t>B98</t>
  </si>
  <si>
    <t>primitive mantle</t>
  </si>
  <si>
    <t>CI chondrite</t>
  </si>
  <si>
    <t>Lodders and Fegley (1998)</t>
  </si>
  <si>
    <t>Lyubetskaya and Korenaga (2007)</t>
  </si>
  <si>
    <t>LK07</t>
  </si>
  <si>
    <t>LF98</t>
  </si>
  <si>
    <t>P14</t>
  </si>
  <si>
    <t>Al</t>
  </si>
  <si>
    <t>C</t>
  </si>
  <si>
    <t>Ca</t>
  </si>
  <si>
    <t>Cr</t>
  </si>
  <si>
    <t>Fe</t>
  </si>
  <si>
    <t>K</t>
  </si>
  <si>
    <t>Mg</t>
  </si>
  <si>
    <t>Mn</t>
  </si>
  <si>
    <t>Na</t>
  </si>
  <si>
    <t>Ni</t>
  </si>
  <si>
    <t>P</t>
  </si>
  <si>
    <t>Si</t>
  </si>
  <si>
    <t>Ti</t>
  </si>
  <si>
    <t>Anders and Grevesse (1989)</t>
  </si>
  <si>
    <t>Palme (1988)</t>
  </si>
  <si>
    <t>Wasson and Kallemeyn (1988)</t>
  </si>
  <si>
    <t>AG89</t>
  </si>
  <si>
    <t>P88</t>
  </si>
  <si>
    <t>WK88</t>
  </si>
  <si>
    <t>RP90</t>
  </si>
  <si>
    <t>H</t>
  </si>
  <si>
    <t>SiO2</t>
  </si>
  <si>
    <t>TiO2</t>
  </si>
  <si>
    <t>Al2O3</t>
  </si>
  <si>
    <t>Cr2O3</t>
  </si>
  <si>
    <t>Fe2O3</t>
  </si>
  <si>
    <t>FeO</t>
  </si>
  <si>
    <t>MnO</t>
  </si>
  <si>
    <t>MgO</t>
  </si>
  <si>
    <t>NiO</t>
  </si>
  <si>
    <t>CaO</t>
  </si>
  <si>
    <t>Na2O</t>
  </si>
  <si>
    <t>K2O</t>
  </si>
  <si>
    <t>P2O5</t>
  </si>
  <si>
    <t>CO2</t>
  </si>
  <si>
    <t>H2O</t>
  </si>
  <si>
    <t>mw</t>
  </si>
  <si>
    <t>ncat</t>
  </si>
  <si>
    <t>ppm</t>
  </si>
  <si>
    <t>wt.%</t>
  </si>
  <si>
    <t>bulk silicate Earth</t>
  </si>
  <si>
    <t>ppm to wt.% oxide</t>
  </si>
  <si>
    <t>wt.% oxide to ppm</t>
  </si>
  <si>
    <t>PO13</t>
  </si>
  <si>
    <t>Palme and O'Neill (2013)</t>
  </si>
  <si>
    <t>h_ppm</t>
  </si>
  <si>
    <t>o_ppm</t>
  </si>
  <si>
    <t>Sr</t>
  </si>
  <si>
    <t>Ba</t>
  </si>
  <si>
    <t>Th</t>
  </si>
  <si>
    <t>Ta</t>
  </si>
  <si>
    <t>Nb</t>
  </si>
  <si>
    <t>Ce</t>
  </si>
  <si>
    <t>Zr</t>
  </si>
  <si>
    <t>Hf</t>
  </si>
  <si>
    <t>Sm</t>
  </si>
  <si>
    <t>Y</t>
  </si>
  <si>
    <t>Yb</t>
  </si>
  <si>
    <t>Cs</t>
  </si>
  <si>
    <t>U</t>
  </si>
  <si>
    <t>La</t>
  </si>
  <si>
    <t>Pr</t>
  </si>
  <si>
    <t>Nd</t>
  </si>
  <si>
    <t>Eu</t>
  </si>
  <si>
    <t>Dy</t>
  </si>
  <si>
    <t>Lu</t>
  </si>
  <si>
    <t>Gd</t>
  </si>
  <si>
    <t>Tb</t>
  </si>
  <si>
    <t>Ho</t>
  </si>
  <si>
    <t>Er</t>
  </si>
  <si>
    <t>EMORB</t>
  </si>
  <si>
    <t>SM89</t>
  </si>
  <si>
    <t>Sun &amp; McDonough (1989)</t>
  </si>
  <si>
    <t>North American shale composite</t>
  </si>
  <si>
    <t>clastic</t>
  </si>
  <si>
    <t>Ga</t>
  </si>
  <si>
    <t>Taylor &amp; McLennan (1995)</t>
  </si>
  <si>
    <t>ocean island basalt</t>
  </si>
  <si>
    <t>bulk continental crust</t>
  </si>
  <si>
    <t>average andesitic crust</t>
  </si>
  <si>
    <t>Archean upper crust</t>
  </si>
  <si>
    <t>Archean bulk crust</t>
  </si>
  <si>
    <t>Weaver &amp; Tarney (1984)</t>
  </si>
  <si>
    <t>Gaschnig et al. (2016)</t>
  </si>
  <si>
    <t>G16</t>
  </si>
  <si>
    <t>Banks Peninsula</t>
  </si>
  <si>
    <t>Kansas</t>
  </si>
  <si>
    <t>Iowa</t>
  </si>
  <si>
    <t>Kaiserstuhl</t>
  </si>
  <si>
    <t>BP-1</t>
  </si>
  <si>
    <t>BP-2</t>
  </si>
  <si>
    <t>BP-3</t>
  </si>
  <si>
    <t>BP-4</t>
  </si>
  <si>
    <t>BP-5</t>
  </si>
  <si>
    <t>CY-4a-A</t>
  </si>
  <si>
    <t>CY-4a-B</t>
  </si>
  <si>
    <t>CY-4a-C</t>
  </si>
  <si>
    <t>Mt. Isa Group Shale</t>
  </si>
  <si>
    <t>State Circle Shale</t>
  </si>
  <si>
    <t>MI 1</t>
  </si>
  <si>
    <t>MI 2</t>
  </si>
  <si>
    <t>MI 4</t>
  </si>
  <si>
    <t>MI 5</t>
  </si>
  <si>
    <t>SC 1</t>
  </si>
  <si>
    <t>SC 2</t>
  </si>
  <si>
    <t>SC 3</t>
  </si>
  <si>
    <t>SC 4</t>
  </si>
  <si>
    <t>SC 5</t>
  </si>
  <si>
    <t>SC 7</t>
  </si>
  <si>
    <t>SC 8</t>
  </si>
  <si>
    <t>Perth Basin Shale</t>
  </si>
  <si>
    <t>Amadeus Basin Shale</t>
  </si>
  <si>
    <t>PW-4</t>
  </si>
  <si>
    <t>PW-5</t>
  </si>
  <si>
    <t>PW-7</t>
  </si>
  <si>
    <t>PL-1</t>
  </si>
  <si>
    <t>PL-6</t>
  </si>
  <si>
    <t>AO 6</t>
  </si>
  <si>
    <t>AO 7</t>
  </si>
  <si>
    <t>AO 8</t>
  </si>
  <si>
    <t>AO 9</t>
  </si>
  <si>
    <t>AO 10</t>
  </si>
  <si>
    <t>AO 12</t>
  </si>
  <si>
    <t>PAAS</t>
  </si>
  <si>
    <t>Cols M to AH</t>
  </si>
  <si>
    <t>Data from Barth et al. (2000) doi: 10.1016/S0009-2541(99)00173-4</t>
  </si>
  <si>
    <t>Barth et al. (2000)</t>
  </si>
  <si>
    <t>B00</t>
  </si>
  <si>
    <t>post-Archean Australian shale</t>
  </si>
  <si>
    <t>Gromet et al. (1984)</t>
  </si>
  <si>
    <t>G84</t>
  </si>
  <si>
    <t>shale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</si>
</sst>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"/>
    <numFmt numFmtId="165" formatCode="0.000"/>
  </numFmts>
  <fonts count="10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sz val="12"/>
      <name val="Calibri"/>
      <family val="2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6"/>
      <color rgb="FF000000"/>
      <name val="Arial"/>
      <family val="2"/>
    </font>
    <font>
      <sz val="16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58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43" fontId="6" fillId="0" borderId="0" applyFont="0" applyFill="0" applyBorder="0" applyAlignment="0" applyProtection="0"/>
  </cellStyleXfs>
  <cellXfs count="27">
    <xf numFmtId="0" fontId="0" fillId="0" borderId="0" xfId="0"/>
    <xf numFmtId="0" fontId="3" fillId="0" borderId="0" xfId="0" applyFont="1"/>
    <xf numFmtId="1" fontId="3" fillId="0" borderId="0" xfId="0" applyNumberFormat="1" applyFont="1"/>
    <xf numFmtId="0" fontId="4" fillId="0" borderId="0" xfId="0" applyFont="1"/>
    <xf numFmtId="0" fontId="5" fillId="0" borderId="0" xfId="0" applyFont="1"/>
    <xf numFmtId="0" fontId="3" fillId="0" borderId="0" xfId="0" applyFont="1" applyAlignment="1">
      <alignment horizontal="right"/>
    </xf>
    <xf numFmtId="2" fontId="5" fillId="0" borderId="0" xfId="0" applyNumberFormat="1" applyFont="1" applyAlignment="1">
      <alignment horizontal="right"/>
    </xf>
    <xf numFmtId="164" fontId="5" fillId="0" borderId="0" xfId="0" applyNumberFormat="1" applyFont="1" applyAlignment="1">
      <alignment horizontal="right"/>
    </xf>
    <xf numFmtId="1" fontId="5" fillId="0" borderId="0" xfId="0" applyNumberFormat="1" applyFont="1" applyAlignment="1">
      <alignment horizontal="right"/>
    </xf>
    <xf numFmtId="165" fontId="5" fillId="0" borderId="0" xfId="0" applyNumberFormat="1" applyFont="1" applyAlignment="1">
      <alignment horizontal="right"/>
    </xf>
    <xf numFmtId="0" fontId="0" fillId="0" borderId="0" xfId="157" applyNumberFormat="1" applyFont="1"/>
    <xf numFmtId="0" fontId="7" fillId="0" borderId="0" xfId="0" applyFont="1"/>
    <xf numFmtId="2" fontId="0" fillId="0" borderId="0" xfId="0" applyNumberFormat="1"/>
    <xf numFmtId="2" fontId="7" fillId="0" borderId="0" xfId="0" applyNumberFormat="1" applyFont="1"/>
    <xf numFmtId="0" fontId="0" fillId="0" borderId="1" xfId="0" applyBorder="1"/>
    <xf numFmtId="0" fontId="0" fillId="0" borderId="2" xfId="0" applyBorder="1"/>
    <xf numFmtId="165" fontId="0" fillId="0" borderId="0" xfId="0" applyNumberFormat="1"/>
    <xf numFmtId="165" fontId="7" fillId="0" borderId="0" xfId="0" applyNumberFormat="1" applyFont="1"/>
    <xf numFmtId="165" fontId="3" fillId="0" borderId="0" xfId="0" applyNumberFormat="1" applyFont="1"/>
    <xf numFmtId="2" fontId="3" fillId="0" borderId="0" xfId="0" applyNumberFormat="1" applyFont="1"/>
    <xf numFmtId="164" fontId="3" fillId="0" borderId="0" xfId="0" applyNumberFormat="1" applyFont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8" fillId="0" borderId="0" xfId="0" applyFont="1"/>
    <xf numFmtId="0" fontId="9" fillId="0" borderId="0" xfId="0" applyFont="1"/>
    <xf numFmtId="10" fontId="8" fillId="0" borderId="0" xfId="0" applyNumberFormat="1" applyFont="1"/>
  </cellXfs>
  <cellStyles count="158">
    <cellStyle name="Comma" xfId="157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V86"/>
  <sheetViews>
    <sheetView tabSelected="1" workbookViewId="0">
      <pane ySplit="1" topLeftCell="A2" activePane="bottomLeft" state="frozen"/>
      <selection pane="bottomLeft" activeCell="A9" sqref="A9"/>
    </sheetView>
  </sheetViews>
  <sheetFormatPr baseColWidth="10" defaultRowHeight="16" x14ac:dyDescent="0.2"/>
  <cols>
    <col min="1" max="1" width="41" bestFit="1" customWidth="1"/>
    <col min="2" max="2" width="27.6640625" customWidth="1"/>
    <col min="4" max="4" width="28.5" bestFit="1" customWidth="1"/>
    <col min="24" max="25" width="11.6640625" bestFit="1" customWidth="1"/>
    <col min="33" max="33" width="11.6640625" bestFit="1" customWidth="1"/>
    <col min="60" max="60" width="11.6640625" bestFit="1" customWidth="1"/>
  </cols>
  <sheetData>
    <row r="1" spans="1:100" x14ac:dyDescent="0.2">
      <c r="A1" s="1" t="s">
        <v>4</v>
      </c>
      <c r="B1" s="1" t="s">
        <v>28</v>
      </c>
      <c r="C1" s="1" t="s">
        <v>9</v>
      </c>
      <c r="D1" s="1" t="s">
        <v>35</v>
      </c>
      <c r="E1" s="1" t="s">
        <v>141</v>
      </c>
      <c r="F1" s="1" t="s">
        <v>121</v>
      </c>
      <c r="G1" s="1" t="s">
        <v>143</v>
      </c>
      <c r="H1" s="1" t="s">
        <v>44</v>
      </c>
      <c r="I1" s="1" t="s">
        <v>45</v>
      </c>
      <c r="J1" s="1" t="s">
        <v>46</v>
      </c>
      <c r="K1" s="1" t="s">
        <v>47</v>
      </c>
      <c r="L1" s="1" t="s">
        <v>48</v>
      </c>
      <c r="M1" s="1" t="s">
        <v>49</v>
      </c>
      <c r="N1" s="1" t="s">
        <v>50</v>
      </c>
      <c r="O1" s="1" t="s">
        <v>51</v>
      </c>
      <c r="P1" s="1" t="s">
        <v>52</v>
      </c>
      <c r="Q1" s="1" t="s">
        <v>53</v>
      </c>
      <c r="R1" s="1" t="s">
        <v>54</v>
      </c>
      <c r="S1" s="1" t="s">
        <v>55</v>
      </c>
      <c r="T1" s="1" t="s">
        <v>56</v>
      </c>
      <c r="U1" s="4" t="s">
        <v>150</v>
      </c>
      <c r="V1" s="4" t="s">
        <v>151</v>
      </c>
      <c r="W1" s="1" t="s">
        <v>86</v>
      </c>
      <c r="X1" s="1" t="s">
        <v>134</v>
      </c>
      <c r="Y1" s="1" t="s">
        <v>75</v>
      </c>
      <c r="Z1" s="1" t="s">
        <v>115</v>
      </c>
      <c r="AA1" s="1" t="s">
        <v>59</v>
      </c>
      <c r="AB1" s="1" t="s">
        <v>93</v>
      </c>
      <c r="AC1" s="1" t="s">
        <v>58</v>
      </c>
      <c r="AD1" s="1" t="s">
        <v>118</v>
      </c>
      <c r="AE1" s="1" t="s">
        <v>77</v>
      </c>
      <c r="AF1" s="1" t="s">
        <v>130</v>
      </c>
      <c r="AG1" s="2" t="s">
        <v>137</v>
      </c>
      <c r="AH1" s="1" t="s">
        <v>87</v>
      </c>
      <c r="AI1" s="1" t="s">
        <v>95</v>
      </c>
      <c r="AJ1" s="1" t="s">
        <v>63</v>
      </c>
      <c r="AK1" s="1" t="s">
        <v>67</v>
      </c>
      <c r="AL1" s="1" t="s">
        <v>66</v>
      </c>
      <c r="AM1" s="1" t="s">
        <v>92</v>
      </c>
      <c r="AN1" s="1" t="s">
        <v>71</v>
      </c>
      <c r="AO1" s="1" t="s">
        <v>102</v>
      </c>
      <c r="AP1" s="1" t="s">
        <v>104</v>
      </c>
      <c r="AQ1" s="1" t="s">
        <v>99</v>
      </c>
      <c r="AR1" s="1" t="s">
        <v>61</v>
      </c>
      <c r="AS1" s="1" t="s">
        <v>135</v>
      </c>
      <c r="AT1" s="1" t="s">
        <v>73</v>
      </c>
      <c r="AU1" s="1" t="s">
        <v>100</v>
      </c>
      <c r="AV1" s="1" t="s">
        <v>74</v>
      </c>
      <c r="AW1" s="1" t="s">
        <v>216</v>
      </c>
      <c r="AX1" s="1" t="s">
        <v>108</v>
      </c>
      <c r="AY1" s="1" t="s">
        <v>116</v>
      </c>
      <c r="AZ1" s="1" t="s">
        <v>103</v>
      </c>
      <c r="BA1" s="1" t="s">
        <v>91</v>
      </c>
      <c r="BB1" s="1" t="s">
        <v>88</v>
      </c>
      <c r="BC1" s="1" t="s">
        <v>113</v>
      </c>
      <c r="BD1" s="1" t="s">
        <v>123</v>
      </c>
      <c r="BE1" s="1" t="s">
        <v>94</v>
      </c>
      <c r="BF1" s="1" t="s">
        <v>57</v>
      </c>
      <c r="BG1" s="1" t="s">
        <v>107</v>
      </c>
      <c r="BH1" s="1" t="s">
        <v>136</v>
      </c>
      <c r="BI1" s="1" t="s">
        <v>69</v>
      </c>
      <c r="BJ1" s="1" t="s">
        <v>83</v>
      </c>
      <c r="BK1" s="1" t="s">
        <v>60</v>
      </c>
      <c r="BL1" s="1" t="s">
        <v>124</v>
      </c>
      <c r="BM1" s="1" t="s">
        <v>82</v>
      </c>
      <c r="BN1" s="1" t="s">
        <v>97</v>
      </c>
      <c r="BO1" s="1" t="s">
        <v>68</v>
      </c>
      <c r="BP1" s="1" t="s">
        <v>217</v>
      </c>
      <c r="BQ1" s="1" t="s">
        <v>112</v>
      </c>
      <c r="BR1" s="1" t="s">
        <v>125</v>
      </c>
      <c r="BS1" s="1" t="s">
        <v>126</v>
      </c>
      <c r="BT1" s="1" t="s">
        <v>85</v>
      </c>
      <c r="BU1" s="1" t="s">
        <v>96</v>
      </c>
      <c r="BV1" s="1" t="s">
        <v>114</v>
      </c>
      <c r="BW1" s="1" t="s">
        <v>78</v>
      </c>
      <c r="BX1" s="1" t="s">
        <v>111</v>
      </c>
      <c r="BY1" s="1" t="s">
        <v>131</v>
      </c>
      <c r="BZ1" s="1" t="s">
        <v>84</v>
      </c>
      <c r="CA1" s="1" t="s">
        <v>62</v>
      </c>
      <c r="CB1" s="1" t="s">
        <v>90</v>
      </c>
      <c r="CC1" s="1" t="s">
        <v>64</v>
      </c>
      <c r="CD1" s="1" t="s">
        <v>76</v>
      </c>
      <c r="CE1" s="1" t="s">
        <v>133</v>
      </c>
      <c r="CF1" s="1" t="s">
        <v>98</v>
      </c>
      <c r="CG1" s="1" t="s">
        <v>89</v>
      </c>
      <c r="CH1" s="1" t="s">
        <v>79</v>
      </c>
      <c r="CI1" s="1" t="s">
        <v>109</v>
      </c>
      <c r="CJ1" s="1" t="s">
        <v>101</v>
      </c>
      <c r="CK1" s="1" t="s">
        <v>132</v>
      </c>
      <c r="CL1" s="1" t="s">
        <v>119</v>
      </c>
      <c r="CM1" s="1" t="s">
        <v>70</v>
      </c>
      <c r="CN1" s="1" t="s">
        <v>117</v>
      </c>
      <c r="CO1" s="1" t="s">
        <v>105</v>
      </c>
      <c r="CP1" s="1" t="s">
        <v>120</v>
      </c>
      <c r="CQ1" s="1" t="s">
        <v>65</v>
      </c>
      <c r="CR1" s="1" t="s">
        <v>110</v>
      </c>
      <c r="CS1" s="1" t="s">
        <v>80</v>
      </c>
      <c r="CT1" s="1" t="s">
        <v>106</v>
      </c>
      <c r="CU1" s="1" t="s">
        <v>72</v>
      </c>
      <c r="CV1" s="1" t="s">
        <v>81</v>
      </c>
    </row>
    <row r="2" spans="1:100" x14ac:dyDescent="0.2">
      <c r="A2" s="1" t="s">
        <v>127</v>
      </c>
      <c r="B2" s="1" t="s">
        <v>128</v>
      </c>
      <c r="C2">
        <v>0</v>
      </c>
      <c r="D2" t="s">
        <v>211</v>
      </c>
      <c r="E2" s="1" t="s">
        <v>122</v>
      </c>
      <c r="H2" s="12">
        <v>44.926040127467907</v>
      </c>
      <c r="I2" s="12">
        <v>0.20105352121503373</v>
      </c>
      <c r="J2" s="12">
        <v>4.4402397686097848</v>
      </c>
      <c r="K2" s="12">
        <v>0.38365838976384842</v>
      </c>
      <c r="L2" s="12"/>
      <c r="M2" s="12">
        <v>8.0534684215238741</v>
      </c>
      <c r="N2" s="12">
        <v>0.13493314155063216</v>
      </c>
      <c r="O2" s="12">
        <v>37.808694507303024</v>
      </c>
      <c r="P2" s="12">
        <v>0.24942819465221008</v>
      </c>
      <c r="Q2" s="12">
        <v>3.5399925644992254</v>
      </c>
      <c r="R2" s="12">
        <v>0.35990740911689567</v>
      </c>
      <c r="S2" s="16">
        <v>2.8910515290946154E-2</v>
      </c>
      <c r="T2" s="16">
        <v>2.0622304710677376E-2</v>
      </c>
      <c r="U2" s="12">
        <v>4.3970293155269895E-2</v>
      </c>
      <c r="W2">
        <v>8.0000000000000002E-3</v>
      </c>
      <c r="X2">
        <v>23500</v>
      </c>
      <c r="Y2">
        <v>0.05</v>
      </c>
      <c r="Z2">
        <v>1E-3</v>
      </c>
      <c r="AA2">
        <v>0.3</v>
      </c>
      <c r="AB2">
        <v>6.6</v>
      </c>
      <c r="AC2">
        <v>6.8000000000000005E-2</v>
      </c>
      <c r="AD2">
        <v>2.5000000000000001E-3</v>
      </c>
      <c r="AE2">
        <v>0.05</v>
      </c>
      <c r="AF2">
        <v>120</v>
      </c>
      <c r="AG2">
        <v>25299.999999999996</v>
      </c>
      <c r="AH2">
        <v>0.04</v>
      </c>
      <c r="AI2">
        <v>1.675</v>
      </c>
      <c r="AJ2">
        <v>17</v>
      </c>
      <c r="AK2">
        <v>105</v>
      </c>
      <c r="AL2">
        <v>2625</v>
      </c>
      <c r="AM2">
        <v>2.1000000000000001E-2</v>
      </c>
      <c r="AN2">
        <v>30</v>
      </c>
      <c r="AO2">
        <v>0.67400000000000004</v>
      </c>
      <c r="AP2">
        <v>0.438</v>
      </c>
      <c r="AQ2">
        <v>0.154</v>
      </c>
      <c r="AR2">
        <v>25</v>
      </c>
      <c r="AS2">
        <v>62600</v>
      </c>
      <c r="AT2">
        <v>4</v>
      </c>
      <c r="AU2">
        <v>0.54400000000000004</v>
      </c>
      <c r="AV2">
        <v>1.1000000000000001</v>
      </c>
      <c r="AX2">
        <v>0.28299999999999997</v>
      </c>
      <c r="AY2">
        <v>0.01</v>
      </c>
      <c r="AZ2">
        <v>0.14899999999999999</v>
      </c>
      <c r="BA2">
        <v>0.01</v>
      </c>
      <c r="BB2">
        <v>1.0999999999999999E-2</v>
      </c>
      <c r="BC2">
        <v>3.2000000000000002E-3</v>
      </c>
      <c r="BD2">
        <v>240</v>
      </c>
      <c r="BE2">
        <v>0.64800000000000002</v>
      </c>
      <c r="BF2">
        <v>1.6</v>
      </c>
      <c r="BG2">
        <v>6.7500000000000004E-2</v>
      </c>
      <c r="BH2">
        <v>228000</v>
      </c>
      <c r="BI2">
        <v>1045</v>
      </c>
      <c r="BJ2">
        <v>0.05</v>
      </c>
      <c r="BK2">
        <v>2</v>
      </c>
      <c r="BL2">
        <v>2670</v>
      </c>
      <c r="BM2">
        <v>0.65800000000000003</v>
      </c>
      <c r="BN2">
        <v>1.25</v>
      </c>
      <c r="BO2">
        <v>1960</v>
      </c>
      <c r="BQ2">
        <v>3.3999999999999998E-3</v>
      </c>
      <c r="BR2">
        <v>90</v>
      </c>
      <c r="BS2">
        <v>0.15</v>
      </c>
      <c r="BT2">
        <v>3.8999999999999998E-3</v>
      </c>
      <c r="BU2">
        <v>0.254</v>
      </c>
      <c r="BV2">
        <v>7.0999999999999995E-3</v>
      </c>
      <c r="BW2">
        <v>0.6</v>
      </c>
      <c r="BX2">
        <v>2.8000000000000003E-4</v>
      </c>
      <c r="BY2">
        <v>8.9999999999999998E-4</v>
      </c>
      <c r="BZ2">
        <v>5.0000000000000001E-3</v>
      </c>
      <c r="CA2">
        <v>250</v>
      </c>
      <c r="CB2">
        <v>5.4999999999999997E-3</v>
      </c>
      <c r="CC2">
        <v>16.2</v>
      </c>
      <c r="CD2">
        <v>7.4999999999999997E-2</v>
      </c>
      <c r="CE2">
        <v>210000</v>
      </c>
      <c r="CF2">
        <v>0.40600000000000003</v>
      </c>
      <c r="CG2">
        <v>0.13</v>
      </c>
      <c r="CH2">
        <v>19.899999999999999</v>
      </c>
      <c r="CI2">
        <v>3.6999999999999998E-2</v>
      </c>
      <c r="CJ2">
        <v>9.9000000000000005E-2</v>
      </c>
      <c r="CK2">
        <v>1.1999999999999999E-3</v>
      </c>
      <c r="CL2">
        <v>7.9500000000000001E-2</v>
      </c>
      <c r="CM2">
        <v>1205</v>
      </c>
      <c r="CN2">
        <v>3.5000000000000001E-3</v>
      </c>
      <c r="CO2">
        <v>6.8000000000000005E-2</v>
      </c>
      <c r="CP2">
        <v>2.0300000000000002E-2</v>
      </c>
      <c r="CQ2">
        <v>82</v>
      </c>
      <c r="CR2">
        <v>2.9000000000000001E-2</v>
      </c>
      <c r="CS2">
        <v>4.3</v>
      </c>
      <c r="CT2">
        <v>0.441</v>
      </c>
      <c r="CU2">
        <v>55</v>
      </c>
      <c r="CV2">
        <v>10.5</v>
      </c>
    </row>
    <row r="3" spans="1:100" x14ac:dyDescent="0.2">
      <c r="A3" s="1" t="s">
        <v>127</v>
      </c>
      <c r="B3" s="1" t="s">
        <v>128</v>
      </c>
      <c r="C3">
        <v>1</v>
      </c>
      <c r="D3" t="s">
        <v>211</v>
      </c>
      <c r="E3" s="1" t="s">
        <v>122</v>
      </c>
      <c r="H3" s="12">
        <v>4.4926040127467912</v>
      </c>
      <c r="I3" s="12">
        <v>2.0105352121503373E-2</v>
      </c>
      <c r="J3" s="12">
        <v>0.4440239768609785</v>
      </c>
      <c r="K3" s="12">
        <v>5.7548758464577264E-2</v>
      </c>
      <c r="L3" s="12"/>
      <c r="M3" s="12">
        <v>0.80534684215238739</v>
      </c>
      <c r="N3" s="12">
        <v>1.3493314155063215E-2</v>
      </c>
      <c r="O3" s="12">
        <v>3.7808694507303025</v>
      </c>
      <c r="P3" s="12">
        <v>2.4942819465221006E-2</v>
      </c>
      <c r="Q3" s="12">
        <v>0.35399925644992253</v>
      </c>
      <c r="R3" s="12">
        <v>5.3986111367534347E-2</v>
      </c>
      <c r="S3" s="16">
        <v>5.7821030581892297E-3</v>
      </c>
      <c r="T3" s="16">
        <v>3.093345706601607E-3</v>
      </c>
      <c r="U3" s="12">
        <v>8.7940586310539789E-2</v>
      </c>
      <c r="W3">
        <v>2.4E-2</v>
      </c>
      <c r="X3">
        <v>2350</v>
      </c>
      <c r="Y3">
        <v>0.1</v>
      </c>
      <c r="Z3">
        <v>2E-3</v>
      </c>
      <c r="AA3">
        <v>0.6</v>
      </c>
      <c r="AB3">
        <v>0.66</v>
      </c>
      <c r="AC3">
        <v>1.3600000000000001E-2</v>
      </c>
      <c r="AD3">
        <v>7.5000000000000002E-4</v>
      </c>
      <c r="AE3">
        <v>0.1</v>
      </c>
      <c r="AF3">
        <v>240</v>
      </c>
      <c r="AG3">
        <v>2529.9999999999995</v>
      </c>
      <c r="AH3">
        <v>1.2E-2</v>
      </c>
      <c r="AI3">
        <v>0.16750000000000001</v>
      </c>
      <c r="AJ3">
        <v>34</v>
      </c>
      <c r="AK3">
        <v>10.5</v>
      </c>
      <c r="AL3">
        <v>393.75</v>
      </c>
      <c r="AM3">
        <v>8.4000000000000012E-3</v>
      </c>
      <c r="AN3">
        <v>4.5</v>
      </c>
      <c r="AO3">
        <v>6.7400000000000002E-2</v>
      </c>
      <c r="AP3">
        <v>4.3799999999999999E-2</v>
      </c>
      <c r="AQ3">
        <v>1.54E-2</v>
      </c>
      <c r="AR3">
        <v>50</v>
      </c>
      <c r="AS3">
        <v>6259.9999999999991</v>
      </c>
      <c r="AT3">
        <v>0.4</v>
      </c>
      <c r="AU3">
        <v>5.4399999999999997E-2</v>
      </c>
      <c r="AV3">
        <v>0.16500000000000001</v>
      </c>
      <c r="AX3">
        <v>2.8300000000000002E-2</v>
      </c>
      <c r="AY3">
        <v>0.04</v>
      </c>
      <c r="AZ3">
        <v>1.49E-2</v>
      </c>
      <c r="BA3">
        <v>0.03</v>
      </c>
      <c r="BB3">
        <v>4.4000000000000003E-3</v>
      </c>
      <c r="BC3">
        <v>9.5999999999999992E-4</v>
      </c>
      <c r="BD3">
        <v>48</v>
      </c>
      <c r="BE3">
        <v>6.4799999999999996E-2</v>
      </c>
      <c r="BF3">
        <v>0.48</v>
      </c>
      <c r="BG3">
        <v>6.7499999999999999E-3</v>
      </c>
      <c r="BH3">
        <v>22799.999999999996</v>
      </c>
      <c r="BI3">
        <v>104.5</v>
      </c>
      <c r="BJ3">
        <v>0.02</v>
      </c>
      <c r="BK3">
        <v>4</v>
      </c>
      <c r="BL3">
        <v>400.5</v>
      </c>
      <c r="BM3">
        <v>9.8699999999999996E-2</v>
      </c>
      <c r="BN3">
        <v>0.125</v>
      </c>
      <c r="BO3">
        <v>196</v>
      </c>
      <c r="BQ3">
        <v>1.0200000000000001E-3</v>
      </c>
      <c r="BR3">
        <v>13.5</v>
      </c>
      <c r="BS3">
        <v>0.03</v>
      </c>
      <c r="BT3">
        <v>3.1199999999999999E-3</v>
      </c>
      <c r="BU3">
        <v>2.5399999999999999E-2</v>
      </c>
      <c r="BV3">
        <v>2.1299999999999999E-3</v>
      </c>
      <c r="BW3">
        <v>0.18</v>
      </c>
      <c r="BX3">
        <v>8.4000000000000009E-5</v>
      </c>
      <c r="BY3">
        <v>3.5999999999999997E-4</v>
      </c>
      <c r="BZ3">
        <v>1.5E-3</v>
      </c>
      <c r="CA3">
        <v>50</v>
      </c>
      <c r="CB3">
        <v>2.7499999999999998E-3</v>
      </c>
      <c r="CC3">
        <v>1.62</v>
      </c>
      <c r="CD3">
        <v>5.2499999999999998E-2</v>
      </c>
      <c r="CE3">
        <v>21000</v>
      </c>
      <c r="CF3">
        <v>4.0600000000000004E-2</v>
      </c>
      <c r="CG3">
        <v>3.9E-2</v>
      </c>
      <c r="CH3">
        <v>1.99</v>
      </c>
      <c r="CI3">
        <v>5.5500000000000002E-3</v>
      </c>
      <c r="CJ3">
        <v>9.9000000000000008E-3</v>
      </c>
      <c r="CK3">
        <v>2.3999999999999998E-3</v>
      </c>
      <c r="CL3">
        <v>1.1925000000000002E-2</v>
      </c>
      <c r="CM3">
        <v>120.5</v>
      </c>
      <c r="CN3">
        <v>1.4E-3</v>
      </c>
      <c r="CO3">
        <v>6.7999999999999996E-3</v>
      </c>
      <c r="CP3">
        <v>4.0599999999999994E-3</v>
      </c>
      <c r="CQ3">
        <v>12.3</v>
      </c>
      <c r="CR3">
        <v>5.8000000000000003E-2</v>
      </c>
      <c r="CS3">
        <v>0.43</v>
      </c>
      <c r="CT3">
        <v>4.41E-2</v>
      </c>
      <c r="CU3">
        <v>8.25</v>
      </c>
      <c r="CV3">
        <v>1.05</v>
      </c>
    </row>
    <row r="4" spans="1:100" x14ac:dyDescent="0.2">
      <c r="A4" s="1" t="s">
        <v>36</v>
      </c>
      <c r="B4" s="1" t="s">
        <v>34</v>
      </c>
      <c r="C4" s="1">
        <v>0</v>
      </c>
      <c r="D4" s="1" t="s">
        <v>153</v>
      </c>
      <c r="E4" s="1" t="s">
        <v>122</v>
      </c>
      <c r="F4" s="1" t="s">
        <v>142</v>
      </c>
      <c r="G4" s="1"/>
      <c r="H4" s="1">
        <v>44.71</v>
      </c>
      <c r="I4" s="1">
        <v>0.13</v>
      </c>
      <c r="J4" s="1">
        <v>3.98</v>
      </c>
      <c r="K4" s="1">
        <v>0.56999999999999995</v>
      </c>
      <c r="L4" s="1">
        <v>0.191</v>
      </c>
      <c r="M4" s="1">
        <v>8.0079999999999991</v>
      </c>
      <c r="N4" s="1">
        <v>0.13</v>
      </c>
      <c r="O4" s="1">
        <v>38.729999999999997</v>
      </c>
      <c r="P4" s="1">
        <v>0.24</v>
      </c>
      <c r="Q4" s="1">
        <v>3.17</v>
      </c>
      <c r="R4" s="18">
        <v>0.28000000000000003</v>
      </c>
      <c r="S4" s="18">
        <v>6.0000000000000001E-3</v>
      </c>
      <c r="T4" s="1">
        <v>1.9E-2</v>
      </c>
      <c r="U4" s="1"/>
      <c r="V4" s="1"/>
      <c r="W4" s="1"/>
      <c r="X4" s="2">
        <f>J4*2*26.9815386/101.9612772*10000</f>
        <v>21064.177808867229</v>
      </c>
      <c r="Y4" s="1"/>
      <c r="Z4" s="1"/>
      <c r="AA4" s="1"/>
      <c r="AB4" s="1">
        <v>0.56299999999999994</v>
      </c>
      <c r="AC4" s="1"/>
      <c r="AD4" s="1"/>
      <c r="AE4" s="1"/>
      <c r="AF4" s="1"/>
      <c r="AG4" s="2">
        <f>Q4*40.078/56.0774*10000</f>
        <v>22655.697304083285</v>
      </c>
      <c r="AH4" s="1"/>
      <c r="AI4" s="1">
        <v>0.55000000000000004</v>
      </c>
      <c r="AJ4" s="1"/>
      <c r="AK4" s="1"/>
      <c r="AL4" s="1">
        <v>3900</v>
      </c>
      <c r="AM4" s="1"/>
      <c r="AN4" s="1"/>
      <c r="AO4" s="1">
        <v>0.505</v>
      </c>
      <c r="AP4" s="1">
        <v>0.34799999999999998</v>
      </c>
      <c r="AQ4" s="1">
        <v>9.6000000000000002E-2</v>
      </c>
      <c r="AR4" s="1"/>
      <c r="AS4" s="1"/>
      <c r="AT4" s="1"/>
      <c r="AU4" s="1">
        <v>0.35799999999999998</v>
      </c>
      <c r="AV4" s="1"/>
      <c r="AW4" s="1"/>
      <c r="AX4" s="1">
        <v>0.157</v>
      </c>
      <c r="AY4" s="1"/>
      <c r="AZ4" s="1">
        <v>0.115</v>
      </c>
      <c r="BA4" s="1"/>
      <c r="BB4" s="1"/>
      <c r="BC4" s="1"/>
      <c r="BD4" s="2">
        <f>2*39.0983/94.196*S4*10000</f>
        <v>49.808866618540065</v>
      </c>
      <c r="BE4" s="1">
        <v>0.192</v>
      </c>
      <c r="BF4" s="1"/>
      <c r="BG4" s="1">
        <v>5.8000000000000003E-2</v>
      </c>
      <c r="BH4" s="2">
        <f>O4*24.305/40.3044*10000</f>
        <v>233555.80284038463</v>
      </c>
      <c r="BI4" s="2">
        <f>54.938/70.9374*N4*10000</f>
        <v>1006.7947232348523</v>
      </c>
      <c r="BJ4" s="1"/>
      <c r="BK4" s="1"/>
      <c r="BL4" s="2">
        <f>2*22.9898/61.9789*R4*10000</f>
        <v>2077.204984276907</v>
      </c>
      <c r="BM4" s="1">
        <v>0.14849999999999999</v>
      </c>
      <c r="BN4" s="1">
        <v>0.58099999999999996</v>
      </c>
      <c r="BO4" s="1">
        <v>1886</v>
      </c>
      <c r="BP4" s="1"/>
      <c r="BQ4" s="1"/>
      <c r="BR4" s="2">
        <f>2*30.9738/141.9445*T4*10000</f>
        <v>82.920042692742584</v>
      </c>
      <c r="BS4" s="1">
        <v>1.7999999999999999E-2</v>
      </c>
      <c r="BT4" s="1"/>
      <c r="BU4" s="1">
        <v>0.107</v>
      </c>
      <c r="BV4" s="1"/>
      <c r="BW4" s="1">
        <v>0.05</v>
      </c>
      <c r="BX4" s="1"/>
      <c r="BY4" s="1"/>
      <c r="BZ4" s="1"/>
      <c r="CA4" s="1"/>
      <c r="CB4" s="1"/>
      <c r="CC4" s="1"/>
      <c r="CD4" s="1"/>
      <c r="CE4" s="2">
        <f>H4*28.0855/60.0843*10000</f>
        <v>208990.15300169928</v>
      </c>
      <c r="CF4" s="1">
        <v>0.23899999999999999</v>
      </c>
      <c r="CG4" s="1"/>
      <c r="CH4" s="1">
        <v>7.6639999999999997</v>
      </c>
      <c r="CI4" s="1">
        <v>9.5999999999999992E-3</v>
      </c>
      <c r="CJ4" s="1">
        <v>7.0000000000000007E-2</v>
      </c>
      <c r="CK4" s="1"/>
      <c r="CL4" s="1">
        <v>7.9000000000000008E-3</v>
      </c>
      <c r="CM4" s="2">
        <f>47.867/79.8658*I4*10000</f>
        <v>779.14576702418321</v>
      </c>
      <c r="CN4" s="1"/>
      <c r="CO4" s="1"/>
      <c r="CP4" s="1">
        <v>3.2000000000000002E-3</v>
      </c>
      <c r="CQ4" s="1"/>
      <c r="CR4" s="1"/>
      <c r="CS4" s="1">
        <v>3.3279999999999998</v>
      </c>
      <c r="CT4" s="1">
        <v>0.36499999999999999</v>
      </c>
      <c r="CU4" s="1"/>
      <c r="CV4" s="1">
        <v>5.0819999999999999</v>
      </c>
    </row>
    <row r="5" spans="1:100" x14ac:dyDescent="0.2">
      <c r="A5" t="s">
        <v>184</v>
      </c>
      <c r="B5" t="s">
        <v>187</v>
      </c>
      <c r="C5">
        <v>0</v>
      </c>
      <c r="D5" t="s">
        <v>165</v>
      </c>
      <c r="E5" s="1" t="s">
        <v>138</v>
      </c>
      <c r="H5" s="12">
        <v>22.762526997917075</v>
      </c>
      <c r="I5" s="13">
        <v>7.2746336306850373E-2</v>
      </c>
      <c r="J5" s="12">
        <v>1.6400545187886355</v>
      </c>
      <c r="K5" s="13">
        <v>0.38877383496069978</v>
      </c>
      <c r="L5" s="12"/>
      <c r="M5" s="13">
        <v>24.494894368340987</v>
      </c>
      <c r="N5" s="13">
        <v>0.25695402075192153</v>
      </c>
      <c r="O5" s="13">
        <v>16.400350380580129</v>
      </c>
      <c r="P5" s="13">
        <v>1.3998521128440362</v>
      </c>
      <c r="Q5" s="13">
        <v>1.2984636758321273</v>
      </c>
      <c r="R5" s="17">
        <v>0.6739839122039244</v>
      </c>
      <c r="S5" s="17">
        <v>6.7216948051449801E-2</v>
      </c>
      <c r="T5" s="17">
        <v>0.27954679718918224</v>
      </c>
      <c r="U5" s="13">
        <v>12.641459282140094</v>
      </c>
      <c r="W5">
        <v>0.19900000000000001</v>
      </c>
      <c r="X5">
        <v>8680</v>
      </c>
      <c r="Y5">
        <v>1.86</v>
      </c>
      <c r="Z5">
        <v>0.14000000000000001</v>
      </c>
      <c r="AA5">
        <v>0.87</v>
      </c>
      <c r="AB5">
        <v>2.34</v>
      </c>
      <c r="AC5">
        <v>2.5000000000000001E-2</v>
      </c>
      <c r="AD5">
        <v>0.114</v>
      </c>
      <c r="AE5">
        <v>3.57</v>
      </c>
      <c r="AF5">
        <v>34500</v>
      </c>
      <c r="AG5">
        <v>9280</v>
      </c>
      <c r="AH5">
        <v>0.68600000000000005</v>
      </c>
      <c r="AI5">
        <v>0.60320000000000007</v>
      </c>
      <c r="AJ5">
        <v>704</v>
      </c>
      <c r="AK5">
        <v>502</v>
      </c>
      <c r="AL5">
        <v>2660</v>
      </c>
      <c r="AM5">
        <v>0.187</v>
      </c>
      <c r="AN5">
        <v>126</v>
      </c>
      <c r="AO5">
        <v>0.2427</v>
      </c>
      <c r="AP5">
        <v>0.15890000000000001</v>
      </c>
      <c r="AQ5">
        <v>5.6000000000000001E-2</v>
      </c>
      <c r="AR5">
        <v>60.7</v>
      </c>
      <c r="AS5">
        <v>190400</v>
      </c>
      <c r="AT5">
        <v>10</v>
      </c>
      <c r="AU5">
        <v>0.1966</v>
      </c>
      <c r="AV5">
        <v>32.700000000000003</v>
      </c>
      <c r="AX5">
        <v>0.104</v>
      </c>
      <c r="AY5">
        <v>0.25800000000000001</v>
      </c>
      <c r="AZ5">
        <v>5.5600000000000004E-2</v>
      </c>
      <c r="BA5">
        <v>0.433</v>
      </c>
      <c r="BB5">
        <v>0.08</v>
      </c>
      <c r="BC5">
        <v>0.48099999999999998</v>
      </c>
      <c r="BD5">
        <v>558</v>
      </c>
      <c r="BE5">
        <v>0.23469999999999999</v>
      </c>
      <c r="BF5">
        <v>1.5</v>
      </c>
      <c r="BG5">
        <v>2.4300000000000002E-2</v>
      </c>
      <c r="BH5">
        <v>98900</v>
      </c>
      <c r="BI5">
        <v>1990</v>
      </c>
      <c r="BJ5">
        <v>0.92800000000000005</v>
      </c>
      <c r="BK5">
        <v>3180</v>
      </c>
      <c r="BL5">
        <v>5000</v>
      </c>
      <c r="BM5">
        <v>0.246</v>
      </c>
      <c r="BN5">
        <v>0.45239999999999997</v>
      </c>
      <c r="BO5">
        <v>11000</v>
      </c>
      <c r="BQ5">
        <v>0.48599999999999999</v>
      </c>
      <c r="BR5">
        <v>1220</v>
      </c>
      <c r="BS5">
        <v>2.4700000000000002</v>
      </c>
      <c r="BT5">
        <v>0.56000000000000005</v>
      </c>
      <c r="BU5">
        <v>8.9099999999999999E-2</v>
      </c>
      <c r="BV5">
        <v>0.99</v>
      </c>
      <c r="BW5">
        <v>2.2999999999999998</v>
      </c>
      <c r="BX5">
        <v>3.6499999999999998E-2</v>
      </c>
      <c r="BY5">
        <v>0.13400000000000001</v>
      </c>
      <c r="BZ5">
        <v>0.71199999999999997</v>
      </c>
      <c r="CA5">
        <v>62500</v>
      </c>
      <c r="CB5">
        <v>0.14199999999999999</v>
      </c>
      <c r="CC5">
        <v>5.82</v>
      </c>
      <c r="CD5">
        <v>18.600000000000001</v>
      </c>
      <c r="CE5">
        <v>106400</v>
      </c>
      <c r="CF5">
        <v>0.14699999999999999</v>
      </c>
      <c r="CG5">
        <v>1.72</v>
      </c>
      <c r="CH5">
        <v>7.8</v>
      </c>
      <c r="CI5">
        <v>1.4199999999999999E-2</v>
      </c>
      <c r="CJ5">
        <v>3.6299999999999999E-2</v>
      </c>
      <c r="CK5">
        <v>2.3199999999999998</v>
      </c>
      <c r="CL5">
        <v>2.9399999999999999E-2</v>
      </c>
      <c r="CM5">
        <v>436</v>
      </c>
      <c r="CN5">
        <v>0.14199999999999999</v>
      </c>
      <c r="CO5">
        <v>2.4199999999999999E-2</v>
      </c>
      <c r="CP5">
        <v>8.0999999999999996E-3</v>
      </c>
      <c r="CQ5">
        <v>56.5</v>
      </c>
      <c r="CR5">
        <v>9.2599999999999988E-2</v>
      </c>
      <c r="CS5">
        <v>1.56</v>
      </c>
      <c r="CT5">
        <v>0.16250000000000001</v>
      </c>
      <c r="CU5">
        <v>312</v>
      </c>
      <c r="CV5">
        <v>3.94</v>
      </c>
    </row>
    <row r="6" spans="1:100" x14ac:dyDescent="0.2">
      <c r="A6" s="1" t="s">
        <v>166</v>
      </c>
      <c r="B6" t="s">
        <v>169</v>
      </c>
      <c r="C6" s="1">
        <v>0</v>
      </c>
      <c r="D6" t="s">
        <v>165</v>
      </c>
      <c r="E6" s="1" t="s">
        <v>138</v>
      </c>
      <c r="H6" s="12">
        <v>22.762526997917075</v>
      </c>
      <c r="I6" s="13">
        <v>7.3413733887647173E-2</v>
      </c>
      <c r="J6" s="12">
        <v>1.6343861275946656</v>
      </c>
      <c r="K6" s="13">
        <v>0.38731227919017081</v>
      </c>
      <c r="L6" s="12"/>
      <c r="M6" s="13">
        <v>23.414237263855352</v>
      </c>
      <c r="N6" s="13">
        <v>0.25049788957725017</v>
      </c>
      <c r="O6" s="13">
        <v>16.085277926352603</v>
      </c>
      <c r="P6" s="13">
        <v>1.3998521128440362</v>
      </c>
      <c r="Q6" s="13">
        <v>1.2956652627376615</v>
      </c>
      <c r="R6" s="13">
        <v>0.6739839122039244</v>
      </c>
      <c r="S6" s="17">
        <v>6.6253264208418261E-2</v>
      </c>
      <c r="T6" s="17">
        <v>0.21767988305715011</v>
      </c>
      <c r="U6" s="11"/>
      <c r="W6">
        <v>0.2</v>
      </c>
      <c r="X6">
        <v>8650</v>
      </c>
      <c r="Y6">
        <v>1.85</v>
      </c>
      <c r="Z6">
        <v>0.14499999999999999</v>
      </c>
      <c r="AA6">
        <v>0.87</v>
      </c>
      <c r="AB6">
        <v>2.35</v>
      </c>
      <c r="AC6">
        <v>2.5000000000000001E-2</v>
      </c>
      <c r="AD6">
        <v>0.11</v>
      </c>
      <c r="AE6">
        <v>3.5000000000000001E-3</v>
      </c>
      <c r="AG6">
        <v>9260</v>
      </c>
      <c r="AH6">
        <v>0.69</v>
      </c>
      <c r="AI6">
        <v>0.62</v>
      </c>
      <c r="AJ6">
        <v>700</v>
      </c>
      <c r="AK6">
        <v>505</v>
      </c>
      <c r="AL6">
        <v>2650</v>
      </c>
      <c r="AM6">
        <v>0.19</v>
      </c>
      <c r="AN6">
        <v>125</v>
      </c>
      <c r="AO6">
        <v>0.25</v>
      </c>
      <c r="AP6">
        <v>0.16</v>
      </c>
      <c r="AQ6">
        <v>5.7000000000000002E-2</v>
      </c>
      <c r="AR6">
        <v>60</v>
      </c>
      <c r="AS6">
        <v>182000</v>
      </c>
      <c r="AT6">
        <v>9.8000000000000007</v>
      </c>
      <c r="AU6">
        <v>0.2</v>
      </c>
      <c r="AV6">
        <v>33</v>
      </c>
      <c r="AX6">
        <v>0.105</v>
      </c>
      <c r="AY6">
        <v>0.31</v>
      </c>
      <c r="AZ6">
        <v>5.6000000000000001E-2</v>
      </c>
      <c r="BA6">
        <v>0.43</v>
      </c>
      <c r="BB6">
        <v>0.08</v>
      </c>
      <c r="BC6">
        <v>0.46500000000000002</v>
      </c>
      <c r="BD6">
        <v>550</v>
      </c>
      <c r="BE6">
        <v>0.23499999999999999</v>
      </c>
      <c r="BF6">
        <v>1.5</v>
      </c>
      <c r="BG6">
        <v>2.5000000000000001E-2</v>
      </c>
      <c r="BH6">
        <v>97000</v>
      </c>
      <c r="BI6">
        <v>1940</v>
      </c>
      <c r="BJ6">
        <v>0.92</v>
      </c>
      <c r="BL6">
        <v>5000</v>
      </c>
      <c r="BM6">
        <v>0.25</v>
      </c>
      <c r="BN6">
        <v>0.46</v>
      </c>
      <c r="BO6">
        <v>11000</v>
      </c>
      <c r="BQ6">
        <v>0.49</v>
      </c>
      <c r="BR6">
        <v>950</v>
      </c>
      <c r="BS6">
        <v>2.5299999999999998</v>
      </c>
      <c r="BT6">
        <v>0.56000000000000005</v>
      </c>
      <c r="BU6">
        <v>9.4E-2</v>
      </c>
      <c r="BV6">
        <v>1</v>
      </c>
      <c r="BW6">
        <v>2.2999999999999998</v>
      </c>
      <c r="BX6">
        <v>3.7999999999999999E-2</v>
      </c>
      <c r="BY6">
        <v>0.14000000000000001</v>
      </c>
      <c r="BZ6">
        <v>0.71</v>
      </c>
      <c r="CA6">
        <v>54100</v>
      </c>
      <c r="CB6">
        <v>0.13500000000000001</v>
      </c>
      <c r="CC6">
        <v>5.9</v>
      </c>
      <c r="CD6">
        <v>21</v>
      </c>
      <c r="CE6">
        <v>106400</v>
      </c>
      <c r="CF6">
        <v>0.15</v>
      </c>
      <c r="CG6">
        <v>1.7</v>
      </c>
      <c r="CH6">
        <v>7.3</v>
      </c>
      <c r="CI6">
        <v>1.4E-2</v>
      </c>
      <c r="CJ6">
        <v>3.6999999999999998E-2</v>
      </c>
      <c r="CK6">
        <v>2.2999999999999998</v>
      </c>
      <c r="CL6">
        <v>2.9000000000000001E-2</v>
      </c>
      <c r="CM6">
        <v>440</v>
      </c>
      <c r="CN6">
        <v>0.14199999999999999</v>
      </c>
      <c r="CO6">
        <v>2.5000000000000001E-2</v>
      </c>
      <c r="CP6">
        <v>8.0000000000000002E-3</v>
      </c>
      <c r="CQ6">
        <v>55</v>
      </c>
      <c r="CR6">
        <v>9.2999999999999999E-2</v>
      </c>
      <c r="CS6">
        <v>1.56</v>
      </c>
      <c r="CT6">
        <v>0.16</v>
      </c>
      <c r="CU6">
        <v>315</v>
      </c>
      <c r="CV6">
        <v>3.9</v>
      </c>
    </row>
    <row r="7" spans="1:100" x14ac:dyDescent="0.2">
      <c r="A7" s="1" t="s">
        <v>127</v>
      </c>
      <c r="B7" s="1" t="s">
        <v>128</v>
      </c>
      <c r="C7" s="1">
        <v>0</v>
      </c>
      <c r="D7" t="s">
        <v>165</v>
      </c>
      <c r="E7" s="1" t="s">
        <v>138</v>
      </c>
      <c r="F7" s="1"/>
      <c r="G7" s="1"/>
      <c r="H7" s="12">
        <v>22.783920350358727</v>
      </c>
      <c r="I7" s="13">
        <v>7.3413733887647173E-2</v>
      </c>
      <c r="J7" s="12">
        <v>1.6249388089380488</v>
      </c>
      <c r="K7" s="13">
        <v>0.38731227919017081</v>
      </c>
      <c r="L7" s="12"/>
      <c r="M7" s="13">
        <v>23.285587608559446</v>
      </c>
      <c r="N7" s="13">
        <v>0.24791543710738156</v>
      </c>
      <c r="O7" s="13">
        <v>16.002364122608519</v>
      </c>
      <c r="P7" s="13">
        <v>1.3362224713511253</v>
      </c>
      <c r="Q7" s="13">
        <v>1.2942660561904284</v>
      </c>
      <c r="R7" s="13">
        <v>0.68746359044800287</v>
      </c>
      <c r="S7" s="17">
        <v>6.6253264208418261E-2</v>
      </c>
      <c r="T7" s="17">
        <v>0.24746765652812855</v>
      </c>
      <c r="U7" s="13">
        <v>12.824668836953718</v>
      </c>
      <c r="V7" s="1"/>
      <c r="W7">
        <v>0.2</v>
      </c>
      <c r="X7">
        <v>8600</v>
      </c>
      <c r="Y7">
        <v>1.85</v>
      </c>
      <c r="Z7">
        <v>0.14000000000000001</v>
      </c>
      <c r="AA7">
        <v>0.9</v>
      </c>
      <c r="AB7">
        <v>2.41</v>
      </c>
      <c r="AC7">
        <v>2.5000000000000001E-2</v>
      </c>
      <c r="AD7">
        <v>0.11</v>
      </c>
      <c r="AE7">
        <v>3.57</v>
      </c>
      <c r="AF7">
        <v>35000</v>
      </c>
      <c r="AG7">
        <v>9250</v>
      </c>
      <c r="AH7">
        <v>0.71</v>
      </c>
      <c r="AI7">
        <v>0.61299999999999999</v>
      </c>
      <c r="AJ7">
        <v>680</v>
      </c>
      <c r="AK7">
        <v>500</v>
      </c>
      <c r="AL7">
        <v>2650</v>
      </c>
      <c r="AM7">
        <v>0.19</v>
      </c>
      <c r="AN7">
        <v>120</v>
      </c>
      <c r="AO7">
        <v>0.246</v>
      </c>
      <c r="AP7">
        <v>0.16</v>
      </c>
      <c r="AQ7">
        <v>5.6299999999999996E-2</v>
      </c>
      <c r="AR7">
        <v>60</v>
      </c>
      <c r="AS7">
        <v>181000</v>
      </c>
      <c r="AT7">
        <v>9.1999999999999993</v>
      </c>
      <c r="AU7">
        <v>0.19900000000000001</v>
      </c>
      <c r="AV7">
        <v>31</v>
      </c>
      <c r="AX7">
        <v>0.10299999999999999</v>
      </c>
      <c r="AY7">
        <v>0.3</v>
      </c>
      <c r="AZ7">
        <v>5.4600000000000003E-2</v>
      </c>
      <c r="BA7">
        <v>0.45</v>
      </c>
      <c r="BB7">
        <v>0.08</v>
      </c>
      <c r="BC7">
        <v>0.45500000000000002</v>
      </c>
      <c r="BD7">
        <v>550</v>
      </c>
      <c r="BE7">
        <v>0.23699999999999999</v>
      </c>
      <c r="BF7">
        <v>1.5</v>
      </c>
      <c r="BG7">
        <v>2.46E-2</v>
      </c>
      <c r="BH7">
        <v>96500</v>
      </c>
      <c r="BI7">
        <v>1920</v>
      </c>
      <c r="BJ7">
        <v>0.9</v>
      </c>
      <c r="BK7">
        <v>3180</v>
      </c>
      <c r="BL7">
        <v>5100</v>
      </c>
      <c r="BM7">
        <v>0.24</v>
      </c>
      <c r="BN7">
        <v>0.45700000000000002</v>
      </c>
      <c r="BO7">
        <v>10500</v>
      </c>
      <c r="BQ7">
        <v>0.49</v>
      </c>
      <c r="BR7">
        <v>1080</v>
      </c>
      <c r="BS7">
        <v>2.4700000000000002</v>
      </c>
      <c r="BT7">
        <v>0.55000000000000004</v>
      </c>
      <c r="BU7">
        <v>9.2799999999999994E-2</v>
      </c>
      <c r="BV7">
        <v>1.01</v>
      </c>
      <c r="BW7">
        <v>2.2999999999999998</v>
      </c>
      <c r="BX7">
        <v>0.04</v>
      </c>
      <c r="BY7">
        <v>0.13</v>
      </c>
      <c r="BZ7">
        <v>0.71</v>
      </c>
      <c r="CA7">
        <v>54000</v>
      </c>
      <c r="CB7">
        <v>0.14000000000000001</v>
      </c>
      <c r="CC7">
        <v>5.92</v>
      </c>
      <c r="CD7">
        <v>21</v>
      </c>
      <c r="CE7">
        <v>106500</v>
      </c>
      <c r="CF7">
        <v>0.14799999999999999</v>
      </c>
      <c r="CG7">
        <v>1.65</v>
      </c>
      <c r="CH7">
        <v>7.25</v>
      </c>
      <c r="CI7">
        <v>1.3599999999999999E-2</v>
      </c>
      <c r="CJ7">
        <v>3.61E-2</v>
      </c>
      <c r="CK7">
        <v>2.33</v>
      </c>
      <c r="CL7">
        <v>2.9000000000000001E-2</v>
      </c>
      <c r="CM7">
        <v>440</v>
      </c>
      <c r="CN7">
        <v>0.14000000000000001</v>
      </c>
      <c r="CO7">
        <v>2.47E-2</v>
      </c>
      <c r="CP7">
        <v>7.4000000000000003E-3</v>
      </c>
      <c r="CQ7">
        <v>56</v>
      </c>
      <c r="CR7">
        <v>9.2999999999999999E-2</v>
      </c>
      <c r="CS7">
        <v>1.57</v>
      </c>
      <c r="CT7">
        <v>0.161</v>
      </c>
      <c r="CU7">
        <v>310</v>
      </c>
      <c r="CV7">
        <v>3.82</v>
      </c>
    </row>
    <row r="8" spans="1:100" x14ac:dyDescent="0.2">
      <c r="A8" t="s">
        <v>185</v>
      </c>
      <c r="B8" t="s">
        <v>188</v>
      </c>
      <c r="C8">
        <v>0</v>
      </c>
      <c r="D8" t="s">
        <v>165</v>
      </c>
      <c r="E8" s="1" t="s">
        <v>138</v>
      </c>
      <c r="H8" s="12">
        <v>22.890887112566979</v>
      </c>
      <c r="I8" s="13">
        <v>7.3413733887647173E-2</v>
      </c>
      <c r="J8" s="12">
        <v>1.5493602596851164</v>
      </c>
      <c r="K8" s="13">
        <v>0.39023539073122865</v>
      </c>
      <c r="L8" s="12"/>
      <c r="M8" s="13">
        <v>23.542886919151265</v>
      </c>
      <c r="N8" s="13">
        <v>0.23500317475803878</v>
      </c>
      <c r="O8" s="13">
        <v>15.587795103888091</v>
      </c>
      <c r="P8" s="13">
        <v>1.3744002562468718</v>
      </c>
      <c r="Q8" s="13">
        <v>1.2592858925096062</v>
      </c>
      <c r="R8" s="17">
        <v>0.67667984785274005</v>
      </c>
      <c r="S8" s="17">
        <v>6.2278068355913173E-2</v>
      </c>
      <c r="T8" s="17">
        <v>0.23142808619760172</v>
      </c>
      <c r="U8" s="13">
        <v>12.824668836953718</v>
      </c>
      <c r="W8">
        <v>0.21</v>
      </c>
      <c r="X8">
        <v>8200</v>
      </c>
      <c r="Y8">
        <v>1.85</v>
      </c>
      <c r="Z8">
        <v>0.14000000000000001</v>
      </c>
      <c r="AA8">
        <v>0.27</v>
      </c>
      <c r="AB8">
        <v>2.6</v>
      </c>
      <c r="AC8">
        <v>2.5000000000000001E-2</v>
      </c>
      <c r="AD8">
        <v>0.11</v>
      </c>
      <c r="AE8">
        <v>3.56</v>
      </c>
      <c r="AF8">
        <v>35000</v>
      </c>
      <c r="AG8">
        <v>9000</v>
      </c>
      <c r="AH8">
        <v>0.77</v>
      </c>
      <c r="AI8">
        <v>0.63800000000000001</v>
      </c>
      <c r="AJ8">
        <v>678</v>
      </c>
      <c r="AK8">
        <v>501</v>
      </c>
      <c r="AL8">
        <v>2670</v>
      </c>
      <c r="AM8">
        <v>0.19</v>
      </c>
      <c r="AN8">
        <v>108</v>
      </c>
      <c r="AO8">
        <v>0.254</v>
      </c>
      <c r="AP8">
        <v>0.16600000000000001</v>
      </c>
      <c r="AQ8">
        <v>5.8000000000000003E-2</v>
      </c>
      <c r="AR8">
        <v>54</v>
      </c>
      <c r="AS8">
        <v>183000</v>
      </c>
      <c r="AT8">
        <v>9.1</v>
      </c>
      <c r="AU8">
        <v>0.20399999999999999</v>
      </c>
      <c r="AV8">
        <v>31.3</v>
      </c>
      <c r="AX8">
        <v>0.106</v>
      </c>
      <c r="AY8">
        <v>5.3</v>
      </c>
      <c r="AZ8">
        <v>5.7000000000000002E-2</v>
      </c>
      <c r="BA8">
        <v>0.56000000000000005</v>
      </c>
      <c r="BB8">
        <v>0.08</v>
      </c>
      <c r="BC8">
        <v>0.48</v>
      </c>
      <c r="BD8">
        <v>517</v>
      </c>
      <c r="BE8">
        <v>0.245</v>
      </c>
      <c r="BF8">
        <v>1.45</v>
      </c>
      <c r="BG8">
        <v>2.5000000000000001E-2</v>
      </c>
      <c r="BH8">
        <v>94000</v>
      </c>
      <c r="BI8">
        <v>1820</v>
      </c>
      <c r="BJ8">
        <v>0.92</v>
      </c>
      <c r="BK8">
        <v>3180</v>
      </c>
      <c r="BL8">
        <v>5020</v>
      </c>
      <c r="BM8">
        <v>0.246</v>
      </c>
      <c r="BN8">
        <v>0.47399999999999998</v>
      </c>
      <c r="BO8">
        <v>10800</v>
      </c>
      <c r="BQ8">
        <v>0.49</v>
      </c>
      <c r="BR8">
        <v>1010</v>
      </c>
      <c r="BS8">
        <v>2.4300000000000002</v>
      </c>
      <c r="BT8">
        <v>0.53</v>
      </c>
      <c r="BU8">
        <v>9.6000000000000002E-2</v>
      </c>
      <c r="BV8">
        <v>1.05</v>
      </c>
      <c r="BW8">
        <v>2.06</v>
      </c>
      <c r="BX8">
        <v>3.6999999999999998E-2</v>
      </c>
      <c r="BY8">
        <v>0.13</v>
      </c>
      <c r="BZ8">
        <v>0.69</v>
      </c>
      <c r="CA8">
        <v>58000</v>
      </c>
      <c r="CB8">
        <v>0.13</v>
      </c>
      <c r="CC8">
        <v>5.9</v>
      </c>
      <c r="CD8">
        <v>18.899999999999999</v>
      </c>
      <c r="CE8">
        <v>107000</v>
      </c>
      <c r="CF8">
        <v>0.154</v>
      </c>
      <c r="CG8">
        <v>1.75</v>
      </c>
      <c r="CH8">
        <v>8.6</v>
      </c>
      <c r="CI8">
        <v>1.4E-2</v>
      </c>
      <c r="CJ8">
        <v>3.6999999999999998E-2</v>
      </c>
      <c r="CK8">
        <v>2.34</v>
      </c>
      <c r="CL8">
        <v>2.9000000000000001E-2</v>
      </c>
      <c r="CM8">
        <v>440</v>
      </c>
      <c r="CN8">
        <v>0.14000000000000001</v>
      </c>
      <c r="CO8">
        <v>2.5999999999999999E-2</v>
      </c>
      <c r="CP8">
        <v>8.199999999999999E-3</v>
      </c>
      <c r="CQ8">
        <v>56</v>
      </c>
      <c r="CR8">
        <v>9.2999999999999999E-2</v>
      </c>
      <c r="CS8">
        <v>1.57</v>
      </c>
      <c r="CT8">
        <v>0.16500000000000001</v>
      </c>
      <c r="CU8">
        <v>347</v>
      </c>
      <c r="CV8">
        <v>3.87</v>
      </c>
    </row>
    <row r="9" spans="1:100" x14ac:dyDescent="0.2">
      <c r="A9" s="1" t="s">
        <v>215</v>
      </c>
      <c r="B9" s="1" t="s">
        <v>214</v>
      </c>
      <c r="C9">
        <v>0</v>
      </c>
      <c r="D9" t="s">
        <v>165</v>
      </c>
      <c r="E9" s="1" t="s">
        <v>138</v>
      </c>
      <c r="H9" s="12">
        <v>22.890887112566979</v>
      </c>
      <c r="I9" s="12">
        <v>7.4581679654041555E-2</v>
      </c>
      <c r="J9" s="12">
        <v>1.5871495343115825</v>
      </c>
      <c r="K9" s="12">
        <v>0.38336607860974259</v>
      </c>
      <c r="L9" s="12"/>
      <c r="M9" s="12">
        <v>24.006025678216531</v>
      </c>
      <c r="N9" s="12">
        <v>0.24739894661340786</v>
      </c>
      <c r="O9" s="12">
        <v>15.819953754371527</v>
      </c>
      <c r="P9" s="12">
        <v>1.3883987773753121</v>
      </c>
      <c r="Q9" s="12">
        <v>1.2746771645291679</v>
      </c>
      <c r="R9" s="16">
        <v>0.66886163447117453</v>
      </c>
      <c r="S9" s="16">
        <v>6.5771422286902498E-2</v>
      </c>
      <c r="T9" s="16">
        <v>0.22569966822241352</v>
      </c>
      <c r="U9" s="12">
        <v>12.751385015028267</v>
      </c>
      <c r="V9" s="12">
        <v>17.605264995932298</v>
      </c>
      <c r="W9">
        <v>0.20100000000000001</v>
      </c>
      <c r="X9">
        <v>8400</v>
      </c>
      <c r="Y9">
        <v>1.74</v>
      </c>
      <c r="Z9">
        <v>0.14799999999999999</v>
      </c>
      <c r="AA9">
        <v>0.77500000000000002</v>
      </c>
      <c r="AB9">
        <v>2.42</v>
      </c>
      <c r="AC9">
        <v>2.1899999999999999E-2</v>
      </c>
      <c r="AD9">
        <v>0.11</v>
      </c>
      <c r="AE9">
        <v>3.26</v>
      </c>
      <c r="AF9">
        <v>34800</v>
      </c>
      <c r="AG9">
        <v>9110</v>
      </c>
      <c r="AH9">
        <v>0.67400000000000004</v>
      </c>
      <c r="AI9">
        <v>0.61939999999999995</v>
      </c>
      <c r="AJ9">
        <v>698</v>
      </c>
      <c r="AK9">
        <v>513</v>
      </c>
      <c r="AL9">
        <v>2623</v>
      </c>
      <c r="AM9">
        <v>0.188</v>
      </c>
      <c r="AN9">
        <v>133</v>
      </c>
      <c r="AO9">
        <v>0.25580000000000003</v>
      </c>
      <c r="AP9">
        <v>0.16550000000000001</v>
      </c>
      <c r="AQ9">
        <v>5.883E-2</v>
      </c>
      <c r="AR9">
        <v>58.2</v>
      </c>
      <c r="AS9">
        <v>186600</v>
      </c>
      <c r="AT9">
        <v>9.6199999999999992</v>
      </c>
      <c r="AU9">
        <v>0.2069</v>
      </c>
      <c r="AV9">
        <v>32.6</v>
      </c>
      <c r="AW9">
        <v>19700</v>
      </c>
      <c r="AX9">
        <v>0.1065</v>
      </c>
      <c r="AY9">
        <v>0.35</v>
      </c>
      <c r="AZ9">
        <v>5.6439999999999997E-2</v>
      </c>
      <c r="BA9">
        <v>7.7799999999999994E-2</v>
      </c>
      <c r="BB9">
        <v>0.53</v>
      </c>
      <c r="BC9">
        <v>0.46899999999999997</v>
      </c>
      <c r="BD9">
        <v>546</v>
      </c>
      <c r="BE9">
        <v>0.2414</v>
      </c>
      <c r="BF9">
        <v>1.45</v>
      </c>
      <c r="BG9">
        <v>2.503E-2</v>
      </c>
      <c r="BH9">
        <v>95399.999999999985</v>
      </c>
      <c r="BI9">
        <v>1916</v>
      </c>
      <c r="BJ9">
        <v>0.96099999999999997</v>
      </c>
      <c r="BK9">
        <v>2950</v>
      </c>
      <c r="BL9">
        <v>4962</v>
      </c>
      <c r="BM9">
        <v>0.28299999999999997</v>
      </c>
      <c r="BN9">
        <v>0.47370000000000001</v>
      </c>
      <c r="BO9">
        <v>10910</v>
      </c>
      <c r="BP9">
        <v>459000</v>
      </c>
      <c r="BQ9">
        <v>0.495</v>
      </c>
      <c r="BR9">
        <v>985</v>
      </c>
      <c r="BS9">
        <v>2.62</v>
      </c>
      <c r="BT9">
        <v>0.56000000000000005</v>
      </c>
      <c r="BU9">
        <v>9.3899999999999997E-2</v>
      </c>
      <c r="BV9">
        <v>0.92500000000000004</v>
      </c>
      <c r="BW9">
        <v>0.13200000000000001</v>
      </c>
      <c r="BX9">
        <v>2.3199999999999998</v>
      </c>
      <c r="BY9">
        <v>0.04</v>
      </c>
      <c r="BZ9">
        <v>0.69</v>
      </c>
      <c r="CA9">
        <v>53500</v>
      </c>
      <c r="CB9">
        <v>0.14499999999999999</v>
      </c>
      <c r="CC9">
        <v>5.81</v>
      </c>
      <c r="CD9">
        <v>20.3</v>
      </c>
      <c r="CE9">
        <v>107000</v>
      </c>
      <c r="CF9">
        <v>0.15359999999999999</v>
      </c>
      <c r="CG9">
        <v>1.63</v>
      </c>
      <c r="CH9">
        <v>7.79</v>
      </c>
      <c r="CI9">
        <v>1.4999999999999999E-2</v>
      </c>
      <c r="CJ9">
        <v>0.30797000000000002</v>
      </c>
      <c r="CK9">
        <v>2.2799999999999998</v>
      </c>
      <c r="CL9">
        <v>0.03</v>
      </c>
      <c r="CM9">
        <v>447</v>
      </c>
      <c r="CN9">
        <v>0.14000000000000001</v>
      </c>
      <c r="CO9">
        <v>2.6089999999999999E-2</v>
      </c>
      <c r="CP9">
        <v>8.0999999999999996E-3</v>
      </c>
      <c r="CQ9">
        <v>54.6</v>
      </c>
      <c r="CR9">
        <v>9.6000000000000002E-2</v>
      </c>
      <c r="CS9">
        <v>1.46</v>
      </c>
      <c r="CT9">
        <v>0.16869999999999999</v>
      </c>
      <c r="CU9">
        <v>309</v>
      </c>
      <c r="CV9">
        <v>3.63</v>
      </c>
    </row>
    <row r="10" spans="1:100" x14ac:dyDescent="0.2">
      <c r="A10" s="1" t="s">
        <v>215</v>
      </c>
      <c r="B10" s="1" t="s">
        <v>214</v>
      </c>
      <c r="C10">
        <v>1</v>
      </c>
      <c r="D10" t="s">
        <v>165</v>
      </c>
      <c r="E10" s="1" t="s">
        <v>138</v>
      </c>
      <c r="H10" s="12">
        <v>0.68672661337700946</v>
      </c>
      <c r="I10" s="12">
        <v>5.2207175757829089E-3</v>
      </c>
      <c r="J10" s="12">
        <v>9.5228972058694961E-2</v>
      </c>
      <c r="K10" s="12">
        <v>1.9168303930487133E-2</v>
      </c>
      <c r="L10" s="12"/>
      <c r="M10" s="12">
        <v>0.96024102712866122</v>
      </c>
      <c r="N10" s="12">
        <v>1.4843936796804472E-2</v>
      </c>
      <c r="O10" s="12">
        <v>0.63279815017486107</v>
      </c>
      <c r="P10" s="12">
        <v>9.7187914416271864E-2</v>
      </c>
      <c r="Q10" s="12">
        <v>7.6480629871750083E-2</v>
      </c>
      <c r="R10" s="16">
        <v>6.0197547102405706E-2</v>
      </c>
      <c r="S10" s="16">
        <v>5.9194280058212246E-3</v>
      </c>
      <c r="T10" s="16">
        <v>1.8055973457793081E-2</v>
      </c>
      <c r="U10" s="12">
        <v>1.2751385015028267</v>
      </c>
      <c r="V10" s="12">
        <v>1.7605264995932299</v>
      </c>
      <c r="W10">
        <v>1.8090000000000002E-2</v>
      </c>
      <c r="X10">
        <v>504</v>
      </c>
      <c r="Y10">
        <v>0.15659999999999999</v>
      </c>
      <c r="Z10">
        <v>1.7759999999999998E-2</v>
      </c>
      <c r="AA10">
        <v>7.7499999999999999E-2</v>
      </c>
      <c r="AB10">
        <v>0.121</v>
      </c>
      <c r="AC10">
        <v>1.5329999999999999E-3</v>
      </c>
      <c r="AD10">
        <v>9.8999999999999991E-3</v>
      </c>
      <c r="AE10">
        <v>0.48899999999999999</v>
      </c>
      <c r="AF10">
        <v>3480</v>
      </c>
      <c r="AG10">
        <v>546.6</v>
      </c>
      <c r="AH10">
        <v>4.718E-2</v>
      </c>
      <c r="AI10">
        <v>1.8581999999999998E-2</v>
      </c>
      <c r="AJ10">
        <v>104.7</v>
      </c>
      <c r="AK10">
        <v>20.52</v>
      </c>
      <c r="AL10">
        <v>131.15</v>
      </c>
      <c r="AM10">
        <v>1.1280000000000002E-2</v>
      </c>
      <c r="AN10">
        <v>18.62</v>
      </c>
      <c r="AO10">
        <v>7.6740000000000011E-3</v>
      </c>
      <c r="AP10">
        <v>4.9650000000000007E-3</v>
      </c>
      <c r="AQ10">
        <v>1.7649E-3</v>
      </c>
      <c r="AR10">
        <v>9.3120000000000012</v>
      </c>
      <c r="AS10">
        <v>7464</v>
      </c>
      <c r="AT10">
        <v>0.57719999999999994</v>
      </c>
      <c r="AU10">
        <v>6.2070000000000007E-3</v>
      </c>
      <c r="AV10">
        <v>2.9340000000000002</v>
      </c>
      <c r="AW10">
        <v>1970</v>
      </c>
      <c r="AX10">
        <v>3.1949999999999999E-3</v>
      </c>
      <c r="AY10">
        <v>0.17499999999999999</v>
      </c>
      <c r="AZ10">
        <v>1.6932E-3</v>
      </c>
      <c r="BA10">
        <v>3.8899999999999994E-3</v>
      </c>
      <c r="BB10">
        <v>0.10600000000000001</v>
      </c>
      <c r="BC10">
        <v>2.3449999999999999E-2</v>
      </c>
      <c r="BD10">
        <v>49.14</v>
      </c>
      <c r="BE10">
        <v>7.2419999999999993E-3</v>
      </c>
      <c r="BF10">
        <v>0.14499999999999999</v>
      </c>
      <c r="BG10">
        <v>7.5090000000000009E-4</v>
      </c>
      <c r="BH10">
        <v>3815.9999999999995</v>
      </c>
      <c r="BI10">
        <v>114.96</v>
      </c>
      <c r="BJ10">
        <v>9.6099999999999991E-2</v>
      </c>
      <c r="BK10">
        <v>442.5</v>
      </c>
      <c r="BL10">
        <v>446.58</v>
      </c>
      <c r="BM10">
        <v>2.8299999999999995E-2</v>
      </c>
      <c r="BN10">
        <v>1.4211E-2</v>
      </c>
      <c r="BO10">
        <v>763.7</v>
      </c>
      <c r="BP10">
        <v>45900</v>
      </c>
      <c r="BQ10">
        <v>2.4750000000000001E-2</v>
      </c>
      <c r="BR10">
        <v>78.8</v>
      </c>
      <c r="BS10">
        <v>0.20960000000000001</v>
      </c>
      <c r="BT10">
        <v>2.2400000000000003E-2</v>
      </c>
      <c r="BU10">
        <v>2.8170000000000001E-3</v>
      </c>
      <c r="BV10">
        <v>4.6249999999999999E-2</v>
      </c>
      <c r="BW10">
        <v>6.6E-3</v>
      </c>
      <c r="BX10">
        <v>0.18559999999999999</v>
      </c>
      <c r="BY10">
        <v>2E-3</v>
      </c>
      <c r="BZ10">
        <v>3.4499999999999996E-2</v>
      </c>
      <c r="CA10">
        <v>2675</v>
      </c>
      <c r="CB10">
        <v>2.0299999999999999E-2</v>
      </c>
      <c r="CC10">
        <v>0.34860000000000002</v>
      </c>
      <c r="CD10">
        <v>1.421</v>
      </c>
      <c r="CE10">
        <v>3210</v>
      </c>
      <c r="CF10">
        <v>4.6080000000000001E-3</v>
      </c>
      <c r="CG10">
        <v>0.2445</v>
      </c>
      <c r="CH10">
        <v>0.54530000000000001</v>
      </c>
      <c r="CI10">
        <v>1.5E-3</v>
      </c>
      <c r="CJ10">
        <v>9.2391000000000001E-3</v>
      </c>
      <c r="CK10">
        <v>0.15959999999999999</v>
      </c>
      <c r="CL10">
        <v>2.0999999999999999E-3</v>
      </c>
      <c r="CM10">
        <v>31.29</v>
      </c>
      <c r="CN10">
        <v>1.54E-2</v>
      </c>
      <c r="CO10">
        <v>8.6096999999999996E-3</v>
      </c>
      <c r="CP10">
        <v>5.6700000000000001E-4</v>
      </c>
      <c r="CQ10">
        <v>3.2760000000000002</v>
      </c>
      <c r="CR10">
        <v>9.5999999999999992E-3</v>
      </c>
      <c r="CS10">
        <v>7.2999999999999995E-2</v>
      </c>
      <c r="CT10">
        <v>5.0609999999999995E-3</v>
      </c>
      <c r="CU10">
        <v>12.36</v>
      </c>
      <c r="CV10">
        <v>0.18149999999999999</v>
      </c>
    </row>
    <row r="11" spans="1:100" x14ac:dyDescent="0.2">
      <c r="A11" t="s">
        <v>243</v>
      </c>
      <c r="B11" t="s">
        <v>242</v>
      </c>
      <c r="C11">
        <v>0</v>
      </c>
      <c r="D11" t="s">
        <v>165</v>
      </c>
      <c r="I11" s="16">
        <v>7.4247980863643162E-2</v>
      </c>
      <c r="J11" s="16"/>
      <c r="K11" s="16"/>
      <c r="L11" s="16"/>
      <c r="M11" s="16"/>
      <c r="N11" s="16"/>
      <c r="O11" s="16"/>
      <c r="P11" s="16"/>
      <c r="Q11" s="16"/>
      <c r="R11" s="16"/>
      <c r="S11" s="16">
        <v>6.5650961806523564E-2</v>
      </c>
      <c r="T11" s="16">
        <v>0.27954679718918224</v>
      </c>
      <c r="AB11">
        <v>2.41</v>
      </c>
      <c r="AI11">
        <v>0.61199999999999999</v>
      </c>
      <c r="AM11">
        <v>0.188</v>
      </c>
      <c r="AO11">
        <v>0.254</v>
      </c>
      <c r="AP11">
        <v>0.16550000000000001</v>
      </c>
      <c r="AQ11">
        <v>5.8000000000000003E-2</v>
      </c>
      <c r="AR11">
        <v>60.7</v>
      </c>
      <c r="AU11">
        <v>0.20549999999999999</v>
      </c>
      <c r="AX11">
        <v>0.1066</v>
      </c>
      <c r="AZ11">
        <v>5.6599999999999998E-2</v>
      </c>
      <c r="BD11">
        <v>545</v>
      </c>
      <c r="BE11">
        <v>0.23699999999999999</v>
      </c>
      <c r="BF11">
        <v>1.57</v>
      </c>
      <c r="BG11">
        <v>2.5399999999999999E-2</v>
      </c>
      <c r="BJ11">
        <v>0.92</v>
      </c>
      <c r="BM11">
        <v>0.246</v>
      </c>
      <c r="BN11">
        <v>0.46700000000000003</v>
      </c>
      <c r="BR11">
        <v>1220</v>
      </c>
      <c r="BS11">
        <v>2.4700000000000002</v>
      </c>
      <c r="BU11">
        <v>9.5000000000000001E-2</v>
      </c>
      <c r="BW11">
        <v>2.3199999999999998</v>
      </c>
      <c r="CB11">
        <v>0.16</v>
      </c>
      <c r="CF11">
        <v>0.153</v>
      </c>
      <c r="CG11">
        <v>1.72</v>
      </c>
      <c r="CH11">
        <v>7.26</v>
      </c>
      <c r="CI11">
        <v>1.4E-2</v>
      </c>
      <c r="CJ11">
        <v>3.7400000000000003E-2</v>
      </c>
      <c r="CL11">
        <v>2.9000000000000001E-2</v>
      </c>
      <c r="CM11">
        <v>0.14000000000000001</v>
      </c>
      <c r="CN11">
        <v>445</v>
      </c>
      <c r="CO11">
        <v>2.5499999999999998E-2</v>
      </c>
      <c r="CP11">
        <v>8.0000000000000002E-3</v>
      </c>
      <c r="CR11">
        <v>9.5000000000000001E-2</v>
      </c>
      <c r="CS11">
        <v>1.57</v>
      </c>
      <c r="CT11">
        <v>0.17</v>
      </c>
      <c r="CV11">
        <v>3.87</v>
      </c>
    </row>
    <row r="12" spans="1:100" x14ac:dyDescent="0.2">
      <c r="A12" t="s">
        <v>186</v>
      </c>
      <c r="B12" t="s">
        <v>189</v>
      </c>
      <c r="C12">
        <v>0</v>
      </c>
      <c r="D12" t="s">
        <v>165</v>
      </c>
      <c r="E12" s="1" t="s">
        <v>138</v>
      </c>
      <c r="H12" s="12">
        <v>22.463020063733953</v>
      </c>
      <c r="I12" s="13">
        <v>7.0076745983663216E-2</v>
      </c>
      <c r="J12" s="12">
        <v>1.6249388089380488</v>
      </c>
      <c r="K12" s="13">
        <v>0.38731227919017081</v>
      </c>
      <c r="L12" s="12"/>
      <c r="M12" s="13">
        <v>23.414237263855352</v>
      </c>
      <c r="N12" s="13">
        <v>0.24533298463751302</v>
      </c>
      <c r="O12" s="13">
        <v>16.085277926352603</v>
      </c>
      <c r="P12" s="13">
        <v>1.3616743279482897</v>
      </c>
      <c r="Q12" s="13">
        <v>1.2872700234542642</v>
      </c>
      <c r="R12" s="17">
        <v>0.66050423395984592</v>
      </c>
      <c r="S12" s="17">
        <v>6.7457869012207683E-2</v>
      </c>
      <c r="T12" s="17">
        <v>0.23371945338767694</v>
      </c>
      <c r="U12" s="13">
        <v>11.725411508071971</v>
      </c>
      <c r="W12">
        <v>0.20799999999999999</v>
      </c>
      <c r="X12">
        <v>8600</v>
      </c>
      <c r="Y12">
        <v>1.84</v>
      </c>
      <c r="Z12">
        <v>0.14399999999999999</v>
      </c>
      <c r="AA12">
        <v>1.2</v>
      </c>
      <c r="AB12">
        <v>2.2999999999999998</v>
      </c>
      <c r="AC12">
        <v>2.7E-2</v>
      </c>
      <c r="AD12">
        <v>0.11</v>
      </c>
      <c r="AE12">
        <v>3.6</v>
      </c>
      <c r="AF12">
        <v>32000</v>
      </c>
      <c r="AG12">
        <v>9200</v>
      </c>
      <c r="AH12">
        <v>0.65</v>
      </c>
      <c r="AI12">
        <v>0.61599999999999999</v>
      </c>
      <c r="AJ12">
        <v>680</v>
      </c>
      <c r="AK12">
        <v>508</v>
      </c>
      <c r="AL12">
        <v>2650</v>
      </c>
      <c r="AM12">
        <v>0.183</v>
      </c>
      <c r="AN12">
        <v>121</v>
      </c>
      <c r="AO12">
        <v>0.245</v>
      </c>
      <c r="AP12">
        <v>0.16</v>
      </c>
      <c r="AQ12">
        <v>5.6000000000000001E-2</v>
      </c>
      <c r="AR12">
        <v>64</v>
      </c>
      <c r="AS12">
        <v>182000</v>
      </c>
      <c r="AT12">
        <v>9.8000000000000007</v>
      </c>
      <c r="AU12">
        <v>0.19700000000000001</v>
      </c>
      <c r="AV12">
        <v>33</v>
      </c>
      <c r="AX12">
        <v>0.12</v>
      </c>
      <c r="AY12">
        <v>0.39</v>
      </c>
      <c r="AZ12">
        <v>5.4700000000000006E-2</v>
      </c>
      <c r="BA12">
        <v>0.5</v>
      </c>
      <c r="BB12">
        <v>0.08</v>
      </c>
      <c r="BC12">
        <v>0.46</v>
      </c>
      <c r="BD12">
        <v>560</v>
      </c>
      <c r="BE12">
        <v>0.23599999999999999</v>
      </c>
      <c r="BF12">
        <v>1.57</v>
      </c>
      <c r="BG12">
        <v>2.4500000000000001E-2</v>
      </c>
      <c r="BH12">
        <v>97000</v>
      </c>
      <c r="BI12">
        <v>1900</v>
      </c>
      <c r="BJ12">
        <v>0.92</v>
      </c>
      <c r="BK12">
        <v>1500</v>
      </c>
      <c r="BL12" s="10">
        <v>4900</v>
      </c>
      <c r="BM12">
        <v>0.27</v>
      </c>
      <c r="BN12">
        <v>0.45700000000000002</v>
      </c>
      <c r="BO12">
        <v>10700</v>
      </c>
      <c r="BQ12">
        <v>0.49</v>
      </c>
      <c r="BR12">
        <v>1020</v>
      </c>
      <c r="BS12">
        <v>2.4</v>
      </c>
      <c r="BT12">
        <v>0.56000000000000005</v>
      </c>
      <c r="BU12">
        <v>9.290000000000001E-2</v>
      </c>
      <c r="BV12">
        <v>0.99</v>
      </c>
      <c r="BW12">
        <v>2.2200000000000002</v>
      </c>
      <c r="BX12">
        <v>3.6999999999999998E-2</v>
      </c>
      <c r="BY12">
        <v>0.13400000000000001</v>
      </c>
      <c r="BZ12">
        <v>0.71</v>
      </c>
      <c r="CA12">
        <v>59000</v>
      </c>
      <c r="CB12">
        <v>0.153</v>
      </c>
      <c r="CC12">
        <v>5.8</v>
      </c>
      <c r="CD12">
        <v>19.600000000000001</v>
      </c>
      <c r="CE12">
        <v>105000</v>
      </c>
      <c r="CF12">
        <v>0.14899999999999999</v>
      </c>
      <c r="CG12">
        <v>1.72</v>
      </c>
      <c r="CH12">
        <v>7.9</v>
      </c>
      <c r="CI12">
        <v>1.6E-2</v>
      </c>
      <c r="CJ12">
        <v>3.5499999999999997E-2</v>
      </c>
      <c r="CK12">
        <v>2.4</v>
      </c>
      <c r="CL12">
        <v>2.9000000000000001E-2</v>
      </c>
      <c r="CM12">
        <v>420</v>
      </c>
      <c r="CN12">
        <v>0.14199999999999999</v>
      </c>
      <c r="CO12">
        <v>2.47E-2</v>
      </c>
      <c r="CP12">
        <v>8.199999999999999E-3</v>
      </c>
      <c r="CQ12">
        <v>55</v>
      </c>
      <c r="CR12">
        <v>0.1</v>
      </c>
      <c r="CS12">
        <v>1.44</v>
      </c>
      <c r="CT12">
        <v>0.159</v>
      </c>
      <c r="CU12">
        <v>312</v>
      </c>
      <c r="CV12">
        <v>3.8</v>
      </c>
    </row>
    <row r="13" spans="1:100" x14ac:dyDescent="0.2">
      <c r="A13" t="s">
        <v>247</v>
      </c>
      <c r="B13" t="s">
        <v>38</v>
      </c>
      <c r="C13">
        <v>0</v>
      </c>
      <c r="D13" t="s">
        <v>252</v>
      </c>
      <c r="E13" t="s">
        <v>122</v>
      </c>
      <c r="F13" t="s">
        <v>142</v>
      </c>
      <c r="H13" s="16">
        <v>56.906317494792695</v>
      </c>
      <c r="I13" s="16">
        <v>1.0010963711951886</v>
      </c>
      <c r="J13" s="16">
        <v>15.191288399839433</v>
      </c>
      <c r="K13" s="16"/>
      <c r="L13" s="16">
        <v>10.665896427612159</v>
      </c>
      <c r="M13" s="16"/>
      <c r="N13" s="16">
        <v>0.19368393524014185</v>
      </c>
      <c r="O13" s="16">
        <v>5.9034628265788935</v>
      </c>
      <c r="P13" s="16"/>
      <c r="Q13" s="16">
        <v>7.3038581765557149</v>
      </c>
      <c r="R13" s="16">
        <v>3.0059682484295029</v>
      </c>
      <c r="S13" s="16">
        <v>0.9034536028420671</v>
      </c>
      <c r="X13">
        <v>80399.999999999985</v>
      </c>
      <c r="AB13">
        <v>220</v>
      </c>
      <c r="AG13">
        <v>52200</v>
      </c>
      <c r="AI13">
        <v>31</v>
      </c>
      <c r="AK13">
        <v>30</v>
      </c>
      <c r="AL13">
        <v>230</v>
      </c>
      <c r="AN13">
        <v>80</v>
      </c>
      <c r="AO13">
        <v>3.6</v>
      </c>
      <c r="AP13">
        <v>2.2000000000000002</v>
      </c>
      <c r="AQ13">
        <v>1.1000000000000001</v>
      </c>
      <c r="AS13">
        <v>74600</v>
      </c>
      <c r="AU13">
        <v>3.2</v>
      </c>
      <c r="AX13">
        <v>3</v>
      </c>
      <c r="AZ13">
        <v>0.77</v>
      </c>
      <c r="BD13">
        <v>7500</v>
      </c>
      <c r="BE13">
        <v>15</v>
      </c>
      <c r="BG13">
        <v>0.33</v>
      </c>
      <c r="BH13">
        <v>35600</v>
      </c>
      <c r="BI13">
        <v>1500</v>
      </c>
      <c r="BL13">
        <v>22300</v>
      </c>
      <c r="BN13">
        <v>16</v>
      </c>
      <c r="BO13">
        <v>130</v>
      </c>
      <c r="BU13">
        <v>3.7</v>
      </c>
      <c r="BW13">
        <v>28</v>
      </c>
      <c r="CC13">
        <v>30</v>
      </c>
      <c r="CE13">
        <v>266000</v>
      </c>
      <c r="CF13">
        <v>3.4</v>
      </c>
      <c r="CH13">
        <v>215</v>
      </c>
      <c r="CJ13">
        <v>0.59</v>
      </c>
      <c r="CL13">
        <v>2.9</v>
      </c>
      <c r="CM13">
        <v>6000</v>
      </c>
      <c r="CO13">
        <v>0.32</v>
      </c>
      <c r="CP13">
        <v>0.75</v>
      </c>
      <c r="CQ13">
        <v>245</v>
      </c>
      <c r="CS13">
        <v>19</v>
      </c>
      <c r="CT13">
        <v>2.2000000000000002</v>
      </c>
      <c r="CV13">
        <v>100</v>
      </c>
    </row>
    <row r="14" spans="1:100" x14ac:dyDescent="0.2">
      <c r="A14" t="s">
        <v>247</v>
      </c>
      <c r="B14" t="s">
        <v>38</v>
      </c>
      <c r="C14">
        <v>0</v>
      </c>
      <c r="D14" t="s">
        <v>251</v>
      </c>
      <c r="E14" t="s">
        <v>122</v>
      </c>
      <c r="F14" t="s">
        <v>142</v>
      </c>
      <c r="H14" s="16">
        <v>60.115320361040396</v>
      </c>
      <c r="I14" s="16">
        <v>0.83424697599599063</v>
      </c>
      <c r="J14" s="16">
        <v>15.304656223718831</v>
      </c>
      <c r="K14" s="16"/>
      <c r="L14" s="16">
        <v>8.8930128391082608</v>
      </c>
      <c r="M14" s="16"/>
      <c r="N14" s="16">
        <v>0.1807716728907991</v>
      </c>
      <c r="O14" s="16">
        <v>4.6929212919152441</v>
      </c>
      <c r="P14" s="16"/>
      <c r="Q14" s="16">
        <v>6.1984850042417268</v>
      </c>
      <c r="R14" s="16">
        <v>3.3025211697992298</v>
      </c>
      <c r="S14" s="16">
        <v>1.8069072056841342</v>
      </c>
      <c r="X14">
        <v>81000</v>
      </c>
      <c r="AB14">
        <v>265</v>
      </c>
      <c r="AG14">
        <v>44300</v>
      </c>
      <c r="AI14">
        <v>42</v>
      </c>
      <c r="AK14">
        <v>25</v>
      </c>
      <c r="AL14">
        <v>180</v>
      </c>
      <c r="AO14">
        <v>3.4</v>
      </c>
      <c r="AP14">
        <v>2.1</v>
      </c>
      <c r="AQ14">
        <v>1.2</v>
      </c>
      <c r="AS14">
        <v>62200</v>
      </c>
      <c r="AU14">
        <v>3.4</v>
      </c>
      <c r="AX14">
        <v>3</v>
      </c>
      <c r="AZ14">
        <v>0.74</v>
      </c>
      <c r="BD14">
        <v>15000</v>
      </c>
      <c r="BE14">
        <v>20</v>
      </c>
      <c r="BG14">
        <v>0.31</v>
      </c>
      <c r="BH14">
        <v>28300</v>
      </c>
      <c r="BI14">
        <v>1400</v>
      </c>
      <c r="BL14">
        <v>24500</v>
      </c>
      <c r="BN14">
        <v>20</v>
      </c>
      <c r="BO14">
        <v>105</v>
      </c>
      <c r="BU14">
        <v>4.9000000000000004</v>
      </c>
      <c r="BW14">
        <v>50</v>
      </c>
      <c r="CC14">
        <v>14</v>
      </c>
      <c r="CE14">
        <v>281000</v>
      </c>
      <c r="CF14">
        <v>4</v>
      </c>
      <c r="CH14">
        <v>240</v>
      </c>
      <c r="CJ14">
        <v>0.56999999999999995</v>
      </c>
      <c r="CL14">
        <v>5.7</v>
      </c>
      <c r="CM14">
        <v>5000</v>
      </c>
      <c r="CO14">
        <v>0.3</v>
      </c>
      <c r="CP14">
        <v>1.5</v>
      </c>
      <c r="CQ14">
        <v>195</v>
      </c>
      <c r="CS14">
        <v>18</v>
      </c>
      <c r="CT14">
        <v>2</v>
      </c>
      <c r="CV14">
        <v>125</v>
      </c>
    </row>
    <row r="15" spans="1:100" x14ac:dyDescent="0.2">
      <c r="A15" t="s">
        <v>247</v>
      </c>
      <c r="B15" t="s">
        <v>38</v>
      </c>
      <c r="C15">
        <v>0</v>
      </c>
      <c r="D15" t="s">
        <v>250</v>
      </c>
      <c r="E15" t="s">
        <v>122</v>
      </c>
      <c r="F15" t="s">
        <v>142</v>
      </c>
      <c r="H15" s="16">
        <v>57.975985116875265</v>
      </c>
      <c r="I15" s="16">
        <v>0.80087709695615095</v>
      </c>
      <c r="J15" s="16">
        <v>17.949905447571471</v>
      </c>
      <c r="K15" s="16"/>
      <c r="L15" s="16">
        <v>8.3354123556271968</v>
      </c>
      <c r="M15" s="16"/>
      <c r="N15" s="16">
        <v>0.14203488584277071</v>
      </c>
      <c r="O15" s="16">
        <v>3.4989625180004111</v>
      </c>
      <c r="P15" s="16"/>
      <c r="Q15" s="16">
        <v>7.4997470931683212</v>
      </c>
      <c r="R15" s="16">
        <v>3.5047163434604069</v>
      </c>
      <c r="S15" s="16">
        <v>1.5057560047367788</v>
      </c>
      <c r="X15">
        <v>95000</v>
      </c>
      <c r="AB15">
        <v>350</v>
      </c>
      <c r="AC15">
        <v>1.5</v>
      </c>
      <c r="AG15">
        <v>53600</v>
      </c>
      <c r="AI15">
        <v>38</v>
      </c>
      <c r="AK15">
        <v>25</v>
      </c>
      <c r="AL15">
        <v>55</v>
      </c>
      <c r="AM15">
        <v>1.7</v>
      </c>
      <c r="AN15">
        <v>60</v>
      </c>
      <c r="AO15">
        <v>3.7</v>
      </c>
      <c r="AP15">
        <v>2.2999999999999998</v>
      </c>
      <c r="AQ15">
        <v>1.1000000000000001</v>
      </c>
      <c r="AS15">
        <v>58300</v>
      </c>
      <c r="AT15">
        <v>18</v>
      </c>
      <c r="AU15">
        <v>3.6</v>
      </c>
      <c r="AX15">
        <v>3</v>
      </c>
      <c r="AZ15">
        <v>0.82</v>
      </c>
      <c r="BD15">
        <v>12500</v>
      </c>
      <c r="BE15">
        <v>19</v>
      </c>
      <c r="BF15">
        <v>10</v>
      </c>
      <c r="BG15">
        <v>0.3</v>
      </c>
      <c r="BH15">
        <v>21100</v>
      </c>
      <c r="BI15">
        <v>1100</v>
      </c>
      <c r="BL15">
        <v>26000</v>
      </c>
      <c r="BM15">
        <v>11</v>
      </c>
      <c r="BN15">
        <v>16</v>
      </c>
      <c r="BO15">
        <v>30</v>
      </c>
      <c r="BS15">
        <v>10</v>
      </c>
      <c r="BU15">
        <v>4.3</v>
      </c>
      <c r="BW15">
        <v>42</v>
      </c>
      <c r="CC15">
        <v>30</v>
      </c>
      <c r="CE15">
        <v>271000</v>
      </c>
      <c r="CF15">
        <v>3.7</v>
      </c>
      <c r="CH15">
        <v>400</v>
      </c>
      <c r="CJ15">
        <v>0.64</v>
      </c>
      <c r="CL15">
        <v>2.5</v>
      </c>
      <c r="CM15">
        <v>4800</v>
      </c>
      <c r="CO15">
        <v>0.432</v>
      </c>
      <c r="CP15">
        <v>1</v>
      </c>
      <c r="CQ15">
        <v>175</v>
      </c>
      <c r="CS15">
        <v>22</v>
      </c>
      <c r="CT15">
        <v>2.2000000000000002</v>
      </c>
      <c r="CV15">
        <v>100</v>
      </c>
    </row>
    <row r="16" spans="1:100" x14ac:dyDescent="0.2">
      <c r="A16" t="s">
        <v>247</v>
      </c>
      <c r="B16" t="s">
        <v>38</v>
      </c>
      <c r="C16">
        <v>0</v>
      </c>
      <c r="D16" t="s">
        <v>249</v>
      </c>
      <c r="E16" t="s">
        <v>122</v>
      </c>
      <c r="F16" t="s">
        <v>142</v>
      </c>
      <c r="H16" s="16">
        <v>57.334184543625717</v>
      </c>
      <c r="I16" s="16">
        <v>0.90098673407566998</v>
      </c>
      <c r="J16" s="16">
        <v>15.890389980429061</v>
      </c>
      <c r="K16" s="16"/>
      <c r="L16" s="16">
        <v>10.108295944131095</v>
      </c>
      <c r="M16" s="16"/>
      <c r="N16" s="16">
        <v>0.1807716728907991</v>
      </c>
      <c r="O16" s="16">
        <v>5.3064834396214779</v>
      </c>
      <c r="P16" s="16"/>
      <c r="Q16" s="16">
        <v>7.4018026348620189</v>
      </c>
      <c r="R16" s="16">
        <v>3.1003259961380518</v>
      </c>
      <c r="S16" s="16">
        <v>1.0961903714483749</v>
      </c>
      <c r="W16">
        <v>0.08</v>
      </c>
      <c r="X16">
        <v>84100</v>
      </c>
      <c r="Y16">
        <v>1</v>
      </c>
      <c r="Z16">
        <v>3.0000000000000001E-3</v>
      </c>
      <c r="AA16">
        <v>10</v>
      </c>
      <c r="AB16">
        <v>250</v>
      </c>
      <c r="AC16">
        <v>1.5</v>
      </c>
      <c r="AD16">
        <v>0.06</v>
      </c>
      <c r="AG16">
        <v>52900</v>
      </c>
      <c r="AH16">
        <v>9.8000000000000004E-2</v>
      </c>
      <c r="AI16">
        <v>33</v>
      </c>
      <c r="AK16">
        <v>29</v>
      </c>
      <c r="AL16">
        <v>185</v>
      </c>
      <c r="AM16">
        <v>1</v>
      </c>
      <c r="AN16">
        <v>75</v>
      </c>
      <c r="AO16">
        <v>3.7</v>
      </c>
      <c r="AP16">
        <v>2.2000000000000002</v>
      </c>
      <c r="AQ16">
        <v>1.1000000000000001</v>
      </c>
      <c r="AS16">
        <v>70700</v>
      </c>
      <c r="AT16">
        <v>18</v>
      </c>
      <c r="AU16">
        <v>3.3</v>
      </c>
      <c r="AV16">
        <v>1.6</v>
      </c>
      <c r="AX16">
        <v>3</v>
      </c>
      <c r="AZ16">
        <v>0.78</v>
      </c>
      <c r="BB16">
        <v>0.05</v>
      </c>
      <c r="BC16">
        <v>1E-4</v>
      </c>
      <c r="BD16">
        <v>9100</v>
      </c>
      <c r="BE16">
        <v>16</v>
      </c>
      <c r="BF16">
        <v>13</v>
      </c>
      <c r="BG16">
        <v>0.3</v>
      </c>
      <c r="BH16">
        <v>32000</v>
      </c>
      <c r="BI16">
        <v>1400</v>
      </c>
      <c r="BJ16">
        <v>1</v>
      </c>
      <c r="BL16">
        <v>23000</v>
      </c>
      <c r="BM16">
        <v>11</v>
      </c>
      <c r="BN16">
        <v>16</v>
      </c>
      <c r="BO16">
        <v>105</v>
      </c>
      <c r="BQ16">
        <v>5.0000000000000002E-5</v>
      </c>
      <c r="BS16">
        <v>8</v>
      </c>
      <c r="BT16">
        <v>1E-3</v>
      </c>
      <c r="BU16">
        <v>3.9</v>
      </c>
      <c r="BW16">
        <v>32</v>
      </c>
      <c r="BX16">
        <v>4.0000000000000002E-4</v>
      </c>
      <c r="CB16">
        <v>0.2</v>
      </c>
      <c r="CC16">
        <v>30</v>
      </c>
      <c r="CD16">
        <v>50</v>
      </c>
      <c r="CE16">
        <v>268000</v>
      </c>
      <c r="CF16">
        <v>3.5</v>
      </c>
      <c r="CG16">
        <v>2.5</v>
      </c>
      <c r="CH16">
        <v>260</v>
      </c>
      <c r="CI16">
        <v>1</v>
      </c>
      <c r="CJ16">
        <v>0.6</v>
      </c>
      <c r="CL16">
        <v>3.5</v>
      </c>
      <c r="CM16">
        <v>5400</v>
      </c>
      <c r="CN16">
        <v>0.36</v>
      </c>
      <c r="CO16">
        <v>0.32</v>
      </c>
      <c r="CP16">
        <v>0.91</v>
      </c>
      <c r="CQ16">
        <v>230</v>
      </c>
      <c r="CR16">
        <v>1</v>
      </c>
      <c r="CS16">
        <v>20</v>
      </c>
      <c r="CT16">
        <v>2.2000000000000002</v>
      </c>
      <c r="CU16">
        <v>80</v>
      </c>
      <c r="CV16">
        <v>100</v>
      </c>
    </row>
    <row r="17" spans="1:100" x14ac:dyDescent="0.2">
      <c r="A17" s="1" t="s">
        <v>253</v>
      </c>
      <c r="B17" t="s">
        <v>29</v>
      </c>
      <c r="C17">
        <v>0</v>
      </c>
      <c r="D17" t="s">
        <v>249</v>
      </c>
      <c r="E17" t="s">
        <v>122</v>
      </c>
      <c r="F17" t="s">
        <v>142</v>
      </c>
      <c r="H17">
        <v>63.2</v>
      </c>
      <c r="I17">
        <v>0.6</v>
      </c>
      <c r="J17">
        <v>16.100000000000001</v>
      </c>
      <c r="M17">
        <v>4.9000000000000004</v>
      </c>
      <c r="N17">
        <v>0.08</v>
      </c>
      <c r="O17">
        <v>2.8</v>
      </c>
      <c r="Q17">
        <v>4.7</v>
      </c>
      <c r="R17">
        <v>4.2</v>
      </c>
      <c r="S17">
        <v>2.1</v>
      </c>
      <c r="T17">
        <v>0.19</v>
      </c>
      <c r="X17">
        <v>85209.362493156412</v>
      </c>
      <c r="AB17">
        <v>707</v>
      </c>
      <c r="AG17">
        <v>33590.466034445257</v>
      </c>
      <c r="AI17">
        <v>57</v>
      </c>
      <c r="AL17">
        <v>56</v>
      </c>
      <c r="AQ17">
        <v>1.0900000000000001</v>
      </c>
      <c r="AS17">
        <v>38087.93726442138</v>
      </c>
      <c r="AX17">
        <v>4.7</v>
      </c>
      <c r="BD17">
        <v>17433.103316489021</v>
      </c>
      <c r="BE17">
        <v>28</v>
      </c>
      <c r="BG17">
        <v>0.23</v>
      </c>
      <c r="BH17">
        <v>16885.005111104496</v>
      </c>
      <c r="BI17">
        <v>619.56609798957379</v>
      </c>
      <c r="BL17">
        <v>31158.013744467717</v>
      </c>
      <c r="BM17">
        <v>13</v>
      </c>
      <c r="BN17">
        <v>23</v>
      </c>
      <c r="BO17">
        <v>35</v>
      </c>
      <c r="BR17">
        <v>829.19926942725886</v>
      </c>
      <c r="BS17">
        <v>15</v>
      </c>
      <c r="BW17">
        <v>61</v>
      </c>
      <c r="CE17">
        <v>295418.86982123455</v>
      </c>
      <c r="CF17">
        <v>4.0999999999999996</v>
      </c>
      <c r="CH17">
        <v>503</v>
      </c>
      <c r="CJ17">
        <v>0.53</v>
      </c>
      <c r="CL17">
        <v>5.7</v>
      </c>
      <c r="CM17">
        <v>3596.0573862654528</v>
      </c>
      <c r="CO17">
        <v>0.24</v>
      </c>
      <c r="CP17">
        <v>1.3</v>
      </c>
      <c r="CS17">
        <v>14</v>
      </c>
      <c r="CT17">
        <v>1.53</v>
      </c>
      <c r="CV17">
        <v>210</v>
      </c>
    </row>
    <row r="18" spans="1:100" x14ac:dyDescent="0.2">
      <c r="A18" s="1" t="s">
        <v>139</v>
      </c>
      <c r="B18" s="1" t="s">
        <v>140</v>
      </c>
      <c r="C18" s="1">
        <v>0</v>
      </c>
      <c r="D18" s="1" t="s">
        <v>129</v>
      </c>
      <c r="E18" s="1" t="s">
        <v>122</v>
      </c>
      <c r="F18" s="1" t="s">
        <v>142</v>
      </c>
      <c r="G18" s="1" t="s">
        <v>144</v>
      </c>
      <c r="H18" s="19">
        <v>50.42</v>
      </c>
      <c r="I18" s="1">
        <v>1.53</v>
      </c>
      <c r="J18" s="19">
        <v>15.13</v>
      </c>
      <c r="K18" s="1"/>
      <c r="L18" s="1"/>
      <c r="M18" s="1">
        <v>9.81</v>
      </c>
      <c r="N18" s="1">
        <v>0.17100000000000001</v>
      </c>
      <c r="O18" s="1">
        <v>7.76</v>
      </c>
      <c r="P18" s="1"/>
      <c r="Q18" s="1">
        <v>11.35</v>
      </c>
      <c r="R18" s="19">
        <v>2.83</v>
      </c>
      <c r="S18" s="18">
        <v>0.14000000000000001</v>
      </c>
      <c r="T18" s="18">
        <v>0.16400000000000001</v>
      </c>
      <c r="U18" s="1"/>
      <c r="V18" s="1"/>
      <c r="W18" s="1"/>
      <c r="X18" s="2">
        <f>J18*2*26.9815386/101.9612772*10000</f>
        <v>80075.63071561839</v>
      </c>
      <c r="Y18" s="1"/>
      <c r="Z18" s="1"/>
      <c r="AA18" s="1"/>
      <c r="AB18" s="1">
        <v>19.600000000000001</v>
      </c>
      <c r="AC18" s="1">
        <v>0.64</v>
      </c>
      <c r="AD18" s="1"/>
      <c r="AE18" s="1"/>
      <c r="AF18" s="1"/>
      <c r="AG18" s="2">
        <f>Q18*40.078/56.0774*10000</f>
        <v>81117.402019351823</v>
      </c>
      <c r="AH18" s="1"/>
      <c r="AI18" s="1">
        <v>12.42</v>
      </c>
      <c r="AJ18" s="1"/>
      <c r="AK18" s="1">
        <v>42.3</v>
      </c>
      <c r="AL18" s="1">
        <v>263</v>
      </c>
      <c r="AM18" s="1">
        <v>2.4E-2</v>
      </c>
      <c r="AN18" s="1">
        <v>73</v>
      </c>
      <c r="AO18" s="1">
        <v>5.5</v>
      </c>
      <c r="AP18" s="1">
        <v>3.42</v>
      </c>
      <c r="AQ18" s="1">
        <v>1.26</v>
      </c>
      <c r="AR18" s="1"/>
      <c r="AS18" s="1"/>
      <c r="AT18" s="1">
        <v>17</v>
      </c>
      <c r="AU18" s="1">
        <v>4.55</v>
      </c>
      <c r="AV18" s="1"/>
      <c r="AW18" s="1"/>
      <c r="AX18" s="19">
        <v>2.46</v>
      </c>
      <c r="AY18" s="1"/>
      <c r="AZ18" s="1">
        <v>1.18</v>
      </c>
      <c r="BA18" s="1"/>
      <c r="BB18" s="1"/>
      <c r="BC18" s="1"/>
      <c r="BD18" s="2">
        <f>2*39.0983/94.196*S18*10000</f>
        <v>1162.2068877659351</v>
      </c>
      <c r="BE18" s="1">
        <v>4.1900000000000004</v>
      </c>
      <c r="BF18" s="1">
        <v>6.1</v>
      </c>
      <c r="BG18" s="1">
        <v>0.48</v>
      </c>
      <c r="BH18" s="2">
        <f>O18*24.305/40.3044*10000</f>
        <v>46795.585593632459</v>
      </c>
      <c r="BI18" s="2">
        <f>54.938/70.9374*N18*10000</f>
        <v>1324.3222897935366</v>
      </c>
      <c r="BJ18" s="1">
        <v>0.36</v>
      </c>
      <c r="BK18" s="1"/>
      <c r="BL18" s="2">
        <f>2*22.9898/61.9789*R18*10000</f>
        <v>20994.607519655881</v>
      </c>
      <c r="BM18" s="1">
        <v>3.62</v>
      </c>
      <c r="BN18" s="1">
        <v>10.66</v>
      </c>
      <c r="BO18" s="1">
        <v>100</v>
      </c>
      <c r="BP18" s="1"/>
      <c r="BQ18" s="1"/>
      <c r="BR18" s="2">
        <f>2*30.9738/141.9445*T18*10000</f>
        <v>715.73089482156763</v>
      </c>
      <c r="BS18" s="1">
        <v>0.51</v>
      </c>
      <c r="BT18" s="1"/>
      <c r="BU18" s="1">
        <v>1.98</v>
      </c>
      <c r="BV18" s="1"/>
      <c r="BW18" s="1">
        <v>1.84</v>
      </c>
      <c r="BX18" s="1"/>
      <c r="BY18" s="1"/>
      <c r="BZ18" s="1"/>
      <c r="CA18" s="1"/>
      <c r="CB18" s="1"/>
      <c r="CC18" s="1">
        <v>38.4</v>
      </c>
      <c r="CD18" s="1"/>
      <c r="CE18" s="2">
        <f>H18*28.0855/60.0843*10000</f>
        <v>235680.68696814313</v>
      </c>
      <c r="CF18" s="1">
        <v>3.48</v>
      </c>
      <c r="CG18" s="1">
        <v>0.8</v>
      </c>
      <c r="CH18" s="1">
        <v>128</v>
      </c>
      <c r="CI18" s="1">
        <v>0.24</v>
      </c>
      <c r="CJ18" s="1">
        <v>0.82</v>
      </c>
      <c r="CK18" s="1"/>
      <c r="CL18" s="1">
        <v>0.252</v>
      </c>
      <c r="CM18" s="2">
        <f>47.867/79.8658*I18*10000</f>
        <v>9169.9463349769248</v>
      </c>
      <c r="CN18" s="1">
        <v>1.7000000000000001E-2</v>
      </c>
      <c r="CO18" s="1">
        <v>0.52</v>
      </c>
      <c r="CP18" s="1">
        <v>8.3000000000000004E-2</v>
      </c>
      <c r="CQ18" s="1">
        <v>280</v>
      </c>
      <c r="CR18" s="1">
        <v>0.08</v>
      </c>
      <c r="CS18" s="1">
        <v>33.200000000000003</v>
      </c>
      <c r="CT18" s="1">
        <v>3.28</v>
      </c>
      <c r="CU18" s="1">
        <v>85.3</v>
      </c>
      <c r="CV18" s="1">
        <v>101.9</v>
      </c>
    </row>
    <row r="19" spans="1:100" x14ac:dyDescent="0.2">
      <c r="A19" s="1" t="s">
        <v>139</v>
      </c>
      <c r="B19" s="1" t="s">
        <v>140</v>
      </c>
      <c r="C19" s="1">
        <v>1</v>
      </c>
      <c r="D19" s="1" t="s">
        <v>129</v>
      </c>
      <c r="E19" s="1" t="s">
        <v>122</v>
      </c>
      <c r="F19" s="1" t="s">
        <v>142</v>
      </c>
      <c r="G19" s="1" t="s">
        <v>144</v>
      </c>
      <c r="H19" s="19">
        <v>0.08</v>
      </c>
      <c r="I19" s="1">
        <v>0.04</v>
      </c>
      <c r="J19" s="19">
        <v>0.12</v>
      </c>
      <c r="K19" s="1"/>
      <c r="L19" s="1"/>
      <c r="M19" s="1">
        <v>0.15</v>
      </c>
      <c r="N19" s="1">
        <v>4.0000000000000001E-3</v>
      </c>
      <c r="O19" s="1">
        <v>0.09</v>
      </c>
      <c r="P19" s="1"/>
      <c r="Q19" s="1">
        <v>0.08</v>
      </c>
      <c r="R19" s="19">
        <v>0.05</v>
      </c>
      <c r="S19" s="18">
        <v>1.0999999999999999E-2</v>
      </c>
      <c r="T19" s="18">
        <v>8.9999999999999993E-3</v>
      </c>
      <c r="U19" s="1"/>
      <c r="V19" s="1"/>
      <c r="W19" s="1"/>
      <c r="X19" s="2">
        <f>J19*2*26.9815386/101.9612772*10000</f>
        <v>635.10083845830832</v>
      </c>
      <c r="Y19" s="1"/>
      <c r="Z19" s="1"/>
      <c r="AA19" s="1"/>
      <c r="AB19" s="1">
        <v>2.4</v>
      </c>
      <c r="AC19" s="1">
        <v>0.06</v>
      </c>
      <c r="AD19" s="1"/>
      <c r="AE19" s="1"/>
      <c r="AF19" s="1"/>
      <c r="AG19" s="2">
        <f>Q19*40.078/56.0774*10000</f>
        <v>571.75261335225969</v>
      </c>
      <c r="AH19" s="1"/>
      <c r="AI19" s="1">
        <v>0.72</v>
      </c>
      <c r="AJ19" s="1"/>
      <c r="AK19" s="1">
        <v>0.5</v>
      </c>
      <c r="AL19" s="1">
        <v>12</v>
      </c>
      <c r="AM19" s="1">
        <v>4.0000000000000001E-3</v>
      </c>
      <c r="AN19" s="1">
        <v>2</v>
      </c>
      <c r="AO19" s="1">
        <v>0.18</v>
      </c>
      <c r="AP19" s="1">
        <v>0.11</v>
      </c>
      <c r="AQ19" s="1">
        <v>0.04</v>
      </c>
      <c r="AR19" s="1"/>
      <c r="AS19" s="1"/>
      <c r="AT19" s="1">
        <v>0.2</v>
      </c>
      <c r="AU19" s="1">
        <v>0.15</v>
      </c>
      <c r="AV19" s="1"/>
      <c r="AW19" s="1"/>
      <c r="AX19" s="19">
        <v>0.1</v>
      </c>
      <c r="AY19" s="1"/>
      <c r="AZ19" s="1">
        <v>0.04</v>
      </c>
      <c r="BA19" s="1"/>
      <c r="BB19" s="1"/>
      <c r="BC19" s="1"/>
      <c r="BD19" s="2">
        <f>2*39.0983/94.196*S19*10000</f>
        <v>91.316255467323444</v>
      </c>
      <c r="BE19" s="1">
        <v>0.28999999999999998</v>
      </c>
      <c r="BF19" s="1">
        <v>0.2</v>
      </c>
      <c r="BG19" s="1">
        <v>0.01</v>
      </c>
      <c r="BH19" s="2">
        <f>O19*24.305/40.3044*10000</f>
        <v>542.73230714264434</v>
      </c>
      <c r="BI19" s="2">
        <f>54.938/70.9374*N19*10000</f>
        <v>30.978299176456993</v>
      </c>
      <c r="BJ19" s="1">
        <v>0.04</v>
      </c>
      <c r="BK19" s="1"/>
      <c r="BL19" s="2">
        <f>2*22.9898/61.9789*R19*10000</f>
        <v>370.92946147801911</v>
      </c>
      <c r="BM19" s="1">
        <v>0.36</v>
      </c>
      <c r="BN19" s="1">
        <v>0.45</v>
      </c>
      <c r="BO19" s="1">
        <v>5</v>
      </c>
      <c r="BP19" s="1"/>
      <c r="BQ19" s="1"/>
      <c r="BR19" s="2">
        <f>2*30.9738/141.9445*T19*10000</f>
        <v>39.277914959720171</v>
      </c>
      <c r="BS19" s="1">
        <v>0.03</v>
      </c>
      <c r="BT19" s="1"/>
      <c r="BU19" s="1">
        <v>0.09</v>
      </c>
      <c r="BV19" s="1"/>
      <c r="BW19" s="1">
        <v>0.25</v>
      </c>
      <c r="BX19" s="1"/>
      <c r="BY19" s="1"/>
      <c r="BZ19" s="1"/>
      <c r="CA19" s="1"/>
      <c r="CB19" s="1"/>
      <c r="CC19" s="1">
        <v>0.6</v>
      </c>
      <c r="CD19" s="1"/>
      <c r="CE19" s="2">
        <f>H19*28.0855/60.0843*10000</f>
        <v>373.94793648257536</v>
      </c>
      <c r="CF19" s="1">
        <v>0.12</v>
      </c>
      <c r="CG19" s="1">
        <v>0.06</v>
      </c>
      <c r="CH19" s="1">
        <v>5</v>
      </c>
      <c r="CI19" s="1">
        <v>0.02</v>
      </c>
      <c r="CJ19" s="1">
        <v>0.03</v>
      </c>
      <c r="CK19" s="1"/>
      <c r="CL19" s="1">
        <v>2.9000000000000001E-2</v>
      </c>
      <c r="CM19" s="2">
        <f>47.867/79.8658*I19*10000</f>
        <v>239.73715908436407</v>
      </c>
      <c r="CN19" s="1">
        <v>1E-3</v>
      </c>
      <c r="CO19" s="1"/>
      <c r="CP19" s="1">
        <v>8.0000000000000002E-3</v>
      </c>
      <c r="CQ19" s="1">
        <v>9</v>
      </c>
      <c r="CR19" s="1">
        <v>0.01</v>
      </c>
      <c r="CS19" s="1">
        <v>1.2</v>
      </c>
      <c r="CT19" s="1">
        <v>0.11</v>
      </c>
      <c r="CU19" s="1">
        <v>2.2999999999999998</v>
      </c>
      <c r="CV19" s="1">
        <v>4.8</v>
      </c>
    </row>
    <row r="20" spans="1:100" x14ac:dyDescent="0.2">
      <c r="A20" s="1" t="s">
        <v>127</v>
      </c>
      <c r="B20" s="1" t="s">
        <v>128</v>
      </c>
      <c r="C20" s="1">
        <v>0</v>
      </c>
      <c r="D20" s="1" t="s">
        <v>129</v>
      </c>
      <c r="E20" s="1" t="s">
        <v>122</v>
      </c>
      <c r="F20" s="1" t="s">
        <v>142</v>
      </c>
      <c r="G20" s="1" t="s">
        <v>144</v>
      </c>
      <c r="H20" s="19">
        <v>50.16</v>
      </c>
      <c r="I20" s="1">
        <v>1.47</v>
      </c>
      <c r="J20" s="19">
        <v>15.79</v>
      </c>
      <c r="K20" s="1"/>
      <c r="L20" s="1"/>
      <c r="M20" s="1">
        <v>9.51</v>
      </c>
      <c r="N20" s="1">
        <v>0.16</v>
      </c>
      <c r="O20" s="1">
        <v>7.58</v>
      </c>
      <c r="P20" s="1"/>
      <c r="Q20" s="1">
        <v>12.19</v>
      </c>
      <c r="R20" s="19">
        <v>2.76</v>
      </c>
      <c r="S20" s="18">
        <v>0.13</v>
      </c>
      <c r="T20" s="18">
        <v>0.13</v>
      </c>
      <c r="U20" s="1"/>
      <c r="V20" s="1"/>
      <c r="W20" s="1"/>
      <c r="X20" s="2">
        <f>J20*2*26.9815386/101.9612772*10000</f>
        <v>83568.685327139072</v>
      </c>
      <c r="Y20" s="1"/>
      <c r="Z20" s="1"/>
      <c r="AA20" s="1"/>
      <c r="AB20" s="1">
        <v>12.2</v>
      </c>
      <c r="AC20" s="1"/>
      <c r="AD20" s="1"/>
      <c r="AE20" s="1"/>
      <c r="AF20" s="1"/>
      <c r="AG20" s="2">
        <f>Q20*40.078/56.0774*10000</f>
        <v>87120.804459550563</v>
      </c>
      <c r="AH20" s="1"/>
      <c r="AI20" s="1">
        <v>10.4</v>
      </c>
      <c r="AJ20" s="1"/>
      <c r="AK20" s="1">
        <v>50.1</v>
      </c>
      <c r="AL20" s="1">
        <v>253</v>
      </c>
      <c r="AM20" s="1">
        <v>2.7E-2</v>
      </c>
      <c r="AN20" s="1">
        <v>82.3</v>
      </c>
      <c r="AO20" s="1">
        <v>4.8499999999999996</v>
      </c>
      <c r="AP20" s="1">
        <v>2.72</v>
      </c>
      <c r="AQ20" s="1">
        <v>1.18</v>
      </c>
      <c r="AR20" s="1"/>
      <c r="AS20" s="1"/>
      <c r="AT20" s="1"/>
      <c r="AU20" s="1">
        <v>3.97</v>
      </c>
      <c r="AV20" s="1"/>
      <c r="AW20" s="1"/>
      <c r="AX20" s="19">
        <v>2.14</v>
      </c>
      <c r="AY20" s="1"/>
      <c r="AZ20" s="1">
        <v>1.03</v>
      </c>
      <c r="BA20" s="1"/>
      <c r="BB20" s="1"/>
      <c r="BC20" s="1"/>
      <c r="BD20" s="2">
        <f>2*39.0983/94.196*S20*10000</f>
        <v>1079.192110068368</v>
      </c>
      <c r="BE20" s="1">
        <v>3.34</v>
      </c>
      <c r="BF20" s="1"/>
      <c r="BG20" s="1">
        <v>0.4</v>
      </c>
      <c r="BH20" s="2">
        <f>O20*24.305/40.3044*10000</f>
        <v>45710.120979347172</v>
      </c>
      <c r="BI20" s="2">
        <f>N20*70.937445/54.938045*10000</f>
        <v>2065.9619758948465</v>
      </c>
      <c r="BJ20" s="1"/>
      <c r="BK20" s="1"/>
      <c r="BL20" s="2">
        <f>2*22.9898/61.9789*R20*10000</f>
        <v>20475.306273586652</v>
      </c>
      <c r="BM20" s="1">
        <v>2.99</v>
      </c>
      <c r="BN20" s="1">
        <v>9.6199999999999992</v>
      </c>
      <c r="BO20" s="1">
        <v>120</v>
      </c>
      <c r="BP20" s="1"/>
      <c r="BQ20" s="1"/>
      <c r="BR20" s="2">
        <f>2*30.9738/141.9445*T20*10000</f>
        <v>567.34766052929137</v>
      </c>
      <c r="BS20" s="1">
        <v>0.35899999999999999</v>
      </c>
      <c r="BT20" s="1"/>
      <c r="BU20" s="1">
        <v>1.91</v>
      </c>
      <c r="BV20" s="1"/>
      <c r="BW20" s="1">
        <v>1.45</v>
      </c>
      <c r="BX20" s="1"/>
      <c r="BY20" s="1"/>
      <c r="BZ20" s="1"/>
      <c r="CA20" s="1"/>
      <c r="CB20" s="1"/>
      <c r="CC20" s="1">
        <v>42.3</v>
      </c>
      <c r="CD20" s="1"/>
      <c r="CE20" s="2">
        <f>H20*28.0855/60.0843*10000</f>
        <v>234465.3561745747</v>
      </c>
      <c r="CF20" s="1">
        <v>3.14</v>
      </c>
      <c r="CG20" s="1"/>
      <c r="CH20" s="1">
        <v>142</v>
      </c>
      <c r="CI20" s="1">
        <v>0.20300000000000001</v>
      </c>
      <c r="CJ20" s="1">
        <v>0.72</v>
      </c>
      <c r="CK20" s="1"/>
      <c r="CL20" s="1">
        <v>0.14099999999999999</v>
      </c>
      <c r="CM20" s="2">
        <f>47.867/79.8658*I20*10000</f>
        <v>8810.3405963503774</v>
      </c>
      <c r="CN20" s="1"/>
      <c r="CO20" s="1">
        <v>0.38</v>
      </c>
      <c r="CP20" s="1">
        <v>6.0999999999999999E-2</v>
      </c>
      <c r="CQ20" s="1"/>
      <c r="CR20" s="1"/>
      <c r="CS20" s="1">
        <v>27.2</v>
      </c>
      <c r="CT20" s="1">
        <v>2.63</v>
      </c>
      <c r="CU20" s="1">
        <v>80.2</v>
      </c>
      <c r="CV20" s="1">
        <v>89</v>
      </c>
    </row>
    <row r="21" spans="1:100" x14ac:dyDescent="0.2">
      <c r="A21" t="s">
        <v>243</v>
      </c>
      <c r="B21" t="s">
        <v>242</v>
      </c>
      <c r="C21">
        <v>0</v>
      </c>
      <c r="D21" t="s">
        <v>129</v>
      </c>
      <c r="E21" t="s">
        <v>122</v>
      </c>
      <c r="F21" t="s">
        <v>142</v>
      </c>
      <c r="G21" t="s">
        <v>144</v>
      </c>
      <c r="I21" s="16">
        <v>1.2680554035139058</v>
      </c>
      <c r="J21" s="16"/>
      <c r="K21" s="16"/>
      <c r="L21" s="16"/>
      <c r="M21" s="16"/>
      <c r="N21" s="16"/>
      <c r="O21" s="16"/>
      <c r="P21" s="16"/>
      <c r="Q21" s="16"/>
      <c r="R21" s="16"/>
      <c r="S21" s="16">
        <v>7.2276288227365371E-2</v>
      </c>
      <c r="T21" s="16">
        <v>0.11685972669383847</v>
      </c>
      <c r="AB21">
        <v>6.3</v>
      </c>
      <c r="AI21">
        <v>7.5</v>
      </c>
      <c r="AM21">
        <v>7.0000000000000001E-3</v>
      </c>
      <c r="AO21">
        <v>4.55</v>
      </c>
      <c r="AP21">
        <v>2.97</v>
      </c>
      <c r="AQ21">
        <v>1.02</v>
      </c>
      <c r="AR21">
        <v>210</v>
      </c>
      <c r="AU21">
        <v>3.68</v>
      </c>
      <c r="AX21">
        <v>2.0499999999999998</v>
      </c>
      <c r="AZ21">
        <v>1.01</v>
      </c>
      <c r="BD21">
        <v>600</v>
      </c>
      <c r="BE21">
        <v>2.5</v>
      </c>
      <c r="BF21">
        <v>4.3</v>
      </c>
      <c r="BG21">
        <v>0.45500000000000002</v>
      </c>
      <c r="BJ21">
        <v>0.31</v>
      </c>
      <c r="BM21">
        <v>2.33</v>
      </c>
      <c r="BN21">
        <v>7.3</v>
      </c>
      <c r="BR21">
        <v>510</v>
      </c>
      <c r="BS21">
        <v>0.3</v>
      </c>
      <c r="BU21">
        <v>1.32</v>
      </c>
      <c r="BW21">
        <v>0.56000000000000005</v>
      </c>
      <c r="CB21">
        <v>0.01</v>
      </c>
      <c r="CF21">
        <v>2.63</v>
      </c>
      <c r="CG21">
        <v>1.1000000000000001</v>
      </c>
      <c r="CH21">
        <v>90</v>
      </c>
      <c r="CI21">
        <v>0.13200000000000001</v>
      </c>
      <c r="CJ21">
        <v>0.67</v>
      </c>
      <c r="CL21">
        <v>0.12</v>
      </c>
      <c r="CM21">
        <v>1.4E-3</v>
      </c>
      <c r="CN21">
        <v>7600</v>
      </c>
      <c r="CO21">
        <v>0.45600000000000002</v>
      </c>
      <c r="CP21">
        <v>4.7E-2</v>
      </c>
      <c r="CR21">
        <v>0.01</v>
      </c>
      <c r="CS21">
        <v>28</v>
      </c>
      <c r="CT21">
        <v>3.05</v>
      </c>
      <c r="CV21">
        <v>74</v>
      </c>
    </row>
    <row r="22" spans="1:100" x14ac:dyDescent="0.2">
      <c r="A22" t="s">
        <v>243</v>
      </c>
      <c r="B22" t="s">
        <v>242</v>
      </c>
      <c r="C22">
        <v>0</v>
      </c>
      <c r="D22" t="s">
        <v>241</v>
      </c>
      <c r="E22" t="s">
        <v>122</v>
      </c>
      <c r="F22" t="s">
        <v>142</v>
      </c>
      <c r="G22" t="s">
        <v>144</v>
      </c>
      <c r="I22" s="16">
        <v>1.0010963711951886</v>
      </c>
      <c r="J22" s="16"/>
      <c r="K22" s="16"/>
      <c r="L22" s="16"/>
      <c r="M22" s="16"/>
      <c r="N22" s="16"/>
      <c r="O22" s="16"/>
      <c r="P22" s="16"/>
      <c r="Q22" s="16"/>
      <c r="R22" s="16"/>
      <c r="S22" s="16">
        <v>0.25296700879577882</v>
      </c>
      <c r="T22" s="16">
        <v>0.1420647657846664</v>
      </c>
      <c r="AB22">
        <v>57</v>
      </c>
      <c r="AI22">
        <v>15</v>
      </c>
      <c r="AM22">
        <v>6.3E-2</v>
      </c>
      <c r="AO22">
        <v>3.55</v>
      </c>
      <c r="AP22">
        <v>2.31</v>
      </c>
      <c r="AQ22">
        <v>0.91</v>
      </c>
      <c r="AR22">
        <v>250</v>
      </c>
      <c r="AU22">
        <v>2.97</v>
      </c>
      <c r="AX22">
        <v>2.0299999999999998</v>
      </c>
      <c r="AZ22">
        <v>0.79</v>
      </c>
      <c r="BD22">
        <v>2100</v>
      </c>
      <c r="BE22">
        <v>6.3</v>
      </c>
      <c r="BF22">
        <v>3.5</v>
      </c>
      <c r="BG22">
        <v>0.35399999999999998</v>
      </c>
      <c r="BJ22">
        <v>0.47</v>
      </c>
      <c r="BM22">
        <v>8.3000000000000007</v>
      </c>
      <c r="BN22">
        <v>9</v>
      </c>
      <c r="BR22">
        <v>620</v>
      </c>
      <c r="BS22">
        <v>0.6</v>
      </c>
      <c r="BU22">
        <v>2.0499999999999998</v>
      </c>
      <c r="BW22">
        <v>5.04</v>
      </c>
      <c r="CB22">
        <v>0.01</v>
      </c>
      <c r="CF22">
        <v>2.6</v>
      </c>
      <c r="CG22">
        <v>0.8</v>
      </c>
      <c r="CH22">
        <v>155</v>
      </c>
      <c r="CI22">
        <v>0.47</v>
      </c>
      <c r="CJ22">
        <v>0.53</v>
      </c>
      <c r="CL22">
        <v>0.6</v>
      </c>
      <c r="CM22">
        <v>1.2999999999999999E-2</v>
      </c>
      <c r="CN22">
        <v>6000</v>
      </c>
      <c r="CO22">
        <v>0.35599999999999998</v>
      </c>
      <c r="CP22">
        <v>0.18</v>
      </c>
      <c r="CR22">
        <v>9.1999999999999998E-2</v>
      </c>
      <c r="CS22">
        <v>22</v>
      </c>
      <c r="CT22">
        <v>2.37</v>
      </c>
      <c r="CV22">
        <v>73</v>
      </c>
    </row>
    <row r="23" spans="1:100" x14ac:dyDescent="0.2">
      <c r="A23" t="s">
        <v>243</v>
      </c>
      <c r="B23" t="s">
        <v>242</v>
      </c>
      <c r="C23">
        <v>0</v>
      </c>
      <c r="D23" t="s">
        <v>248</v>
      </c>
      <c r="E23" t="s">
        <v>122</v>
      </c>
      <c r="F23" t="s">
        <v>142</v>
      </c>
      <c r="G23" t="s">
        <v>144</v>
      </c>
      <c r="I23" s="16">
        <v>2.8698095974262077</v>
      </c>
      <c r="J23" s="16"/>
      <c r="K23" s="16"/>
      <c r="L23" s="16"/>
      <c r="M23" s="16"/>
      <c r="N23" s="16"/>
      <c r="O23" s="16"/>
      <c r="P23" s="16"/>
      <c r="Q23" s="16"/>
      <c r="R23" s="16"/>
      <c r="S23" s="16">
        <v>1.4455257645473074</v>
      </c>
      <c r="T23" s="16">
        <v>0.61866914132032147</v>
      </c>
      <c r="AB23">
        <v>350</v>
      </c>
      <c r="AI23">
        <v>80</v>
      </c>
      <c r="AM23">
        <v>0.38700000000000001</v>
      </c>
      <c r="AO23">
        <v>5.6</v>
      </c>
      <c r="AP23">
        <v>2.62</v>
      </c>
      <c r="AQ23">
        <v>3</v>
      </c>
      <c r="AR23">
        <v>1150</v>
      </c>
      <c r="AU23">
        <v>7.62</v>
      </c>
      <c r="AX23">
        <v>7.8</v>
      </c>
      <c r="AZ23">
        <v>1.06</v>
      </c>
      <c r="BD23">
        <v>12000</v>
      </c>
      <c r="BE23">
        <v>37</v>
      </c>
      <c r="BF23">
        <v>5.6</v>
      </c>
      <c r="BG23">
        <v>0.3</v>
      </c>
      <c r="BJ23">
        <v>2.4</v>
      </c>
      <c r="BM23">
        <v>48</v>
      </c>
      <c r="BN23">
        <v>38.5</v>
      </c>
      <c r="BR23">
        <v>2700</v>
      </c>
      <c r="BS23">
        <v>3.2</v>
      </c>
      <c r="BU23">
        <v>9.6999999999999993</v>
      </c>
      <c r="BW23">
        <v>31</v>
      </c>
      <c r="CB23">
        <v>0.03</v>
      </c>
      <c r="CF23">
        <v>10</v>
      </c>
      <c r="CG23">
        <v>2.7</v>
      </c>
      <c r="CH23">
        <v>660</v>
      </c>
      <c r="CI23">
        <v>2.7</v>
      </c>
      <c r="CJ23">
        <v>1.05</v>
      </c>
      <c r="CL23">
        <v>4</v>
      </c>
      <c r="CM23">
        <v>7.6999999999999999E-2</v>
      </c>
      <c r="CN23">
        <v>17200</v>
      </c>
      <c r="CO23">
        <v>0.35</v>
      </c>
      <c r="CP23">
        <v>1.02</v>
      </c>
      <c r="CR23">
        <v>0.56000000000000005</v>
      </c>
      <c r="CS23">
        <v>29</v>
      </c>
      <c r="CT23">
        <v>2.16</v>
      </c>
      <c r="CV23">
        <v>280</v>
      </c>
    </row>
    <row r="24" spans="1:100" x14ac:dyDescent="0.2">
      <c r="A24" s="1" t="s">
        <v>167</v>
      </c>
      <c r="B24" t="s">
        <v>168</v>
      </c>
      <c r="C24" s="1">
        <v>0</v>
      </c>
      <c r="D24" t="s">
        <v>164</v>
      </c>
      <c r="E24" s="1" t="s">
        <v>122</v>
      </c>
      <c r="F24" t="s">
        <v>142</v>
      </c>
      <c r="H24" s="12">
        <v>44.95</v>
      </c>
      <c r="I24">
        <v>0.158</v>
      </c>
      <c r="J24" s="12">
        <v>3.52</v>
      </c>
      <c r="K24">
        <v>0.38500000000000001</v>
      </c>
      <c r="M24">
        <v>7.97</v>
      </c>
      <c r="N24">
        <v>0.13100000000000001</v>
      </c>
      <c r="O24">
        <v>39.5</v>
      </c>
      <c r="P24">
        <v>0.252</v>
      </c>
      <c r="Q24">
        <v>2.79</v>
      </c>
      <c r="R24" s="12">
        <v>0.29799999999999999</v>
      </c>
      <c r="S24" s="16">
        <v>2.3E-2</v>
      </c>
      <c r="T24" s="16">
        <v>1.4999999999999999E-2</v>
      </c>
      <c r="W24">
        <v>4.0000000000000001E-3</v>
      </c>
      <c r="X24">
        <v>18700</v>
      </c>
      <c r="Y24">
        <v>0.05</v>
      </c>
      <c r="Z24">
        <v>8.8000000000000003E-4</v>
      </c>
      <c r="AA24">
        <v>0.17</v>
      </c>
      <c r="AB24">
        <v>5.08</v>
      </c>
      <c r="AC24">
        <v>5.3999999999999999E-2</v>
      </c>
      <c r="AD24">
        <v>4.0000000000000001E-3</v>
      </c>
      <c r="AE24">
        <v>3.5999999999999999E-3</v>
      </c>
      <c r="AG24">
        <v>20000</v>
      </c>
      <c r="AH24">
        <v>0.05</v>
      </c>
      <c r="AI24">
        <v>1.34</v>
      </c>
      <c r="AJ24">
        <v>1.4</v>
      </c>
      <c r="AK24">
        <v>105</v>
      </c>
      <c r="AL24">
        <v>2645</v>
      </c>
      <c r="AM24">
        <v>1.6E-2</v>
      </c>
      <c r="AN24">
        <v>25</v>
      </c>
      <c r="AO24">
        <v>0.54</v>
      </c>
      <c r="AP24">
        <v>0.34599999999999997</v>
      </c>
      <c r="AQ24">
        <v>0.123</v>
      </c>
      <c r="AR24">
        <v>18</v>
      </c>
      <c r="AS24">
        <v>62200</v>
      </c>
      <c r="AT24">
        <v>4.2</v>
      </c>
      <c r="AU24">
        <v>0.432</v>
      </c>
      <c r="AV24">
        <v>1.1499999999999999</v>
      </c>
      <c r="AX24">
        <v>0.22700000000000001</v>
      </c>
      <c r="AY24">
        <v>6.0000000000000001E-3</v>
      </c>
      <c r="AZ24">
        <v>0.121</v>
      </c>
      <c r="BA24">
        <v>0.01</v>
      </c>
      <c r="BB24">
        <v>1.01E-2</v>
      </c>
      <c r="BC24">
        <v>3.2000000000000002E-3</v>
      </c>
      <c r="BD24">
        <v>190</v>
      </c>
      <c r="BE24">
        <v>0.50800000000000001</v>
      </c>
      <c r="BF24">
        <v>1.6</v>
      </c>
      <c r="BG24">
        <v>5.3999999999999999E-2</v>
      </c>
      <c r="BH24">
        <v>234100</v>
      </c>
      <c r="BI24">
        <v>1020</v>
      </c>
      <c r="BJ24">
        <v>0.03</v>
      </c>
      <c r="BL24">
        <v>2220</v>
      </c>
      <c r="BM24">
        <v>0.46</v>
      </c>
      <c r="BN24">
        <v>0.99399999999999999</v>
      </c>
      <c r="BO24">
        <v>1985</v>
      </c>
      <c r="BQ24">
        <v>3.3999999999999998E-3</v>
      </c>
      <c r="BR24">
        <v>66</v>
      </c>
      <c r="BS24">
        <v>0.14399999999999999</v>
      </c>
      <c r="BT24">
        <v>3.5999999999999999E-3</v>
      </c>
      <c r="BU24">
        <v>0.20300000000000001</v>
      </c>
      <c r="BV24">
        <v>6.6E-3</v>
      </c>
      <c r="BW24">
        <v>0.45700000000000002</v>
      </c>
      <c r="BX24">
        <v>3.2000000000000003E-4</v>
      </c>
      <c r="BY24">
        <v>8.9999999999999998E-4</v>
      </c>
      <c r="BZ24">
        <v>5.0000000000000001E-3</v>
      </c>
      <c r="CA24">
        <v>230</v>
      </c>
      <c r="CB24">
        <v>7.0000000000000001E-3</v>
      </c>
      <c r="CC24">
        <v>12.7</v>
      </c>
      <c r="CD24">
        <v>7.4999999999999997E-2</v>
      </c>
      <c r="CE24">
        <v>210900</v>
      </c>
      <c r="CF24">
        <v>0.32400000000000001</v>
      </c>
      <c r="CG24">
        <v>0.10299999999999999</v>
      </c>
      <c r="CH24">
        <v>15.8</v>
      </c>
      <c r="CI24">
        <v>3.0199999999999998E-2</v>
      </c>
      <c r="CJ24">
        <v>0.08</v>
      </c>
      <c r="CK24">
        <v>8.0000000000000002E-3</v>
      </c>
      <c r="CL24">
        <v>6.2600000000000003E-2</v>
      </c>
      <c r="CM24">
        <v>950</v>
      </c>
      <c r="CN24">
        <v>2E-3</v>
      </c>
      <c r="CO24">
        <v>5.3999999999999999E-2</v>
      </c>
      <c r="CP24">
        <v>1.7299999999999999E-2</v>
      </c>
      <c r="CQ24">
        <v>74</v>
      </c>
      <c r="CR24">
        <v>1.1900000000000001E-2</v>
      </c>
      <c r="CS24">
        <v>3.37</v>
      </c>
      <c r="CT24">
        <v>0.34599999999999997</v>
      </c>
      <c r="CU24">
        <v>58</v>
      </c>
      <c r="CV24">
        <v>8.42</v>
      </c>
    </row>
    <row r="25" spans="1:100" x14ac:dyDescent="0.2">
      <c r="A25" s="1" t="s">
        <v>167</v>
      </c>
      <c r="B25" t="s">
        <v>168</v>
      </c>
      <c r="C25">
        <v>1</v>
      </c>
      <c r="D25" t="s">
        <v>164</v>
      </c>
      <c r="E25" s="1" t="s">
        <v>122</v>
      </c>
      <c r="F25" t="s">
        <v>142</v>
      </c>
      <c r="H25" s="12">
        <v>1.24</v>
      </c>
      <c r="I25">
        <v>2.7E-2</v>
      </c>
      <c r="J25" s="12">
        <v>0.6</v>
      </c>
      <c r="K25">
        <v>5.7000000000000002E-2</v>
      </c>
      <c r="M25">
        <v>0.54</v>
      </c>
      <c r="N25">
        <v>1.2E-2</v>
      </c>
      <c r="O25">
        <v>1.53</v>
      </c>
      <c r="P25">
        <v>2.7E-2</v>
      </c>
      <c r="Q25">
        <v>0.47</v>
      </c>
      <c r="R25" s="12">
        <v>0.14099999999999999</v>
      </c>
      <c r="S25" s="16">
        <v>5.0000000000000001E-3</v>
      </c>
      <c r="T25" s="16">
        <v>3.0000000000000001E-3</v>
      </c>
      <c r="X25">
        <v>3200</v>
      </c>
      <c r="Y25">
        <v>3.5000000000000003E-2</v>
      </c>
      <c r="Z25">
        <v>1E-4</v>
      </c>
      <c r="AA25">
        <v>0.08</v>
      </c>
      <c r="AB25">
        <v>0.87</v>
      </c>
      <c r="AC25">
        <v>9.1999999999999998E-3</v>
      </c>
      <c r="AE25">
        <v>4.0000000000000002E-4</v>
      </c>
      <c r="AG25">
        <v>3400.0000000000005</v>
      </c>
      <c r="AI25">
        <v>0.23</v>
      </c>
      <c r="AJ25">
        <v>0.5</v>
      </c>
      <c r="AK25">
        <v>8</v>
      </c>
      <c r="AL25">
        <v>390</v>
      </c>
      <c r="AM25">
        <v>6.0000000000000001E-3</v>
      </c>
      <c r="AN25">
        <v>10</v>
      </c>
      <c r="AO25">
        <v>9.1999999999999998E-2</v>
      </c>
      <c r="AP25">
        <v>5.8999999999999997E-2</v>
      </c>
      <c r="AQ25">
        <v>2.1000000000000001E-2</v>
      </c>
      <c r="AR25">
        <v>8</v>
      </c>
      <c r="AS25">
        <v>4200</v>
      </c>
      <c r="AT25">
        <v>0.4</v>
      </c>
      <c r="AU25">
        <v>7.3999999999999996E-2</v>
      </c>
      <c r="AV25">
        <v>0.25</v>
      </c>
      <c r="AX25">
        <v>3.9E-2</v>
      </c>
      <c r="AZ25">
        <v>2.1000000000000001E-2</v>
      </c>
      <c r="BB25">
        <v>3.8E-3</v>
      </c>
      <c r="BC25">
        <v>2.0000000000000001E-4</v>
      </c>
      <c r="BD25">
        <v>40</v>
      </c>
      <c r="BE25">
        <v>8.6999999999999994E-2</v>
      </c>
      <c r="BF25">
        <v>0.4</v>
      </c>
      <c r="BG25">
        <v>9.1999999999999998E-3</v>
      </c>
      <c r="BH25">
        <v>9300</v>
      </c>
      <c r="BI25">
        <v>90</v>
      </c>
      <c r="BJ25">
        <v>1.7000000000000001E-2</v>
      </c>
      <c r="BL25">
        <v>1050</v>
      </c>
      <c r="BM25">
        <v>0.17</v>
      </c>
      <c r="BN25">
        <v>0.17</v>
      </c>
      <c r="BO25">
        <v>215</v>
      </c>
      <c r="BQ25">
        <v>3.4000000000000002E-4</v>
      </c>
      <c r="BR25">
        <v>15</v>
      </c>
      <c r="BS25">
        <v>2.5999999999999999E-2</v>
      </c>
      <c r="BT25">
        <v>2.8E-3</v>
      </c>
      <c r="BU25">
        <v>3.5000000000000003E-2</v>
      </c>
      <c r="BV25">
        <v>8.0000000000000004E-4</v>
      </c>
      <c r="BW25">
        <v>8.4000000000000005E-2</v>
      </c>
      <c r="BX25">
        <v>2.9999999999999997E-4</v>
      </c>
      <c r="BY25">
        <v>2.9999999999999997E-4</v>
      </c>
      <c r="BZ25">
        <v>1.5E-3</v>
      </c>
      <c r="CA25">
        <v>80</v>
      </c>
      <c r="CB25">
        <v>4.0000000000000001E-3</v>
      </c>
      <c r="CC25">
        <v>2.2000000000000002</v>
      </c>
      <c r="CD25">
        <v>0.05</v>
      </c>
      <c r="CE25">
        <v>5800</v>
      </c>
      <c r="CF25">
        <v>5.5E-2</v>
      </c>
      <c r="CG25">
        <v>2.5999999999999999E-2</v>
      </c>
      <c r="CH25">
        <v>2.7</v>
      </c>
      <c r="CI25">
        <v>5.1999999999999998E-3</v>
      </c>
      <c r="CJ25">
        <v>1.4E-2</v>
      </c>
      <c r="CL25">
        <v>1.0699999999999999E-2</v>
      </c>
      <c r="CM25">
        <v>163</v>
      </c>
      <c r="CO25">
        <v>9.1999999999999998E-3</v>
      </c>
      <c r="CP25">
        <v>3.0000000000000001E-3</v>
      </c>
      <c r="CQ25">
        <v>12</v>
      </c>
      <c r="CR25">
        <v>2.8E-3</v>
      </c>
      <c r="CS25">
        <v>0.57999999999999996</v>
      </c>
      <c r="CT25">
        <v>5.8999999999999997E-2</v>
      </c>
      <c r="CU25">
        <v>17</v>
      </c>
      <c r="CV25">
        <v>1.44</v>
      </c>
    </row>
    <row r="26" spans="1:100" x14ac:dyDescent="0.2">
      <c r="A26" s="1" t="s">
        <v>215</v>
      </c>
      <c r="B26" s="1" t="s">
        <v>214</v>
      </c>
      <c r="C26">
        <v>0</v>
      </c>
      <c r="D26" t="s">
        <v>164</v>
      </c>
      <c r="E26" s="1" t="s">
        <v>122</v>
      </c>
      <c r="F26" t="s">
        <v>142</v>
      </c>
      <c r="H26" s="12">
        <v>45.396693881184241</v>
      </c>
      <c r="I26" s="12">
        <v>0.21106448492698562</v>
      </c>
      <c r="J26" s="12">
        <v>4.4969236805494841</v>
      </c>
      <c r="K26" s="12">
        <v>0.36831205417329443</v>
      </c>
      <c r="L26" s="12"/>
      <c r="M26" s="12">
        <v>8.1049282836422378</v>
      </c>
      <c r="N26" s="12">
        <v>0.13557875466809929</v>
      </c>
      <c r="O26" s="12">
        <v>36.763980580127551</v>
      </c>
      <c r="P26" s="12">
        <v>0.23670226635362793</v>
      </c>
      <c r="Q26" s="12">
        <v>3.6519290882778574</v>
      </c>
      <c r="R26" s="12">
        <v>0.34912366652163285</v>
      </c>
      <c r="S26" s="16">
        <v>3.1319724898524998E-2</v>
      </c>
      <c r="T26" s="16">
        <v>1.9934894553654801E-2</v>
      </c>
      <c r="U26" s="12">
        <v>3.6641910962724906E-2</v>
      </c>
      <c r="V26" s="12">
        <v>0.10724019286862313</v>
      </c>
      <c r="W26">
        <v>6.0000000000000001E-3</v>
      </c>
      <c r="X26">
        <v>23800</v>
      </c>
      <c r="Y26">
        <v>6.8000000000000005E-2</v>
      </c>
      <c r="Z26">
        <v>1.6999999999999999E-3</v>
      </c>
      <c r="AA26">
        <v>0.26</v>
      </c>
      <c r="AB26">
        <v>6.85</v>
      </c>
      <c r="AC26">
        <v>6.2E-2</v>
      </c>
      <c r="AD26">
        <v>3.0000000000000001E-3</v>
      </c>
      <c r="AE26">
        <v>7.4999999999999997E-2</v>
      </c>
      <c r="AF26">
        <v>100</v>
      </c>
      <c r="AG26">
        <v>26100</v>
      </c>
      <c r="AH26">
        <v>3.5000000000000003E-2</v>
      </c>
      <c r="AI26">
        <v>1.7528999999999999</v>
      </c>
      <c r="AJ26">
        <v>30</v>
      </c>
      <c r="AK26">
        <v>102</v>
      </c>
      <c r="AL26">
        <v>2520</v>
      </c>
      <c r="AM26">
        <v>1.7999999999999999E-2</v>
      </c>
      <c r="AN26">
        <v>20</v>
      </c>
      <c r="AO26">
        <v>0.72389999999999999</v>
      </c>
      <c r="AP26">
        <v>0.46839999999999998</v>
      </c>
      <c r="AQ26">
        <v>0.16650000000000001</v>
      </c>
      <c r="AR26">
        <v>25</v>
      </c>
      <c r="AS26">
        <v>63000</v>
      </c>
      <c r="AT26">
        <v>4.4000000000000004</v>
      </c>
      <c r="AU26">
        <v>0.58550000000000002</v>
      </c>
      <c r="AV26">
        <v>1.2</v>
      </c>
      <c r="AW26">
        <v>120</v>
      </c>
      <c r="AX26">
        <v>0.3014</v>
      </c>
      <c r="AY26">
        <v>6.0000000000000001E-3</v>
      </c>
      <c r="AZ26">
        <v>0.15970000000000001</v>
      </c>
      <c r="BA26">
        <v>1.7999999999999999E-2</v>
      </c>
      <c r="BB26">
        <v>7.0000000000000001E-3</v>
      </c>
      <c r="BC26">
        <v>3.5000000000000001E-3</v>
      </c>
      <c r="BD26">
        <v>260</v>
      </c>
      <c r="BE26">
        <v>0.68320000000000003</v>
      </c>
      <c r="BF26">
        <v>1.6</v>
      </c>
      <c r="BG26">
        <v>7.0830000000000004E-2</v>
      </c>
      <c r="BH26">
        <v>221700.00000000003</v>
      </c>
      <c r="BI26">
        <v>1050</v>
      </c>
      <c r="BJ26">
        <v>4.7E-2</v>
      </c>
      <c r="BK26">
        <v>2</v>
      </c>
      <c r="BL26">
        <v>2590</v>
      </c>
      <c r="BM26">
        <v>0.59499999999999997</v>
      </c>
      <c r="BN26">
        <v>1.341</v>
      </c>
      <c r="BO26">
        <v>1860</v>
      </c>
      <c r="BP26">
        <v>443300</v>
      </c>
      <c r="BQ26">
        <v>3.8999999999999998E-3</v>
      </c>
      <c r="BR26">
        <v>87</v>
      </c>
      <c r="BS26">
        <v>0.185</v>
      </c>
      <c r="BT26">
        <v>7.1000000000000004E-3</v>
      </c>
      <c r="BU26">
        <v>0.26569999999999999</v>
      </c>
      <c r="BV26">
        <v>7.6E-3</v>
      </c>
      <c r="BW26">
        <v>1.1999999999999999E-3</v>
      </c>
      <c r="BX26">
        <v>0.60499999999999998</v>
      </c>
      <c r="BY26">
        <v>3.5E-4</v>
      </c>
      <c r="BZ26">
        <v>7.4000000000000003E-3</v>
      </c>
      <c r="CA26">
        <v>200</v>
      </c>
      <c r="CB26">
        <v>5.4000000000000003E-3</v>
      </c>
      <c r="CC26">
        <v>16.399999999999999</v>
      </c>
      <c r="CD26">
        <v>7.5999999999999998E-2</v>
      </c>
      <c r="CE26">
        <v>212200</v>
      </c>
      <c r="CF26">
        <v>0.43469999999999998</v>
      </c>
      <c r="CG26">
        <v>0.14000000000000001</v>
      </c>
      <c r="CH26">
        <v>22</v>
      </c>
      <c r="CI26">
        <v>4.2999999999999997E-2</v>
      </c>
      <c r="CJ26">
        <v>0.1075</v>
      </c>
      <c r="CK26">
        <v>8.9999999999999993E-3</v>
      </c>
      <c r="CL26">
        <v>8.4900000000000003E-2</v>
      </c>
      <c r="CM26">
        <v>1265</v>
      </c>
      <c r="CN26">
        <v>4.1000000000000003E-3</v>
      </c>
      <c r="CO26">
        <v>7.3830000000000007E-2</v>
      </c>
      <c r="CP26">
        <v>2.29E-2</v>
      </c>
      <c r="CQ26">
        <v>86</v>
      </c>
      <c r="CR26">
        <v>1.2E-2</v>
      </c>
      <c r="CS26">
        <v>4.13</v>
      </c>
      <c r="CT26">
        <v>0.47739999999999999</v>
      </c>
      <c r="CU26">
        <v>53.5</v>
      </c>
      <c r="CV26">
        <v>10.3</v>
      </c>
    </row>
    <row r="27" spans="1:100" x14ac:dyDescent="0.2">
      <c r="A27" s="1" t="s">
        <v>215</v>
      </c>
      <c r="B27" s="1" t="s">
        <v>214</v>
      </c>
      <c r="C27">
        <v>1</v>
      </c>
      <c r="D27" t="s">
        <v>164</v>
      </c>
      <c r="E27" s="1" t="s">
        <v>122</v>
      </c>
      <c r="F27" t="s">
        <v>142</v>
      </c>
      <c r="H27" s="12">
        <v>0.45396693881184241</v>
      </c>
      <c r="I27" s="12">
        <v>2.1106448492698562E-2</v>
      </c>
      <c r="J27" s="12">
        <v>0.35975389444395878</v>
      </c>
      <c r="K27" s="12">
        <v>3.6831205417329448E-2</v>
      </c>
      <c r="L27" s="12"/>
      <c r="M27" s="12">
        <v>8.1049282836422376E-2</v>
      </c>
      <c r="N27" s="12">
        <v>1.355787546680993E-2</v>
      </c>
      <c r="O27" s="12">
        <v>0.36763980580127553</v>
      </c>
      <c r="P27" s="12">
        <v>1.1835113317681395E-2</v>
      </c>
      <c r="Q27" s="12">
        <v>0.2921543270622286</v>
      </c>
      <c r="R27" s="12">
        <v>1.7456183326081641E-2</v>
      </c>
      <c r="S27" s="16">
        <v>4.6979587347787495E-3</v>
      </c>
      <c r="T27" s="16">
        <v>2.9902341830482203E-3</v>
      </c>
      <c r="U27" s="12"/>
      <c r="V27" s="12">
        <v>2.1448038573724622E-2</v>
      </c>
      <c r="W27">
        <v>3.0000000000000001E-3</v>
      </c>
      <c r="X27">
        <v>1904</v>
      </c>
      <c r="Y27">
        <v>2.0400000000000001E-2</v>
      </c>
      <c r="Z27">
        <v>5.0999999999999993E-4</v>
      </c>
      <c r="AA27">
        <v>0.10400000000000001</v>
      </c>
      <c r="AB27">
        <v>1.0275000000000001</v>
      </c>
      <c r="AC27">
        <v>6.1999999999999998E-3</v>
      </c>
      <c r="AD27">
        <v>0</v>
      </c>
      <c r="AE27">
        <v>3.7499999999999999E-2</v>
      </c>
      <c r="AF27">
        <v>0</v>
      </c>
      <c r="AG27">
        <v>2088</v>
      </c>
      <c r="AH27">
        <v>7.000000000000001E-3</v>
      </c>
      <c r="AI27">
        <v>0.17529</v>
      </c>
      <c r="AJ27">
        <v>12</v>
      </c>
      <c r="AK27">
        <v>5.0999999999999996</v>
      </c>
      <c r="AL27">
        <v>252</v>
      </c>
      <c r="AM27">
        <v>8.9999999999999993E-3</v>
      </c>
      <c r="AN27">
        <v>10</v>
      </c>
      <c r="AO27">
        <v>7.2389999999999996E-2</v>
      </c>
      <c r="AP27">
        <v>4.684E-2</v>
      </c>
      <c r="AQ27">
        <v>1.6650000000000002E-2</v>
      </c>
      <c r="AR27">
        <v>10</v>
      </c>
      <c r="AS27">
        <v>630</v>
      </c>
      <c r="AT27">
        <v>0.22</v>
      </c>
      <c r="AU27">
        <v>2.9275000000000002E-2</v>
      </c>
      <c r="AV27">
        <v>0.24</v>
      </c>
      <c r="AW27">
        <v>24</v>
      </c>
      <c r="AX27">
        <v>3.0140000000000004E-2</v>
      </c>
      <c r="AY27">
        <v>0</v>
      </c>
      <c r="AZ27">
        <v>2.3955000000000001E-2</v>
      </c>
      <c r="BA27">
        <v>3.5999999999999999E-3</v>
      </c>
      <c r="BB27">
        <v>0</v>
      </c>
      <c r="BC27">
        <v>3.5000000000000005E-4</v>
      </c>
      <c r="BD27">
        <v>39</v>
      </c>
      <c r="BE27">
        <v>6.8320000000000006E-2</v>
      </c>
      <c r="BF27">
        <v>0.32</v>
      </c>
      <c r="BG27">
        <v>1.0624500000000002E-2</v>
      </c>
      <c r="BH27">
        <v>2217.0000000000005</v>
      </c>
      <c r="BI27">
        <v>105</v>
      </c>
      <c r="BJ27">
        <v>1.8799999999999997E-2</v>
      </c>
      <c r="BK27">
        <v>0</v>
      </c>
      <c r="BL27">
        <v>129.5</v>
      </c>
      <c r="BM27">
        <v>0.11899999999999998</v>
      </c>
      <c r="BN27">
        <v>0.1341</v>
      </c>
      <c r="BO27">
        <v>93</v>
      </c>
      <c r="BP27">
        <v>8866</v>
      </c>
      <c r="BQ27">
        <v>5.8500000000000002E-4</v>
      </c>
      <c r="BR27">
        <v>13.05</v>
      </c>
      <c r="BS27">
        <v>1.8500000000000003E-2</v>
      </c>
      <c r="BT27">
        <v>1.4200000000000003E-3</v>
      </c>
      <c r="BU27">
        <v>3.9855000000000002E-2</v>
      </c>
      <c r="BV27">
        <v>1.5199999999999999E-3</v>
      </c>
      <c r="BW27">
        <v>2.3999999999999998E-4</v>
      </c>
      <c r="BX27">
        <v>6.0499999999999998E-2</v>
      </c>
      <c r="BY27">
        <v>7.0000000000000007E-5</v>
      </c>
      <c r="BZ27">
        <v>1.4800000000000002E-3</v>
      </c>
      <c r="CA27">
        <v>80</v>
      </c>
      <c r="CB27">
        <v>2.1600000000000005E-3</v>
      </c>
      <c r="CC27">
        <v>1.64</v>
      </c>
      <c r="CD27">
        <v>0</v>
      </c>
      <c r="CE27">
        <v>2122</v>
      </c>
      <c r="CF27">
        <v>4.3469999999999995E-2</v>
      </c>
      <c r="CG27">
        <v>4.2000000000000003E-2</v>
      </c>
      <c r="CH27">
        <v>1.1000000000000001</v>
      </c>
      <c r="CI27">
        <v>2.1499999999999996E-3</v>
      </c>
      <c r="CJ27">
        <v>1.6125E-2</v>
      </c>
      <c r="CK27">
        <v>0</v>
      </c>
      <c r="CL27">
        <v>1.2735000000000002E-2</v>
      </c>
      <c r="CM27">
        <v>126.5</v>
      </c>
      <c r="CN27">
        <v>1.0250000000000001E-3</v>
      </c>
      <c r="CO27">
        <v>1.1074500000000001E-2</v>
      </c>
      <c r="CP27">
        <v>3.4350000000000001E-3</v>
      </c>
      <c r="CQ27">
        <v>4.3</v>
      </c>
      <c r="CR27">
        <v>3.5999999999999999E-3</v>
      </c>
      <c r="CS27">
        <v>0.41299999999999998</v>
      </c>
      <c r="CT27">
        <v>4.7739999999999998E-2</v>
      </c>
      <c r="CU27">
        <v>2.6749999999999998</v>
      </c>
      <c r="CV27">
        <v>1.03</v>
      </c>
    </row>
    <row r="28" spans="1:100" x14ac:dyDescent="0.2">
      <c r="A28" t="s">
        <v>243</v>
      </c>
      <c r="B28" t="s">
        <v>242</v>
      </c>
      <c r="C28">
        <v>0</v>
      </c>
      <c r="D28" t="s">
        <v>164</v>
      </c>
      <c r="E28" t="s">
        <v>122</v>
      </c>
      <c r="F28" t="s">
        <v>142</v>
      </c>
      <c r="I28" s="16">
        <v>0.21690421375895755</v>
      </c>
      <c r="J28" s="16"/>
      <c r="K28" s="16"/>
      <c r="L28" s="16"/>
      <c r="M28" s="16"/>
      <c r="N28" s="16"/>
      <c r="O28" s="16"/>
      <c r="P28" s="16"/>
      <c r="Q28" s="16"/>
      <c r="R28" s="16"/>
      <c r="S28" s="16">
        <v>3.0115120094735579E-2</v>
      </c>
      <c r="T28" s="16">
        <v>2.1767988305715011E-2</v>
      </c>
      <c r="AB28">
        <v>6.9889999999999999</v>
      </c>
      <c r="AI28">
        <v>1.7749999999999999</v>
      </c>
      <c r="AM28">
        <v>3.2000000000000001E-2</v>
      </c>
      <c r="AO28">
        <v>0.73699999999999999</v>
      </c>
      <c r="AP28">
        <v>0.48</v>
      </c>
      <c r="AQ28">
        <v>0.16800000000000001</v>
      </c>
      <c r="AR28">
        <v>26</v>
      </c>
      <c r="AU28">
        <v>0.59599999999999997</v>
      </c>
      <c r="AX28">
        <v>0.309</v>
      </c>
      <c r="AZ28">
        <v>0.16400000000000001</v>
      </c>
      <c r="BD28">
        <v>250</v>
      </c>
      <c r="BE28">
        <v>0.68700000000000006</v>
      </c>
      <c r="BF28">
        <v>1.6</v>
      </c>
      <c r="BG28">
        <v>7.3999999999999996E-2</v>
      </c>
      <c r="BJ28">
        <v>6.3E-2</v>
      </c>
      <c r="BM28">
        <v>0.71299999999999997</v>
      </c>
      <c r="BN28">
        <v>1.3540000000000001</v>
      </c>
      <c r="BR28">
        <v>95</v>
      </c>
      <c r="BS28">
        <v>0.185</v>
      </c>
      <c r="BU28">
        <v>0.27600000000000002</v>
      </c>
      <c r="BW28">
        <v>0.63500000000000001</v>
      </c>
      <c r="CB28">
        <v>5.0000000000000001E-3</v>
      </c>
      <c r="CF28">
        <v>0.44400000000000001</v>
      </c>
      <c r="CG28">
        <v>0.17</v>
      </c>
      <c r="CH28">
        <v>21.1</v>
      </c>
      <c r="CI28">
        <v>4.1000000000000002E-2</v>
      </c>
      <c r="CJ28">
        <v>0.108</v>
      </c>
      <c r="CL28">
        <v>8.5000000000000006E-2</v>
      </c>
      <c r="CM28">
        <v>5.0000000000000001E-3</v>
      </c>
      <c r="CN28">
        <v>1300</v>
      </c>
      <c r="CO28">
        <v>7.3999999999999996E-2</v>
      </c>
      <c r="CP28">
        <v>2.1000000000000001E-2</v>
      </c>
      <c r="CR28">
        <v>0.02</v>
      </c>
      <c r="CS28">
        <v>4.55</v>
      </c>
      <c r="CT28">
        <v>0.49299999999999999</v>
      </c>
      <c r="CV28">
        <v>11.2</v>
      </c>
    </row>
    <row r="29" spans="1:100" x14ac:dyDescent="0.2">
      <c r="A29" s="1" t="s">
        <v>17</v>
      </c>
      <c r="B29" s="1" t="s">
        <v>163</v>
      </c>
      <c r="C29" s="1">
        <v>0</v>
      </c>
      <c r="D29" s="1" t="s">
        <v>5</v>
      </c>
      <c r="E29" s="1" t="s">
        <v>122</v>
      </c>
      <c r="F29" s="1" t="s">
        <v>142</v>
      </c>
      <c r="G29" s="1"/>
      <c r="H29" s="19">
        <v>67.12</v>
      </c>
      <c r="I29" s="1">
        <v>0.6</v>
      </c>
      <c r="J29" s="19">
        <v>15.53</v>
      </c>
      <c r="K29" s="1"/>
      <c r="L29" s="1"/>
      <c r="M29" s="1">
        <v>4.9400000000000004</v>
      </c>
      <c r="N29" s="1">
        <v>7.0000000000000007E-2</v>
      </c>
      <c r="O29" s="19">
        <v>2.1</v>
      </c>
      <c r="P29" s="1"/>
      <c r="Q29" s="1">
        <v>3.51</v>
      </c>
      <c r="R29" s="19">
        <v>3.21</v>
      </c>
      <c r="S29" s="18">
        <v>3.01</v>
      </c>
      <c r="T29" s="18">
        <v>0</v>
      </c>
      <c r="U29" s="1"/>
      <c r="V29" s="1"/>
      <c r="W29" s="1"/>
      <c r="X29" s="2">
        <f>J29*2*26.9815386/101.9612772*10000</f>
        <v>82192.633510479413</v>
      </c>
      <c r="Y29" s="1"/>
      <c r="Z29" s="1"/>
      <c r="AA29" s="1"/>
      <c r="AB29" s="1"/>
      <c r="AC29" s="1"/>
      <c r="AD29" s="1"/>
      <c r="AE29" s="1"/>
      <c r="AF29" s="1"/>
      <c r="AG29" s="2">
        <f>Q29*40.078/56.0774*10000</f>
        <v>25085.645910830386</v>
      </c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2">
        <f>2*39.0983/94.196*S29*10000</f>
        <v>24987.448086967597</v>
      </c>
      <c r="BE29" s="1"/>
      <c r="BF29" s="1"/>
      <c r="BG29" s="1"/>
      <c r="BH29" s="2">
        <f>O29*24.305/40.3044*10000</f>
        <v>12663.75383332837</v>
      </c>
      <c r="BI29" s="2">
        <f>54.938/70.9374*N29*10000</f>
        <v>542.12023558799751</v>
      </c>
      <c r="BJ29" s="1"/>
      <c r="BK29" s="1"/>
      <c r="BL29" s="2">
        <f>2*22.9898/61.9789*R29*10000</f>
        <v>23813.671426888824</v>
      </c>
      <c r="BM29" s="1"/>
      <c r="BN29" s="1"/>
      <c r="BO29" s="1"/>
      <c r="BP29" s="1"/>
      <c r="BQ29" s="1"/>
      <c r="BR29" s="2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2">
        <f>H29*28.0855/60.0843*10000</f>
        <v>313742.31870888069</v>
      </c>
      <c r="CF29" s="1"/>
      <c r="CG29" s="1"/>
      <c r="CH29" s="1"/>
      <c r="CI29" s="1"/>
      <c r="CJ29" s="1"/>
      <c r="CK29" s="1"/>
      <c r="CL29" s="1"/>
      <c r="CM29" s="2">
        <f>47.867/79.8658*I29*10000</f>
        <v>3596.0573862654605</v>
      </c>
      <c r="CN29" s="1"/>
      <c r="CO29" s="1"/>
      <c r="CP29" s="1"/>
      <c r="CQ29" s="1"/>
      <c r="CR29" s="1"/>
      <c r="CS29" s="1"/>
      <c r="CT29" s="1"/>
      <c r="CU29" s="1"/>
      <c r="CV29" s="1"/>
    </row>
    <row r="30" spans="1:100" x14ac:dyDescent="0.2">
      <c r="A30" s="1" t="s">
        <v>10</v>
      </c>
      <c r="B30" s="1" t="s">
        <v>43</v>
      </c>
      <c r="C30" s="1">
        <v>0</v>
      </c>
      <c r="D30" s="1" t="s">
        <v>5</v>
      </c>
      <c r="E30" s="1" t="s">
        <v>122</v>
      </c>
      <c r="F30" s="1" t="s">
        <v>142</v>
      </c>
      <c r="G30" s="1"/>
      <c r="H30" s="19">
        <v>60.2</v>
      </c>
      <c r="I30" s="1">
        <v>0.56999999999999995</v>
      </c>
      <c r="J30" s="19">
        <v>15.27</v>
      </c>
      <c r="K30" s="1"/>
      <c r="L30" s="1"/>
      <c r="M30" s="1">
        <v>7.26</v>
      </c>
      <c r="N30" s="19">
        <v>0.1</v>
      </c>
      <c r="O30" s="1">
        <v>4.59</v>
      </c>
      <c r="P30" s="1"/>
      <c r="Q30" s="1">
        <v>5.45</v>
      </c>
      <c r="R30" s="19">
        <v>3.29</v>
      </c>
      <c r="S30" s="18">
        <v>2.99</v>
      </c>
      <c r="T30" s="18">
        <v>0.23</v>
      </c>
      <c r="U30" s="1"/>
      <c r="V30" s="1"/>
      <c r="W30" s="3"/>
      <c r="X30" s="2">
        <f>J30*2*26.9815386/101.9612772*10000</f>
        <v>80816.581693819739</v>
      </c>
      <c r="Y30" s="1"/>
      <c r="Z30" s="1"/>
      <c r="AA30" s="1"/>
      <c r="AB30" s="1"/>
      <c r="AC30" s="1"/>
      <c r="AD30" s="1"/>
      <c r="AE30" s="1"/>
      <c r="AF30" s="1"/>
      <c r="AG30" s="2">
        <f>Q30*40.078/56.0774*10000</f>
        <v>38950.646784622688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2">
        <f>2*39.0983/94.196*S30*10000</f>
        <v>24821.418531572472</v>
      </c>
      <c r="BE30" s="1"/>
      <c r="BF30" s="1"/>
      <c r="BG30" s="1"/>
      <c r="BH30" s="2">
        <f>O30*24.305/40.3044*10000</f>
        <v>27679.347664274868</v>
      </c>
      <c r="BI30" s="2">
        <f>54.938/70.9374*N30*10000</f>
        <v>774.45747941142497</v>
      </c>
      <c r="BJ30" s="1"/>
      <c r="BK30" s="1"/>
      <c r="BL30" s="2">
        <f>2*22.9898/61.9789*R30*10000</f>
        <v>24407.158565253656</v>
      </c>
      <c r="BM30" s="1"/>
      <c r="BN30" s="1"/>
      <c r="BO30" s="1"/>
      <c r="BP30" s="1"/>
      <c r="BQ30" s="1"/>
      <c r="BR30" s="2">
        <f>2*30.9738/141.9445*T30*10000</f>
        <v>1003.7689378595155</v>
      </c>
      <c r="BS30" s="1"/>
      <c r="BT30" s="3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2">
        <f>H30*28.0855/60.0843*10000</f>
        <v>281395.82220313797</v>
      </c>
      <c r="CF30" s="1"/>
      <c r="CG30" s="1"/>
      <c r="CH30" s="1"/>
      <c r="CI30" s="1"/>
      <c r="CJ30" s="1"/>
      <c r="CK30" s="1"/>
      <c r="CL30" s="1"/>
      <c r="CM30" s="2">
        <f>47.867/79.8658*I30*10000</f>
        <v>3416.2545169521873</v>
      </c>
      <c r="CN30" s="1"/>
      <c r="CO30" s="1"/>
      <c r="CP30" s="1"/>
      <c r="CQ30" s="1"/>
      <c r="CR30" s="1"/>
      <c r="CS30" s="1"/>
      <c r="CT30" s="1"/>
      <c r="CU30" s="1"/>
      <c r="CV30" s="1"/>
    </row>
    <row r="31" spans="1:100" x14ac:dyDescent="0.2">
      <c r="A31" s="1" t="s">
        <v>11</v>
      </c>
      <c r="B31" s="1" t="s">
        <v>41</v>
      </c>
      <c r="C31" s="1">
        <v>0</v>
      </c>
      <c r="D31" s="1" t="s">
        <v>5</v>
      </c>
      <c r="E31" s="1" t="s">
        <v>122</v>
      </c>
      <c r="F31" s="1" t="s">
        <v>142</v>
      </c>
      <c r="G31" s="1"/>
      <c r="H31" s="19">
        <v>60.3</v>
      </c>
      <c r="I31" s="1">
        <v>1.07</v>
      </c>
      <c r="J31" s="19">
        <v>15.65</v>
      </c>
      <c r="K31" s="1"/>
      <c r="L31" s="1"/>
      <c r="M31" s="19">
        <v>6.7</v>
      </c>
      <c r="N31" s="1">
        <v>0.12</v>
      </c>
      <c r="O31" s="1">
        <v>3.56</v>
      </c>
      <c r="P31" s="1"/>
      <c r="Q31" s="1">
        <v>5.18</v>
      </c>
      <c r="R31" s="19">
        <v>3.92</v>
      </c>
      <c r="S31" s="18">
        <v>3.19</v>
      </c>
      <c r="T31" s="18">
        <v>0.31</v>
      </c>
      <c r="U31" s="1"/>
      <c r="V31" s="1"/>
      <c r="W31" s="1"/>
      <c r="X31" s="2">
        <f>J31*2*26.9815386/101.9612772*10000</f>
        <v>82827.734348937709</v>
      </c>
      <c r="Y31" s="1"/>
      <c r="Z31" s="1"/>
      <c r="AA31" s="1"/>
      <c r="AB31" s="1"/>
      <c r="AC31" s="1"/>
      <c r="AD31" s="1"/>
      <c r="AE31" s="1"/>
      <c r="AF31" s="1"/>
      <c r="AG31" s="2">
        <f>Q31*40.078/56.0774*10000</f>
        <v>37020.981714558809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2">
        <f>2*39.0983/94.196*S31*10000</f>
        <v>26481.714085523799</v>
      </c>
      <c r="BE31" s="1"/>
      <c r="BF31" s="1"/>
      <c r="BG31" s="1"/>
      <c r="BH31" s="2">
        <f>O31*24.305/40.3044*10000</f>
        <v>21468.077926975715</v>
      </c>
      <c r="BI31" s="2">
        <f>54.938/70.9374*N31*10000</f>
        <v>929.34897529370983</v>
      </c>
      <c r="BJ31" s="1"/>
      <c r="BK31" s="1"/>
      <c r="BL31" s="2">
        <f>2*22.9898/61.9789*R31*10000</f>
        <v>29080.869779876695</v>
      </c>
      <c r="BM31" s="1"/>
      <c r="BN31" s="1"/>
      <c r="BO31" s="1"/>
      <c r="BP31" s="1"/>
      <c r="BQ31" s="1"/>
      <c r="BR31" s="2">
        <f>2*30.9738/141.9445*T31*10000</f>
        <v>1352.9059597236947</v>
      </c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2">
        <f>H31*28.0855/60.0843*10000</f>
        <v>281863.25712374115</v>
      </c>
      <c r="CF31" s="1"/>
      <c r="CG31" s="1"/>
      <c r="CH31" s="1"/>
      <c r="CI31" s="1"/>
      <c r="CJ31" s="1"/>
      <c r="CK31" s="1"/>
      <c r="CL31" s="1"/>
      <c r="CM31" s="2">
        <f>47.867/79.8658*I31*10000</f>
        <v>6412.9690055067376</v>
      </c>
      <c r="CN31" s="1"/>
      <c r="CO31" s="1"/>
      <c r="CP31" s="1"/>
      <c r="CQ31" s="1"/>
      <c r="CR31" s="1"/>
      <c r="CS31" s="1"/>
      <c r="CT31" s="1"/>
      <c r="CU31" s="1"/>
      <c r="CV31" s="1"/>
    </row>
    <row r="32" spans="1:100" x14ac:dyDescent="0.2">
      <c r="A32" s="1" t="s">
        <v>16</v>
      </c>
      <c r="B32" s="1" t="s">
        <v>162</v>
      </c>
      <c r="C32" s="1">
        <v>0</v>
      </c>
      <c r="D32" s="1" t="s">
        <v>5</v>
      </c>
      <c r="E32" s="1" t="s">
        <v>122</v>
      </c>
      <c r="F32" s="1" t="s">
        <v>142</v>
      </c>
      <c r="G32" s="1"/>
      <c r="H32" s="19">
        <v>67</v>
      </c>
      <c r="I32" s="1">
        <v>0.56000000000000005</v>
      </c>
      <c r="J32" s="19">
        <v>15.14</v>
      </c>
      <c r="K32" s="1"/>
      <c r="L32" s="1"/>
      <c r="M32" s="1">
        <v>4.76</v>
      </c>
      <c r="N32" s="19">
        <v>0.1</v>
      </c>
      <c r="O32" s="1">
        <v>2.4500000000000002</v>
      </c>
      <c r="P32" s="1"/>
      <c r="Q32" s="1">
        <v>3.64</v>
      </c>
      <c r="R32" s="19">
        <v>3.55</v>
      </c>
      <c r="S32" s="18">
        <v>2.76</v>
      </c>
      <c r="T32" s="18">
        <v>0.12</v>
      </c>
      <c r="U32" s="1"/>
      <c r="V32" s="1"/>
      <c r="W32" s="1"/>
      <c r="X32" s="2">
        <f>J32*2*26.9815386/101.9612772*10000</f>
        <v>80128.555785489894</v>
      </c>
      <c r="Y32" s="1"/>
      <c r="Z32" s="1"/>
      <c r="AA32" s="1"/>
      <c r="AB32" s="1">
        <v>633</v>
      </c>
      <c r="AC32" s="1"/>
      <c r="AD32" s="1"/>
      <c r="AE32" s="1"/>
      <c r="AF32" s="1"/>
      <c r="AG32" s="2">
        <f>Q32*40.078/56.0774*10000</f>
        <v>26014.743907527813</v>
      </c>
      <c r="AH32" s="1"/>
      <c r="AI32" s="1">
        <v>57.5</v>
      </c>
      <c r="AJ32" s="1"/>
      <c r="AK32" s="1">
        <v>18</v>
      </c>
      <c r="AL32" s="1">
        <v>112</v>
      </c>
      <c r="AM32" s="1"/>
      <c r="AN32" s="1"/>
      <c r="AO32" s="1"/>
      <c r="AP32" s="1"/>
      <c r="AQ32" s="1">
        <v>1.05</v>
      </c>
      <c r="AR32" s="1"/>
      <c r="AS32" s="1"/>
      <c r="AT32" s="1"/>
      <c r="AU32" s="1">
        <v>4.21</v>
      </c>
      <c r="AV32" s="1"/>
      <c r="AW32" s="1"/>
      <c r="AX32" s="1">
        <v>4.3</v>
      </c>
      <c r="AY32" s="1"/>
      <c r="AZ32" s="1"/>
      <c r="BA32" s="1"/>
      <c r="BB32" s="1"/>
      <c r="BC32" s="1"/>
      <c r="BD32" s="2">
        <f>2*39.0983/94.196*S32*10000</f>
        <v>22912.078644528432</v>
      </c>
      <c r="BE32" s="1">
        <v>28.4</v>
      </c>
      <c r="BF32" s="1"/>
      <c r="BG32" s="1">
        <v>0.32</v>
      </c>
      <c r="BH32" s="2">
        <f>O32*24.305/40.3044*10000</f>
        <v>14774.379472216435</v>
      </c>
      <c r="BI32" s="2">
        <f>54.938/70.9374*N32*10000</f>
        <v>774.45747941142497</v>
      </c>
      <c r="BJ32" s="1"/>
      <c r="BK32" s="1"/>
      <c r="BL32" s="2">
        <f>2*22.9898/61.9789*R32*10000</f>
        <v>26335.991764939354</v>
      </c>
      <c r="BM32" s="1">
        <v>9.8000000000000007</v>
      </c>
      <c r="BN32" s="1">
        <v>25.6</v>
      </c>
      <c r="BO32" s="1">
        <v>60</v>
      </c>
      <c r="BP32" s="1"/>
      <c r="BQ32" s="1"/>
      <c r="BR32" s="2">
        <f>2*30.9738/141.9445*T32*10000</f>
        <v>523.70553279626893</v>
      </c>
      <c r="BS32" s="1">
        <v>17</v>
      </c>
      <c r="BT32" s="1"/>
      <c r="BU32" s="1"/>
      <c r="BV32" s="1"/>
      <c r="BW32" s="1">
        <v>83</v>
      </c>
      <c r="BX32" s="1"/>
      <c r="BY32" s="1"/>
      <c r="BZ32" s="1"/>
      <c r="CA32" s="1"/>
      <c r="CB32" s="1"/>
      <c r="CC32" s="1">
        <v>13.4</v>
      </c>
      <c r="CD32" s="1"/>
      <c r="CE32" s="2">
        <f>H32*28.0855/60.0843*10000</f>
        <v>313181.39680415683</v>
      </c>
      <c r="CF32" s="1">
        <v>4.59</v>
      </c>
      <c r="CG32" s="1"/>
      <c r="CH32" s="1">
        <v>289</v>
      </c>
      <c r="CI32" s="1">
        <v>0.79</v>
      </c>
      <c r="CJ32" s="1">
        <v>0.66</v>
      </c>
      <c r="CK32" s="1"/>
      <c r="CL32" s="1">
        <v>8.6</v>
      </c>
      <c r="CM32" s="2">
        <f>47.867/79.8658*I32*10000</f>
        <v>3356.3202271810965</v>
      </c>
      <c r="CN32" s="1"/>
      <c r="CO32" s="1"/>
      <c r="CP32" s="1">
        <v>2.2000000000000002</v>
      </c>
      <c r="CQ32" s="1">
        <v>86</v>
      </c>
      <c r="CR32" s="1"/>
      <c r="CS32" s="1">
        <v>24</v>
      </c>
      <c r="CT32" s="1">
        <v>1.91</v>
      </c>
      <c r="CU32" s="1"/>
      <c r="CV32" s="1">
        <v>160</v>
      </c>
    </row>
    <row r="33" spans="1:100" x14ac:dyDescent="0.2">
      <c r="A33" s="1" t="s">
        <v>14</v>
      </c>
      <c r="B33" s="1" t="s">
        <v>159</v>
      </c>
      <c r="C33" s="1">
        <v>0</v>
      </c>
      <c r="D33" s="1" t="s">
        <v>5</v>
      </c>
      <c r="E33" s="1" t="s">
        <v>122</v>
      </c>
      <c r="F33" s="1" t="s">
        <v>142</v>
      </c>
      <c r="G33" s="1"/>
      <c r="H33" s="19">
        <v>66.2</v>
      </c>
      <c r="I33" s="1">
        <v>0.54</v>
      </c>
      <c r="J33" s="19">
        <v>16.100000000000001</v>
      </c>
      <c r="K33" s="1"/>
      <c r="L33" s="1"/>
      <c r="M33" s="19">
        <v>4.4000000000000004</v>
      </c>
      <c r="N33" s="1">
        <v>0.08</v>
      </c>
      <c r="O33" s="19">
        <v>2.2000000000000002</v>
      </c>
      <c r="P33" s="1"/>
      <c r="Q33" s="19">
        <v>3.4</v>
      </c>
      <c r="R33" s="19">
        <v>3.9</v>
      </c>
      <c r="S33" s="18">
        <v>2.91</v>
      </c>
      <c r="T33" s="18">
        <v>0.16</v>
      </c>
      <c r="U33" s="1"/>
      <c r="V33" s="1"/>
      <c r="W33" s="1"/>
      <c r="X33" s="2">
        <f>J33*2*26.9815386/101.9612772*10000</f>
        <v>85209.362493156397</v>
      </c>
      <c r="Y33" s="1"/>
      <c r="Z33" s="1"/>
      <c r="AA33" s="1"/>
      <c r="AB33" s="1">
        <v>730</v>
      </c>
      <c r="AC33" s="1"/>
      <c r="AD33" s="1"/>
      <c r="AE33" s="1">
        <v>1.6</v>
      </c>
      <c r="AF33" s="1"/>
      <c r="AG33" s="2">
        <f>Q33*40.078/56.0774*10000</f>
        <v>24299.486067471033</v>
      </c>
      <c r="AH33" s="1"/>
      <c r="AI33" s="1"/>
      <c r="AJ33" s="1"/>
      <c r="AK33" s="1"/>
      <c r="AL33" s="1">
        <v>76</v>
      </c>
      <c r="AM33" s="1"/>
      <c r="AN33" s="1">
        <v>26</v>
      </c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2">
        <f>2*39.0983/94.196*S33*10000</f>
        <v>24157.300309991933</v>
      </c>
      <c r="BE33" s="1">
        <v>71</v>
      </c>
      <c r="BF33" s="1"/>
      <c r="BG33" s="1"/>
      <c r="BH33" s="2">
        <f>O33*24.305/40.3044*10000</f>
        <v>13266.789730153532</v>
      </c>
      <c r="BI33" s="2">
        <f>54.938/70.9374*N33*10000</f>
        <v>619.56598352913988</v>
      </c>
      <c r="BJ33" s="1"/>
      <c r="BK33" s="1"/>
      <c r="BL33" s="2">
        <f>2*22.9898/61.9789*R33*10000</f>
        <v>28932.497995285488</v>
      </c>
      <c r="BM33" s="1"/>
      <c r="BN33" s="1"/>
      <c r="BO33" s="1">
        <v>19</v>
      </c>
      <c r="BP33" s="1"/>
      <c r="BQ33" s="1"/>
      <c r="BR33" s="2">
        <f>2*30.9738/141.9445*T33*10000</f>
        <v>698.27404372835861</v>
      </c>
      <c r="BS33" s="1">
        <v>18</v>
      </c>
      <c r="BT33" s="1"/>
      <c r="BU33" s="1"/>
      <c r="BV33" s="1"/>
      <c r="BW33" s="1">
        <v>85</v>
      </c>
      <c r="BX33" s="1"/>
      <c r="BY33" s="1"/>
      <c r="BZ33" s="1"/>
      <c r="CA33" s="1"/>
      <c r="CB33" s="1"/>
      <c r="CC33" s="1">
        <v>12</v>
      </c>
      <c r="CD33" s="1"/>
      <c r="CE33" s="2">
        <f>H33*28.0855/60.0843*10000</f>
        <v>309441.91743933107</v>
      </c>
      <c r="CF33" s="1"/>
      <c r="CG33" s="1"/>
      <c r="CH33" s="1">
        <v>380</v>
      </c>
      <c r="CI33" s="1"/>
      <c r="CJ33" s="1"/>
      <c r="CK33" s="1"/>
      <c r="CL33" s="1">
        <v>10.8</v>
      </c>
      <c r="CM33" s="2">
        <f>47.867/79.8658*I33*10000</f>
        <v>3236.4516476389149</v>
      </c>
      <c r="CN33" s="1"/>
      <c r="CO33" s="1"/>
      <c r="CP33" s="1">
        <v>1.5</v>
      </c>
      <c r="CQ33" s="1">
        <v>59</v>
      </c>
      <c r="CR33" s="1"/>
      <c r="CS33" s="1">
        <v>21</v>
      </c>
      <c r="CT33" s="1"/>
      <c r="CU33" s="1">
        <v>60</v>
      </c>
      <c r="CV33" s="1">
        <v>190</v>
      </c>
    </row>
    <row r="34" spans="1:100" x14ac:dyDescent="0.2">
      <c r="A34" s="1" t="s">
        <v>7</v>
      </c>
      <c r="B34" s="1" t="s">
        <v>155</v>
      </c>
      <c r="C34" s="1">
        <v>0</v>
      </c>
      <c r="D34" s="1" t="s">
        <v>5</v>
      </c>
      <c r="E34" s="1" t="s">
        <v>122</v>
      </c>
      <c r="F34" s="1" t="s">
        <v>142</v>
      </c>
      <c r="G34" s="1"/>
      <c r="H34" s="19">
        <v>67.97</v>
      </c>
      <c r="I34" s="1">
        <v>0.67</v>
      </c>
      <c r="J34" s="19">
        <v>14.17</v>
      </c>
      <c r="K34" s="1"/>
      <c r="L34" s="1"/>
      <c r="M34" s="1">
        <v>5.33</v>
      </c>
      <c r="N34" s="19">
        <v>0</v>
      </c>
      <c r="O34" s="1">
        <v>2.62</v>
      </c>
      <c r="P34" s="1"/>
      <c r="Q34" s="1">
        <v>3.44</v>
      </c>
      <c r="R34" s="19">
        <v>2.86</v>
      </c>
      <c r="S34" s="18">
        <v>2.68</v>
      </c>
      <c r="T34" s="18">
        <v>0.16</v>
      </c>
      <c r="U34" s="1"/>
      <c r="V34" s="1"/>
      <c r="W34" s="1">
        <v>5.5E-2</v>
      </c>
      <c r="X34" s="2">
        <f>J34*2*26.9815386/101.9612772*10000</f>
        <v>74994.824007951916</v>
      </c>
      <c r="Y34" s="1">
        <v>4.4000000000000004</v>
      </c>
      <c r="Z34" s="1">
        <v>1.24E-3</v>
      </c>
      <c r="AA34" s="1">
        <v>28</v>
      </c>
      <c r="AB34" s="1">
        <v>678</v>
      </c>
      <c r="AC34" s="1">
        <v>1.95</v>
      </c>
      <c r="AD34" s="1">
        <v>0.23</v>
      </c>
      <c r="AE34" s="1"/>
      <c r="AF34" s="1"/>
      <c r="AG34" s="2">
        <f>Q34*40.078/56.0774*10000</f>
        <v>24585.362374147164</v>
      </c>
      <c r="AH34" s="1">
        <v>7.9000000000000001E-2</v>
      </c>
      <c r="AI34" s="1">
        <v>66.400000000000006</v>
      </c>
      <c r="AJ34" s="1">
        <v>142</v>
      </c>
      <c r="AK34" s="1">
        <v>17</v>
      </c>
      <c r="AL34" s="1">
        <v>80</v>
      </c>
      <c r="AM34" s="1">
        <v>3.55</v>
      </c>
      <c r="AN34" s="1">
        <v>32</v>
      </c>
      <c r="AO34" s="1"/>
      <c r="AP34" s="1"/>
      <c r="AQ34" s="1">
        <v>1.21</v>
      </c>
      <c r="AR34" s="1">
        <v>561</v>
      </c>
      <c r="AS34" s="1"/>
      <c r="AT34" s="1">
        <v>18</v>
      </c>
      <c r="AU34" s="1"/>
      <c r="AV34" s="1">
        <v>1.34</v>
      </c>
      <c r="AW34" s="1"/>
      <c r="AX34" s="1">
        <v>5.12</v>
      </c>
      <c r="AY34" s="1">
        <v>1.23E-2</v>
      </c>
      <c r="AZ34" s="1"/>
      <c r="BA34" s="1"/>
      <c r="BB34" s="1"/>
      <c r="BC34" s="1"/>
      <c r="BD34" s="2">
        <f>2*39.0983/94.196*S34*10000</f>
        <v>22247.960422947897</v>
      </c>
      <c r="BE34" s="1">
        <v>34.799999999999997</v>
      </c>
      <c r="BF34" s="1">
        <v>20</v>
      </c>
      <c r="BG34" s="1">
        <v>0.35</v>
      </c>
      <c r="BH34" s="2">
        <f>O34*24.305/40.3044*10000</f>
        <v>15799.540496819207</v>
      </c>
      <c r="BI34" s="2"/>
      <c r="BJ34" s="1">
        <v>0.78</v>
      </c>
      <c r="BK34" s="1"/>
      <c r="BL34" s="2">
        <f>2*22.9898/61.9789*R34*10000</f>
        <v>21217.16519654269</v>
      </c>
      <c r="BM34" s="1">
        <v>12</v>
      </c>
      <c r="BN34" s="1">
        <v>30.4</v>
      </c>
      <c r="BO34" s="1">
        <v>38</v>
      </c>
      <c r="BP34" s="1"/>
      <c r="BQ34" s="1"/>
      <c r="BR34" s="2">
        <f>2*30.9738/141.9445*T34*10000</f>
        <v>698.27404372835861</v>
      </c>
      <c r="BS34" s="1">
        <v>18</v>
      </c>
      <c r="BT34" s="1">
        <v>1.4599999999999999E-3</v>
      </c>
      <c r="BU34" s="1"/>
      <c r="BV34" s="1"/>
      <c r="BW34" s="1">
        <v>82</v>
      </c>
      <c r="BX34" s="1"/>
      <c r="BY34" s="1"/>
      <c r="BZ34" s="1"/>
      <c r="CA34" s="1">
        <v>309</v>
      </c>
      <c r="CB34" s="1">
        <v>0.3</v>
      </c>
      <c r="CC34" s="1">
        <v>15</v>
      </c>
      <c r="CD34" s="1">
        <v>0.15</v>
      </c>
      <c r="CE34" s="2">
        <f>H34*28.0855/60.0843*10000</f>
        <v>317715.51553400804</v>
      </c>
      <c r="CF34" s="1">
        <v>5.09</v>
      </c>
      <c r="CG34" s="1">
        <v>1.73</v>
      </c>
      <c r="CH34" s="1">
        <v>266</v>
      </c>
      <c r="CI34" s="1">
        <v>0.74</v>
      </c>
      <c r="CJ34" s="1">
        <v>0.82</v>
      </c>
      <c r="CK34" s="1"/>
      <c r="CL34" s="1">
        <v>8.9499999999999993</v>
      </c>
      <c r="CM34" s="2">
        <f>47.867/79.8658*I34*10000</f>
        <v>4015.5974146630979</v>
      </c>
      <c r="CN34" s="1">
        <v>1.55</v>
      </c>
      <c r="CO34" s="1"/>
      <c r="CP34" s="1">
        <v>1.55</v>
      </c>
      <c r="CQ34" s="1">
        <v>98</v>
      </c>
      <c r="CR34" s="1">
        <v>0.91</v>
      </c>
      <c r="CS34" s="1">
        <v>17.399999999999999</v>
      </c>
      <c r="CT34" s="1">
        <v>2.2599999999999998</v>
      </c>
      <c r="CU34" s="1">
        <v>70</v>
      </c>
      <c r="CV34" s="1">
        <v>188</v>
      </c>
    </row>
    <row r="35" spans="1:100" x14ac:dyDescent="0.2">
      <c r="A35" s="1" t="s">
        <v>254</v>
      </c>
      <c r="B35" t="s">
        <v>255</v>
      </c>
      <c r="C35">
        <v>0</v>
      </c>
      <c r="D35" s="1" t="s">
        <v>5</v>
      </c>
      <c r="E35" s="1" t="s">
        <v>122</v>
      </c>
      <c r="F35" s="1" t="s">
        <v>142</v>
      </c>
      <c r="H35">
        <v>70.400000000000006</v>
      </c>
      <c r="I35">
        <v>0.7</v>
      </c>
      <c r="J35">
        <v>14.6</v>
      </c>
      <c r="L35">
        <v>5.5</v>
      </c>
      <c r="N35">
        <v>0.1</v>
      </c>
      <c r="O35">
        <v>2</v>
      </c>
      <c r="Q35">
        <v>1.4</v>
      </c>
      <c r="R35">
        <v>1.6</v>
      </c>
      <c r="S35">
        <v>3.6</v>
      </c>
      <c r="T35">
        <v>0.2</v>
      </c>
      <c r="AB35">
        <v>731</v>
      </c>
      <c r="AC35">
        <v>2.34</v>
      </c>
      <c r="AD35">
        <v>0.24</v>
      </c>
      <c r="AH35">
        <v>0.11</v>
      </c>
      <c r="AI35">
        <v>72.900000000000006</v>
      </c>
      <c r="AK35">
        <v>11.8</v>
      </c>
      <c r="AL35">
        <v>53</v>
      </c>
      <c r="AM35">
        <v>4.3</v>
      </c>
      <c r="AN35">
        <v>20.2</v>
      </c>
      <c r="AO35">
        <v>5.57</v>
      </c>
      <c r="AP35">
        <v>3.27</v>
      </c>
      <c r="AQ35">
        <v>1.37</v>
      </c>
      <c r="AT35">
        <v>18.2</v>
      </c>
      <c r="AU35">
        <v>6.05</v>
      </c>
      <c r="AV35">
        <v>1.66</v>
      </c>
      <c r="AX35">
        <v>6.5</v>
      </c>
      <c r="AZ35">
        <v>1.1299999999999999</v>
      </c>
      <c r="BB35">
        <v>6.2E-2</v>
      </c>
      <c r="BE35">
        <v>36.5</v>
      </c>
      <c r="BF35">
        <v>31.3</v>
      </c>
      <c r="BG35">
        <v>0.47899999999999998</v>
      </c>
      <c r="BJ35">
        <v>0.3</v>
      </c>
      <c r="BM35">
        <v>12.7</v>
      </c>
      <c r="BN35">
        <v>33.299999999999997</v>
      </c>
      <c r="BO35">
        <v>26.3</v>
      </c>
      <c r="BS35">
        <v>15.8</v>
      </c>
      <c r="BU35">
        <v>8.5399999999999991</v>
      </c>
      <c r="BW35">
        <v>110</v>
      </c>
      <c r="CB35">
        <v>0.41799999999999998</v>
      </c>
      <c r="CC35">
        <v>12.1</v>
      </c>
      <c r="CF35">
        <v>6.84</v>
      </c>
      <c r="CG35">
        <v>2.41</v>
      </c>
      <c r="CH35">
        <v>91.5</v>
      </c>
      <c r="CI35">
        <v>0.94</v>
      </c>
      <c r="CJ35">
        <v>0.98299999999999998</v>
      </c>
      <c r="CL35">
        <v>11.3</v>
      </c>
      <c r="CM35">
        <v>0.58799999999999997</v>
      </c>
      <c r="CO35">
        <v>0.50600000000000001</v>
      </c>
      <c r="CP35">
        <v>2.66</v>
      </c>
      <c r="CQ35">
        <v>73.8</v>
      </c>
      <c r="CR35">
        <v>1.1000000000000001</v>
      </c>
      <c r="CS35">
        <v>33.200000000000003</v>
      </c>
      <c r="CT35">
        <v>3.07</v>
      </c>
      <c r="CU35">
        <v>73</v>
      </c>
      <c r="CV35">
        <v>220</v>
      </c>
    </row>
    <row r="36" spans="1:100" x14ac:dyDescent="0.2">
      <c r="A36" s="1" t="s">
        <v>254</v>
      </c>
      <c r="B36" t="s">
        <v>255</v>
      </c>
      <c r="C36">
        <v>1</v>
      </c>
      <c r="D36" s="1" t="s">
        <v>5</v>
      </c>
      <c r="E36" s="1" t="s">
        <v>122</v>
      </c>
      <c r="F36" s="1" t="s">
        <v>142</v>
      </c>
      <c r="H36">
        <v>2.2999999999999998</v>
      </c>
      <c r="I36">
        <v>0.08</v>
      </c>
      <c r="J36">
        <v>0.9</v>
      </c>
      <c r="L36">
        <v>0.64</v>
      </c>
      <c r="N36">
        <v>0.03</v>
      </c>
      <c r="O36">
        <v>0.35</v>
      </c>
      <c r="Q36">
        <v>0.63</v>
      </c>
      <c r="R36">
        <v>0.7</v>
      </c>
      <c r="S36">
        <v>0.33</v>
      </c>
      <c r="T36">
        <v>0.03</v>
      </c>
      <c r="AB36">
        <v>113</v>
      </c>
      <c r="AC36">
        <v>0.41</v>
      </c>
      <c r="AD36">
        <v>0.08</v>
      </c>
      <c r="AH36">
        <v>0.04</v>
      </c>
      <c r="AI36">
        <v>16.5</v>
      </c>
      <c r="AK36">
        <v>2</v>
      </c>
      <c r="AL36">
        <v>10.8</v>
      </c>
      <c r="AM36">
        <v>0.85</v>
      </c>
      <c r="AN36">
        <v>7.7</v>
      </c>
      <c r="AO36">
        <v>0.82</v>
      </c>
      <c r="AP36">
        <v>0.46</v>
      </c>
      <c r="AQ36">
        <v>0.23</v>
      </c>
      <c r="AT36">
        <v>2.1</v>
      </c>
      <c r="AU36">
        <v>1.18</v>
      </c>
      <c r="AV36">
        <v>0.14000000000000001</v>
      </c>
      <c r="AX36">
        <v>1</v>
      </c>
      <c r="AZ36">
        <v>0.16</v>
      </c>
      <c r="BB36">
        <v>1.3599999999999999E-2</v>
      </c>
      <c r="BE36">
        <v>7.2</v>
      </c>
      <c r="BF36">
        <v>5.2</v>
      </c>
      <c r="BG36">
        <v>5.2999999999999999E-2</v>
      </c>
      <c r="BJ36">
        <v>0.09</v>
      </c>
      <c r="BM36">
        <v>1.8</v>
      </c>
      <c r="BN36">
        <v>6.9</v>
      </c>
      <c r="BO36">
        <v>5.4</v>
      </c>
      <c r="BS36">
        <v>5.0999999999999996</v>
      </c>
      <c r="BU36">
        <v>1.87</v>
      </c>
      <c r="BW36">
        <v>20</v>
      </c>
      <c r="CB36">
        <v>0.17399999999999999</v>
      </c>
      <c r="CC36">
        <v>1.8</v>
      </c>
      <c r="CF36">
        <v>1.21</v>
      </c>
      <c r="CG36">
        <v>0.34</v>
      </c>
      <c r="CH36">
        <v>30.6</v>
      </c>
      <c r="CI36">
        <v>0.13100000000000001</v>
      </c>
      <c r="CJ36">
        <v>0.16200000000000001</v>
      </c>
      <c r="CL36">
        <v>3.1</v>
      </c>
      <c r="CM36">
        <v>0.187</v>
      </c>
      <c r="CO36">
        <v>6.9000000000000006E-2</v>
      </c>
      <c r="CP36">
        <v>0.87</v>
      </c>
      <c r="CQ36">
        <v>7.2</v>
      </c>
      <c r="CR36">
        <v>0.16</v>
      </c>
      <c r="CS36">
        <v>4.5</v>
      </c>
      <c r="CT36">
        <v>0.33</v>
      </c>
      <c r="CU36">
        <v>11.4</v>
      </c>
      <c r="CV36">
        <v>31</v>
      </c>
    </row>
    <row r="37" spans="1:100" x14ac:dyDescent="0.2">
      <c r="A37" s="1" t="s">
        <v>12</v>
      </c>
      <c r="B37" s="1" t="s">
        <v>42</v>
      </c>
      <c r="C37" s="1">
        <v>0</v>
      </c>
      <c r="D37" s="1" t="s">
        <v>5</v>
      </c>
      <c r="E37" s="1" t="s">
        <v>122</v>
      </c>
      <c r="F37" s="1" t="s">
        <v>142</v>
      </c>
      <c r="G37" s="1"/>
      <c r="H37" s="19">
        <v>62.22</v>
      </c>
      <c r="I37" s="1">
        <v>0.83</v>
      </c>
      <c r="J37" s="19">
        <v>16.63</v>
      </c>
      <c r="K37" s="1"/>
      <c r="L37" s="1"/>
      <c r="M37" s="1">
        <v>6.99</v>
      </c>
      <c r="N37" s="1">
        <v>0.12</v>
      </c>
      <c r="O37" s="1">
        <v>3.47</v>
      </c>
      <c r="P37" s="1"/>
      <c r="Q37" s="1">
        <v>3.23</v>
      </c>
      <c r="R37" s="19">
        <v>2.15</v>
      </c>
      <c r="S37" s="18">
        <v>4.13</v>
      </c>
      <c r="T37" s="18">
        <v>0.23</v>
      </c>
      <c r="U37" s="1"/>
      <c r="V37" s="1"/>
      <c r="W37" s="1"/>
      <c r="X37" s="2">
        <f>J37*2*26.9815386/101.9612772*10000</f>
        <v>88014.391196347235</v>
      </c>
      <c r="Y37" s="1"/>
      <c r="Z37" s="1"/>
      <c r="AA37" s="1"/>
      <c r="AB37" s="1"/>
      <c r="AC37" s="1"/>
      <c r="AD37" s="1"/>
      <c r="AE37" s="1"/>
      <c r="AF37" s="1"/>
      <c r="AG37" s="2">
        <f>Q37*40.078/56.0774*10000</f>
        <v>23084.511764097482</v>
      </c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2">
        <f>2*39.0983/94.196*S37*10000</f>
        <v>34285.103189095076</v>
      </c>
      <c r="BE37" s="1"/>
      <c r="BF37" s="1"/>
      <c r="BG37" s="1"/>
      <c r="BH37" s="2">
        <f>O37*24.305/40.3044*10000</f>
        <v>20925.345619833071</v>
      </c>
      <c r="BI37" s="2">
        <f>54.938/70.9374*N37*10000</f>
        <v>929.34897529370983</v>
      </c>
      <c r="BJ37" s="1"/>
      <c r="BK37" s="1"/>
      <c r="BL37" s="2">
        <f>2*22.9898/61.9789*R37*10000</f>
        <v>15949.966843554819</v>
      </c>
      <c r="BM37" s="1"/>
      <c r="BN37" s="1"/>
      <c r="BO37" s="1"/>
      <c r="BP37" s="1"/>
      <c r="BQ37" s="1"/>
      <c r="BR37" s="2">
        <f>2*30.9738/141.9445*T37*10000</f>
        <v>1003.7689378595155</v>
      </c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2">
        <f>H37*28.0855/60.0843*10000</f>
        <v>290838.00759932294</v>
      </c>
      <c r="CF37" s="1"/>
      <c r="CG37" s="1"/>
      <c r="CH37" s="1"/>
      <c r="CI37" s="1"/>
      <c r="CJ37" s="1"/>
      <c r="CK37" s="1"/>
      <c r="CL37" s="1"/>
      <c r="CM37" s="2">
        <f>47.867/79.8658*I37*10000</f>
        <v>4974.5460510005532</v>
      </c>
      <c r="CN37" s="1"/>
      <c r="CO37" s="1"/>
      <c r="CP37" s="1"/>
      <c r="CQ37" s="1"/>
      <c r="CR37" s="1"/>
      <c r="CS37" s="1"/>
      <c r="CT37" s="1"/>
      <c r="CU37" s="1"/>
      <c r="CV37" s="1"/>
    </row>
    <row r="38" spans="1:100" x14ac:dyDescent="0.2">
      <c r="A38" s="1" t="s">
        <v>20</v>
      </c>
      <c r="B38" s="1" t="s">
        <v>157</v>
      </c>
      <c r="C38" s="1">
        <v>0</v>
      </c>
      <c r="D38" s="1" t="s">
        <v>5</v>
      </c>
      <c r="E38" s="1" t="s">
        <v>122</v>
      </c>
      <c r="F38" s="1" t="s">
        <v>142</v>
      </c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9"/>
      <c r="S38" s="18"/>
      <c r="T38" s="1"/>
      <c r="U38" s="1"/>
      <c r="V38" s="1"/>
      <c r="W38" s="1"/>
      <c r="X38" s="2"/>
      <c r="Y38" s="1"/>
      <c r="Z38" s="1"/>
      <c r="AA38" s="1"/>
      <c r="AB38" s="1"/>
      <c r="AC38" s="1"/>
      <c r="AD38" s="1"/>
      <c r="AE38" s="1"/>
      <c r="AF38" s="1"/>
      <c r="AG38" s="2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>
        <v>2.1999999999999999E-5</v>
      </c>
      <c r="BD38" s="1"/>
      <c r="BE38" s="1"/>
      <c r="BF38" s="1"/>
      <c r="BG38" s="1"/>
      <c r="BH38" s="2"/>
      <c r="BI38" s="2"/>
      <c r="BJ38" s="1"/>
      <c r="BK38" s="1"/>
      <c r="BL38" s="2"/>
      <c r="BM38" s="1"/>
      <c r="BN38" s="1"/>
      <c r="BO38" s="1"/>
      <c r="BP38" s="1"/>
      <c r="BQ38" s="1">
        <v>3.1000000000000001E-5</v>
      </c>
      <c r="BR38" s="2"/>
      <c r="BS38" s="1"/>
      <c r="BT38" s="1">
        <v>5.1999999999999995E-4</v>
      </c>
      <c r="BU38" s="1"/>
      <c r="BV38" s="1">
        <v>5.1000000000000004E-4</v>
      </c>
      <c r="BW38" s="1"/>
      <c r="BX38" s="1">
        <v>1.9799999999999999E-4</v>
      </c>
      <c r="BY38" s="1"/>
      <c r="BZ38" s="1">
        <v>3.4000000000000002E-4</v>
      </c>
      <c r="CA38" s="1"/>
      <c r="CB38" s="1"/>
      <c r="CC38" s="1"/>
      <c r="CD38" s="1"/>
      <c r="CE38" s="2"/>
      <c r="CF38" s="1"/>
      <c r="CG38" s="1"/>
      <c r="CH38" s="1"/>
      <c r="CI38" s="1"/>
      <c r="CJ38" s="1"/>
      <c r="CK38" s="1"/>
      <c r="CL38" s="1"/>
      <c r="CM38" s="2"/>
      <c r="CN38" s="1"/>
      <c r="CO38" s="1"/>
      <c r="CP38" s="1"/>
      <c r="CQ38" s="1"/>
      <c r="CR38" s="1"/>
      <c r="CS38" s="1"/>
      <c r="CT38" s="1"/>
      <c r="CU38" s="1"/>
      <c r="CV38" s="1"/>
    </row>
    <row r="39" spans="1:100" x14ac:dyDescent="0.2">
      <c r="A39" s="1" t="s">
        <v>19</v>
      </c>
      <c r="B39" s="1" t="s">
        <v>37</v>
      </c>
      <c r="C39" s="1">
        <v>0</v>
      </c>
      <c r="D39" s="1" t="s">
        <v>5</v>
      </c>
      <c r="E39" s="1" t="s">
        <v>122</v>
      </c>
      <c r="F39" s="1" t="s">
        <v>142</v>
      </c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9"/>
      <c r="S39" s="18"/>
      <c r="T39" s="1"/>
      <c r="U39" s="1"/>
      <c r="V39" s="1"/>
      <c r="W39" s="1"/>
      <c r="X39" s="2"/>
      <c r="Y39" s="1"/>
      <c r="Z39" s="1"/>
      <c r="AA39" s="1"/>
      <c r="AB39" s="1"/>
      <c r="AC39" s="1"/>
      <c r="AD39" s="1"/>
      <c r="AE39" s="1"/>
      <c r="AF39" s="1"/>
      <c r="AG39" s="2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2"/>
      <c r="BI39" s="2"/>
      <c r="BJ39" s="1"/>
      <c r="BK39" s="1"/>
      <c r="BL39" s="2"/>
      <c r="BM39" s="1">
        <v>13.7</v>
      </c>
      <c r="BN39" s="1"/>
      <c r="BO39" s="1"/>
      <c r="BP39" s="1"/>
      <c r="BQ39" s="1"/>
      <c r="BR39" s="2"/>
      <c r="BS39" s="1"/>
      <c r="BT39" s="1"/>
      <c r="BU39" s="1"/>
      <c r="BV39" s="1"/>
      <c r="BW39" s="1"/>
      <c r="BX39" s="1"/>
      <c r="BY39" s="1"/>
      <c r="BZ39" s="1"/>
      <c r="CA39" s="1"/>
      <c r="CB39" s="1">
        <v>0.45</v>
      </c>
      <c r="CC39" s="1"/>
      <c r="CD39" s="1"/>
      <c r="CE39" s="2"/>
      <c r="CF39" s="1"/>
      <c r="CG39" s="1"/>
      <c r="CH39" s="1"/>
      <c r="CI39" s="1">
        <v>0.96</v>
      </c>
      <c r="CJ39" s="1"/>
      <c r="CK39" s="1"/>
      <c r="CL39" s="1"/>
      <c r="CM39" s="2"/>
      <c r="CN39" s="1"/>
      <c r="CO39" s="1"/>
      <c r="CP39" s="1"/>
      <c r="CQ39" s="1"/>
      <c r="CR39" s="1"/>
      <c r="CS39" s="1"/>
      <c r="CT39" s="1"/>
      <c r="CU39" s="1"/>
      <c r="CV39" s="1"/>
    </row>
    <row r="40" spans="1:100" x14ac:dyDescent="0.2">
      <c r="A40" s="1" t="s">
        <v>15</v>
      </c>
      <c r="B40" s="1" t="s">
        <v>161</v>
      </c>
      <c r="C40" s="1">
        <v>0</v>
      </c>
      <c r="D40" s="1" t="s">
        <v>5</v>
      </c>
      <c r="E40" s="1" t="s">
        <v>122</v>
      </c>
      <c r="F40" s="1" t="s">
        <v>142</v>
      </c>
      <c r="G40" s="1"/>
      <c r="H40" s="19">
        <v>64.8</v>
      </c>
      <c r="I40" s="1">
        <v>0.55000000000000004</v>
      </c>
      <c r="J40" s="19">
        <v>15.84</v>
      </c>
      <c r="K40" s="1"/>
      <c r="L40" s="1"/>
      <c r="M40" s="1">
        <v>5.78</v>
      </c>
      <c r="N40" s="19">
        <v>0.1</v>
      </c>
      <c r="O40" s="1">
        <v>3.01</v>
      </c>
      <c r="P40" s="1"/>
      <c r="Q40" s="1">
        <v>3.91</v>
      </c>
      <c r="R40" s="19">
        <v>2.81</v>
      </c>
      <c r="S40" s="18">
        <v>3.01</v>
      </c>
      <c r="T40" s="18">
        <v>0.16</v>
      </c>
      <c r="U40" s="1"/>
      <c r="V40" s="1"/>
      <c r="W40" s="1"/>
      <c r="X40" s="2">
        <f>J40*2*26.9815386/101.9612772*10000</f>
        <v>83833.310676496709</v>
      </c>
      <c r="Y40" s="1"/>
      <c r="Z40" s="1"/>
      <c r="AA40" s="1"/>
      <c r="AB40" s="1"/>
      <c r="AC40" s="1"/>
      <c r="AD40" s="1"/>
      <c r="AE40" s="1"/>
      <c r="AF40" s="1"/>
      <c r="AG40" s="2">
        <f>Q40*40.078/56.0774*10000</f>
        <v>27944.408977591691</v>
      </c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2">
        <f>2*39.0983/94.196*S40*10000</f>
        <v>24987.448086967597</v>
      </c>
      <c r="BE40" s="1"/>
      <c r="BF40" s="1"/>
      <c r="BG40" s="1"/>
      <c r="BH40" s="2">
        <f>O40*24.305/40.3044*10000</f>
        <v>18151.38049443733</v>
      </c>
      <c r="BI40" s="2">
        <f>54.938/70.9374*N40*10000</f>
        <v>774.45747941142497</v>
      </c>
      <c r="BJ40" s="1"/>
      <c r="BK40" s="1"/>
      <c r="BL40" s="2">
        <f>2*22.9898/61.9789*R40*10000</f>
        <v>20846.235735064674</v>
      </c>
      <c r="BM40" s="1"/>
      <c r="BN40" s="1"/>
      <c r="BO40" s="1"/>
      <c r="BP40" s="1"/>
      <c r="BQ40" s="1"/>
      <c r="BR40" s="2">
        <f>2*30.9738/141.9445*T40*10000</f>
        <v>698.27404372835861</v>
      </c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2">
        <f>H40*28.0855/60.0843*10000</f>
        <v>302897.82855088601</v>
      </c>
      <c r="CF40" s="1"/>
      <c r="CG40" s="1"/>
      <c r="CH40" s="1"/>
      <c r="CI40" s="1"/>
      <c r="CJ40" s="1"/>
      <c r="CK40" s="1"/>
      <c r="CL40" s="1"/>
      <c r="CM40" s="2">
        <f>47.867/79.8658*I40*10000</f>
        <v>3296.3859374100057</v>
      </c>
      <c r="CN40" s="1"/>
      <c r="CO40" s="1"/>
      <c r="CP40" s="1"/>
      <c r="CQ40" s="1"/>
      <c r="CR40" s="1"/>
      <c r="CS40" s="1"/>
      <c r="CT40" s="1"/>
      <c r="CU40" s="1"/>
      <c r="CV40" s="1"/>
    </row>
    <row r="41" spans="1:100" x14ac:dyDescent="0.2">
      <c r="A41" s="1" t="s">
        <v>3</v>
      </c>
      <c r="B41" s="1" t="s">
        <v>40</v>
      </c>
      <c r="C41" s="1">
        <v>0</v>
      </c>
      <c r="D41" s="1" t="s">
        <v>5</v>
      </c>
      <c r="E41" s="1" t="s">
        <v>122</v>
      </c>
      <c r="F41" s="1" t="s">
        <v>142</v>
      </c>
      <c r="G41" s="1"/>
      <c r="H41" s="1">
        <v>66.62</v>
      </c>
      <c r="I41" s="1">
        <v>0.64</v>
      </c>
      <c r="J41" s="1">
        <v>15.4</v>
      </c>
      <c r="K41" s="1"/>
      <c r="L41" s="1"/>
      <c r="M41" s="1">
        <v>5.04</v>
      </c>
      <c r="N41" s="1"/>
      <c r="O41" s="19">
        <v>2.48</v>
      </c>
      <c r="P41" s="1"/>
      <c r="Q41" s="1">
        <v>3.59</v>
      </c>
      <c r="R41" s="19">
        <v>3.27</v>
      </c>
      <c r="S41" s="18">
        <v>2.8</v>
      </c>
      <c r="T41" s="18">
        <v>0.15</v>
      </c>
      <c r="U41" s="1"/>
      <c r="V41" s="1"/>
      <c r="W41" s="1">
        <v>5.2999999999999999E-2</v>
      </c>
      <c r="X41" s="2">
        <f>J41*2*26.9815386/101.9612772*10000</f>
        <v>81504.607602149583</v>
      </c>
      <c r="Y41" s="1">
        <v>4.8</v>
      </c>
      <c r="Z41" s="1">
        <v>1.5E-3</v>
      </c>
      <c r="AA41" s="1">
        <v>17</v>
      </c>
      <c r="AB41" s="1">
        <v>624</v>
      </c>
      <c r="AC41" s="1">
        <v>2.1</v>
      </c>
      <c r="AD41" s="1">
        <v>0.16</v>
      </c>
      <c r="AE41" s="1"/>
      <c r="AF41" s="1"/>
      <c r="AG41" s="2">
        <f>Q41*40.078/56.0774*10000</f>
        <v>25657.398524182652</v>
      </c>
      <c r="AH41" s="1">
        <v>0.09</v>
      </c>
      <c r="AI41" s="1">
        <v>63</v>
      </c>
      <c r="AJ41" s="1">
        <v>370</v>
      </c>
      <c r="AK41" s="1">
        <v>17.3</v>
      </c>
      <c r="AL41" s="1">
        <v>92</v>
      </c>
      <c r="AM41" s="1">
        <v>4.9000000000000004</v>
      </c>
      <c r="AN41" s="1">
        <v>28</v>
      </c>
      <c r="AO41" s="1">
        <v>3.9</v>
      </c>
      <c r="AP41" s="1">
        <v>2.2999999999999998</v>
      </c>
      <c r="AQ41" s="1">
        <v>1</v>
      </c>
      <c r="AR41" s="1">
        <v>557</v>
      </c>
      <c r="AS41" s="1"/>
      <c r="AT41" s="1">
        <v>17.5</v>
      </c>
      <c r="AU41" s="1">
        <v>4</v>
      </c>
      <c r="AV41" s="1">
        <v>1.4</v>
      </c>
      <c r="AW41" s="1"/>
      <c r="AX41" s="1">
        <v>5.3</v>
      </c>
      <c r="AY41" s="1">
        <v>0.05</v>
      </c>
      <c r="AZ41" s="1">
        <v>0.83</v>
      </c>
      <c r="BA41" s="1">
        <v>1.4</v>
      </c>
      <c r="BB41" s="1">
        <v>5.6000000000000001E-2</v>
      </c>
      <c r="BC41" s="1">
        <v>2.1999999999999999E-5</v>
      </c>
      <c r="BD41" s="2">
        <f>2*39.0983/94.196*S41*10000</f>
        <v>23244.137755318698</v>
      </c>
      <c r="BE41" s="1">
        <v>31</v>
      </c>
      <c r="BF41" s="1">
        <v>21</v>
      </c>
      <c r="BG41" s="1">
        <v>0.31</v>
      </c>
      <c r="BH41" s="2">
        <f>O41*24.305/40.3044*10000</f>
        <v>14955.29024126398</v>
      </c>
      <c r="BI41" s="2"/>
      <c r="BJ41" s="1">
        <v>1.1000000000000001</v>
      </c>
      <c r="BK41" s="1">
        <v>83</v>
      </c>
      <c r="BL41" s="2">
        <f>2*22.9898/61.9789*R41*10000</f>
        <v>24258.786780662449</v>
      </c>
      <c r="BM41" s="1">
        <v>12</v>
      </c>
      <c r="BN41" s="1">
        <v>27</v>
      </c>
      <c r="BO41" s="1">
        <v>47</v>
      </c>
      <c r="BP41" s="1"/>
      <c r="BQ41" s="1">
        <v>3.1000000000000001E-5</v>
      </c>
      <c r="BR41" s="2">
        <f>2*30.9738/141.9445*T41*10000</f>
        <v>654.63191599533616</v>
      </c>
      <c r="BS41" s="1">
        <v>17</v>
      </c>
      <c r="BT41" s="1">
        <v>5.1999999999999995E-4</v>
      </c>
      <c r="BU41" s="1">
        <v>7.1</v>
      </c>
      <c r="BV41" s="1">
        <v>5.0000000000000001E-4</v>
      </c>
      <c r="BW41" s="1">
        <v>84</v>
      </c>
      <c r="BX41" s="1">
        <v>1.9799999999999999E-4</v>
      </c>
      <c r="BY41" s="1"/>
      <c r="BZ41" s="1">
        <v>3.4000000000000002E-4</v>
      </c>
      <c r="CA41" s="1">
        <v>621</v>
      </c>
      <c r="CB41" s="1">
        <v>0.4</v>
      </c>
      <c r="CC41" s="1">
        <v>14</v>
      </c>
      <c r="CD41" s="1">
        <v>0.09</v>
      </c>
      <c r="CE41" s="2">
        <f>H41*28.0855/60.0843*10000</f>
        <v>311405.14410586457</v>
      </c>
      <c r="CF41" s="1">
        <v>4.7</v>
      </c>
      <c r="CG41" s="1">
        <v>2.1</v>
      </c>
      <c r="CH41" s="1">
        <v>320</v>
      </c>
      <c r="CI41" s="1">
        <v>0.9</v>
      </c>
      <c r="CJ41" s="1">
        <v>0.7</v>
      </c>
      <c r="CK41" s="1"/>
      <c r="CL41" s="1">
        <v>10.5</v>
      </c>
      <c r="CM41" s="2">
        <f>47.867/79.8658*I41*10000</f>
        <v>3835.7945453498251</v>
      </c>
      <c r="CN41" s="1">
        <v>0.9</v>
      </c>
      <c r="CO41" s="1">
        <v>0.3</v>
      </c>
      <c r="CP41" s="1">
        <v>2.7</v>
      </c>
      <c r="CQ41" s="1">
        <v>97</v>
      </c>
      <c r="CR41" s="1">
        <v>1.9</v>
      </c>
      <c r="CS41" s="1">
        <v>21</v>
      </c>
      <c r="CT41" s="1">
        <v>2</v>
      </c>
      <c r="CU41" s="1">
        <v>67</v>
      </c>
      <c r="CV41" s="1">
        <v>193</v>
      </c>
    </row>
    <row r="42" spans="1:100" x14ac:dyDescent="0.2">
      <c r="A42" s="1" t="s">
        <v>3</v>
      </c>
      <c r="B42" s="1" t="s">
        <v>40</v>
      </c>
      <c r="C42" s="1">
        <v>1</v>
      </c>
      <c r="D42" s="1" t="s">
        <v>5</v>
      </c>
      <c r="E42" s="1" t="s">
        <v>122</v>
      </c>
      <c r="F42" s="1" t="s">
        <v>142</v>
      </c>
      <c r="G42" s="1"/>
      <c r="H42" s="1">
        <v>1.18</v>
      </c>
      <c r="I42" s="1">
        <v>0.08</v>
      </c>
      <c r="J42" s="1">
        <v>0.75</v>
      </c>
      <c r="K42" s="1"/>
      <c r="L42" s="1"/>
      <c r="M42" s="1">
        <v>0.53</v>
      </c>
      <c r="N42" s="1">
        <v>0.01</v>
      </c>
      <c r="O42" s="19">
        <v>0.35</v>
      </c>
      <c r="P42" s="1"/>
      <c r="Q42" s="19">
        <v>0.2</v>
      </c>
      <c r="R42" s="19">
        <v>0.48</v>
      </c>
      <c r="S42" s="18">
        <v>0.23</v>
      </c>
      <c r="T42" s="18">
        <v>0.02</v>
      </c>
      <c r="U42" s="1"/>
      <c r="V42" s="1"/>
      <c r="W42" s="1">
        <v>3.0000000000000001E-3</v>
      </c>
      <c r="X42" s="2">
        <f>J42*2*26.9815386/101.9612772*10000</f>
        <v>3969.3802403644281</v>
      </c>
      <c r="Y42" s="1">
        <v>0.5</v>
      </c>
      <c r="Z42" s="1">
        <v>4.0000000000000002E-4</v>
      </c>
      <c r="AA42" s="1">
        <v>8</v>
      </c>
      <c r="AB42" s="1">
        <v>83</v>
      </c>
      <c r="AC42" s="1">
        <v>0.9</v>
      </c>
      <c r="AD42" s="1">
        <v>0.06</v>
      </c>
      <c r="AE42" s="1"/>
      <c r="AF42" s="1"/>
      <c r="AG42" s="2">
        <f>Q42*40.078/56.0774*10000</f>
        <v>1429.3815333806492</v>
      </c>
      <c r="AH42" s="1">
        <v>0.01</v>
      </c>
      <c r="AI42" s="1">
        <v>4</v>
      </c>
      <c r="AJ42" s="1">
        <v>382</v>
      </c>
      <c r="AK42" s="1">
        <v>0.6</v>
      </c>
      <c r="AL42" s="1">
        <v>17</v>
      </c>
      <c r="AM42" s="1">
        <v>1.5</v>
      </c>
      <c r="AN42" s="1">
        <v>4</v>
      </c>
      <c r="AO42" s="1"/>
      <c r="AP42" s="1"/>
      <c r="AQ42" s="1">
        <v>0.1</v>
      </c>
      <c r="AR42" s="1">
        <v>56</v>
      </c>
      <c r="AS42" s="1"/>
      <c r="AT42" s="1">
        <v>0.7</v>
      </c>
      <c r="AU42" s="1">
        <v>0.3</v>
      </c>
      <c r="AV42" s="1">
        <v>0.1</v>
      </c>
      <c r="AW42" s="1"/>
      <c r="AX42" s="1">
        <v>0.7</v>
      </c>
      <c r="AY42" s="1">
        <v>0.04</v>
      </c>
      <c r="AZ42" s="1"/>
      <c r="BA42" s="1">
        <v>0.7</v>
      </c>
      <c r="BB42" s="1">
        <v>8.0000000000000002E-3</v>
      </c>
      <c r="BC42" s="1">
        <v>6.9999999999999999E-6</v>
      </c>
      <c r="BD42" s="2">
        <f>2*39.0983/94.196*S42*10000</f>
        <v>1909.339887044036</v>
      </c>
      <c r="BE42" s="1">
        <v>3</v>
      </c>
      <c r="BF42" s="1">
        <v>5</v>
      </c>
      <c r="BG42" s="1">
        <v>0.05</v>
      </c>
      <c r="BH42" s="2">
        <f>O42*24.305/40.3044*10000</f>
        <v>2110.6256388880615</v>
      </c>
      <c r="BI42" s="2">
        <f>54.938/70.9374*N42*10000</f>
        <v>77.445747941142486</v>
      </c>
      <c r="BJ42" s="1">
        <v>0.3</v>
      </c>
      <c r="BK42" s="1"/>
      <c r="BL42" s="2">
        <f>2*22.9898/61.9789*R42*10000</f>
        <v>3560.922830188983</v>
      </c>
      <c r="BM42" s="1">
        <v>1</v>
      </c>
      <c r="BN42" s="1">
        <v>2</v>
      </c>
      <c r="BO42" s="1">
        <v>11</v>
      </c>
      <c r="BP42" s="1"/>
      <c r="BQ42" s="1">
        <v>8.9999999999999985E-6</v>
      </c>
      <c r="BR42" s="2">
        <f>2*30.9738/141.9445*T42*10000</f>
        <v>87.284255466044826</v>
      </c>
      <c r="BS42" s="1">
        <v>0.5</v>
      </c>
      <c r="BT42" s="1">
        <v>2.0000000000000002E-5</v>
      </c>
      <c r="BU42" s="1"/>
      <c r="BV42" s="1">
        <v>5.0000000000000001E-4</v>
      </c>
      <c r="BW42" s="1">
        <v>17</v>
      </c>
      <c r="BX42" s="1"/>
      <c r="BY42" s="1"/>
      <c r="BZ42" s="1">
        <v>2.0000000000000002E-5</v>
      </c>
      <c r="CA42" s="1">
        <v>33</v>
      </c>
      <c r="CB42" s="1">
        <v>0.1</v>
      </c>
      <c r="CC42" s="1">
        <v>0.9</v>
      </c>
      <c r="CD42" s="1">
        <v>0.05</v>
      </c>
      <c r="CE42" s="2">
        <f>H42*28.0855/60.0843*10000</f>
        <v>5515.7320631179864</v>
      </c>
      <c r="CF42" s="1">
        <v>0.3</v>
      </c>
      <c r="CG42" s="1">
        <v>0.5</v>
      </c>
      <c r="CH42" s="1">
        <v>46</v>
      </c>
      <c r="CI42" s="1">
        <v>0.1</v>
      </c>
      <c r="CJ42" s="1">
        <v>0.1</v>
      </c>
      <c r="CK42" s="1"/>
      <c r="CL42" s="1">
        <v>1</v>
      </c>
      <c r="CM42" s="2">
        <f>47.867/79.8658*I42*10000</f>
        <v>479.47431816872813</v>
      </c>
      <c r="CN42" s="1">
        <v>0.5</v>
      </c>
      <c r="CO42" s="1"/>
      <c r="CP42" s="1">
        <v>0.6</v>
      </c>
      <c r="CQ42" s="1">
        <v>11</v>
      </c>
      <c r="CR42" s="1">
        <v>1</v>
      </c>
      <c r="CS42" s="1">
        <v>2</v>
      </c>
      <c r="CT42" s="1">
        <v>0.4</v>
      </c>
      <c r="CU42" s="1">
        <v>6</v>
      </c>
      <c r="CV42" s="1">
        <v>28</v>
      </c>
    </row>
    <row r="43" spans="1:100" x14ac:dyDescent="0.2">
      <c r="A43" s="1" t="s">
        <v>13</v>
      </c>
      <c r="B43" s="1" t="s">
        <v>160</v>
      </c>
      <c r="C43" s="1">
        <v>0</v>
      </c>
      <c r="D43" s="1" t="s">
        <v>5</v>
      </c>
      <c r="E43" s="1" t="s">
        <v>122</v>
      </c>
      <c r="F43" s="1" t="s">
        <v>142</v>
      </c>
      <c r="G43" s="1"/>
      <c r="H43" s="19">
        <v>66.8</v>
      </c>
      <c r="I43" s="1">
        <v>0.54</v>
      </c>
      <c r="J43" s="19">
        <v>15.05</v>
      </c>
      <c r="K43" s="1"/>
      <c r="L43" s="1"/>
      <c r="M43" s="1">
        <v>4.09</v>
      </c>
      <c r="N43" s="1">
        <v>7.0000000000000007E-2</v>
      </c>
      <c r="O43" s="19">
        <v>2.2999999999999998</v>
      </c>
      <c r="P43" s="1"/>
      <c r="Q43" s="1">
        <v>4.24</v>
      </c>
      <c r="R43" s="19">
        <v>3.56</v>
      </c>
      <c r="S43" s="18">
        <v>3.19</v>
      </c>
      <c r="T43" s="18">
        <v>0.15</v>
      </c>
      <c r="U43" s="1"/>
      <c r="V43" s="1"/>
      <c r="W43" s="1"/>
      <c r="X43" s="2">
        <f>J43*2*26.9815386/101.9612772*10000</f>
        <v>79652.230156646183</v>
      </c>
      <c r="Y43" s="1"/>
      <c r="Z43" s="1">
        <v>1.81E-3</v>
      </c>
      <c r="AA43" s="1">
        <v>9.1999999999999993</v>
      </c>
      <c r="AB43" s="1">
        <v>1070</v>
      </c>
      <c r="AC43" s="1">
        <v>1.3</v>
      </c>
      <c r="AD43" s="1">
        <v>3.5000000000000003E-2</v>
      </c>
      <c r="AE43" s="1">
        <v>1.6</v>
      </c>
      <c r="AF43" s="1"/>
      <c r="AG43" s="2">
        <f>Q43*40.078/56.0774*10000</f>
        <v>30302.888507669762</v>
      </c>
      <c r="AH43" s="1">
        <v>7.4999999999999997E-2</v>
      </c>
      <c r="AI43" s="1">
        <v>65.599999999999994</v>
      </c>
      <c r="AJ43" s="1">
        <v>100</v>
      </c>
      <c r="AK43" s="1">
        <v>12</v>
      </c>
      <c r="AL43" s="1">
        <v>35</v>
      </c>
      <c r="AM43" s="1"/>
      <c r="AN43" s="1">
        <v>14</v>
      </c>
      <c r="AO43" s="1">
        <v>2.9</v>
      </c>
      <c r="AP43" s="1"/>
      <c r="AQ43" s="1">
        <v>0.93700000000000006</v>
      </c>
      <c r="AR43" s="1">
        <v>500</v>
      </c>
      <c r="AS43" s="1"/>
      <c r="AT43" s="1">
        <v>14</v>
      </c>
      <c r="AU43" s="1"/>
      <c r="AV43" s="1"/>
      <c r="AW43" s="1"/>
      <c r="AX43" s="1">
        <v>5.8</v>
      </c>
      <c r="AY43" s="1">
        <v>9.6000000000000002E-2</v>
      </c>
      <c r="AZ43" s="1">
        <v>0.62</v>
      </c>
      <c r="BA43" s="1"/>
      <c r="BB43" s="1"/>
      <c r="BC43" s="1">
        <v>2.0000000000000002E-5</v>
      </c>
      <c r="BD43" s="2">
        <f>2*39.0983/94.196*S43*10000</f>
        <v>26481.714085523799</v>
      </c>
      <c r="BE43" s="1">
        <v>32.299999999999997</v>
      </c>
      <c r="BF43" s="1">
        <v>22</v>
      </c>
      <c r="BG43" s="1">
        <v>0.23300000000000001</v>
      </c>
      <c r="BH43" s="2">
        <f>O43*24.305/40.3044*10000</f>
        <v>13869.825626978689</v>
      </c>
      <c r="BI43" s="2">
        <f>54.938/70.9374*N43*10000</f>
        <v>542.12023558799751</v>
      </c>
      <c r="BJ43" s="1"/>
      <c r="BK43" s="1"/>
      <c r="BL43" s="2">
        <f>2*22.9898/61.9789*R43*10000</f>
        <v>26410.177657234959</v>
      </c>
      <c r="BM43" s="1">
        <v>26</v>
      </c>
      <c r="BN43" s="1">
        <v>25.9</v>
      </c>
      <c r="BO43" s="1">
        <v>19</v>
      </c>
      <c r="BP43" s="1"/>
      <c r="BQ43" s="1"/>
      <c r="BR43" s="2">
        <f>2*30.9738/141.9445*T43*10000</f>
        <v>654.63191599533616</v>
      </c>
      <c r="BS43" s="1">
        <v>17</v>
      </c>
      <c r="BT43" s="1"/>
      <c r="BU43" s="1"/>
      <c r="BV43" s="1"/>
      <c r="BW43" s="1">
        <v>110</v>
      </c>
      <c r="BX43" s="1"/>
      <c r="BY43" s="1"/>
      <c r="BZ43" s="1"/>
      <c r="CA43" s="1">
        <v>600</v>
      </c>
      <c r="CB43" s="1"/>
      <c r="CC43" s="1">
        <v>7</v>
      </c>
      <c r="CD43" s="1"/>
      <c r="CE43" s="2">
        <f>H43*28.0855/60.0843*10000</f>
        <v>312246.52696295036</v>
      </c>
      <c r="CF43" s="1">
        <v>4.6100000000000003</v>
      </c>
      <c r="CG43" s="1"/>
      <c r="CH43" s="1">
        <v>316</v>
      </c>
      <c r="CI43" s="1">
        <v>5.7</v>
      </c>
      <c r="CJ43" s="1">
        <v>0.48099999999999998</v>
      </c>
      <c r="CK43" s="1"/>
      <c r="CL43" s="1">
        <v>10.3</v>
      </c>
      <c r="CM43" s="2">
        <f>47.867/79.8658*I43*10000</f>
        <v>3236.4516476389149</v>
      </c>
      <c r="CN43" s="1">
        <v>0.52400000000000002</v>
      </c>
      <c r="CO43" s="1"/>
      <c r="CP43" s="1">
        <v>2.4500000000000002</v>
      </c>
      <c r="CQ43" s="1">
        <v>53</v>
      </c>
      <c r="CR43" s="1"/>
      <c r="CS43" s="1">
        <v>21</v>
      </c>
      <c r="CT43" s="1">
        <v>1.47</v>
      </c>
      <c r="CU43" s="1">
        <v>52</v>
      </c>
      <c r="CV43" s="1">
        <v>237</v>
      </c>
    </row>
    <row r="44" spans="1:100" x14ac:dyDescent="0.2">
      <c r="A44" s="1" t="s">
        <v>18</v>
      </c>
      <c r="B44" s="1" t="s">
        <v>158</v>
      </c>
      <c r="C44" s="1">
        <v>0</v>
      </c>
      <c r="D44" s="1" t="s">
        <v>5</v>
      </c>
      <c r="E44" s="1" t="s">
        <v>122</v>
      </c>
      <c r="F44" s="1" t="s">
        <v>142</v>
      </c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9"/>
      <c r="S44" s="18"/>
      <c r="T44" s="1"/>
      <c r="U44" s="1"/>
      <c r="V44" s="1"/>
      <c r="W44" s="1"/>
      <c r="X44" s="2"/>
      <c r="Y44" s="1">
        <v>5.0999999999999996</v>
      </c>
      <c r="Z44" s="1"/>
      <c r="AA44" s="1"/>
      <c r="AB44" s="1"/>
      <c r="AC44" s="1"/>
      <c r="AD44" s="1"/>
      <c r="AE44" s="1"/>
      <c r="AF44" s="1"/>
      <c r="AG44" s="2"/>
      <c r="AH44" s="1"/>
      <c r="AI44" s="1"/>
      <c r="AJ44" s="1"/>
      <c r="AK44" s="1"/>
      <c r="AL44" s="1"/>
      <c r="AM44" s="1">
        <v>7.3</v>
      </c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2"/>
      <c r="BI44" s="2"/>
      <c r="BJ44" s="1">
        <v>1.2</v>
      </c>
      <c r="BK44" s="1"/>
      <c r="BL44" s="2"/>
      <c r="BM44" s="1"/>
      <c r="BN44" s="1"/>
      <c r="BO44" s="1"/>
      <c r="BP44" s="1"/>
      <c r="BQ44" s="1"/>
      <c r="BR44" s="2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2"/>
      <c r="CF44" s="1"/>
      <c r="CG44" s="1"/>
      <c r="CH44" s="1"/>
      <c r="CI44" s="1"/>
      <c r="CJ44" s="1"/>
      <c r="CK44" s="1"/>
      <c r="CL44" s="1"/>
      <c r="CM44" s="2"/>
      <c r="CN44" s="1"/>
      <c r="CO44" s="1"/>
      <c r="CP44" s="1"/>
      <c r="CQ44" s="1"/>
      <c r="CR44" s="1">
        <v>3.3</v>
      </c>
      <c r="CS44" s="1"/>
      <c r="CT44" s="1"/>
      <c r="CU44" s="1"/>
      <c r="CV44" s="1"/>
    </row>
    <row r="45" spans="1:100" x14ac:dyDescent="0.2">
      <c r="A45" t="s">
        <v>247</v>
      </c>
      <c r="B45" t="s">
        <v>38</v>
      </c>
      <c r="C45">
        <v>0</v>
      </c>
      <c r="D45" s="1" t="s">
        <v>5</v>
      </c>
      <c r="E45" t="s">
        <v>122</v>
      </c>
      <c r="F45" t="s">
        <v>142</v>
      </c>
      <c r="H45" s="16">
        <v>65.891525520286265</v>
      </c>
      <c r="I45" s="16">
        <v>0.50054818559759429</v>
      </c>
      <c r="J45" s="16">
        <v>15.191288399839433</v>
      </c>
      <c r="K45" s="16"/>
      <c r="L45" s="16">
        <v>5.0041069030351952</v>
      </c>
      <c r="M45" s="16"/>
      <c r="N45" s="16">
        <v>7.7473574096056735E-2</v>
      </c>
      <c r="O45" s="16">
        <v>2.2055071795926766</v>
      </c>
      <c r="P45" s="16"/>
      <c r="Q45" s="16">
        <v>4.1976196416986866</v>
      </c>
      <c r="R45" s="16">
        <v>3.8956270125386832</v>
      </c>
      <c r="S45" s="16">
        <v>3.372893450610384</v>
      </c>
      <c r="T45" s="16">
        <v>0.16039570330526853</v>
      </c>
      <c r="W45">
        <v>0.05</v>
      </c>
      <c r="X45">
        <v>80399.999999999985</v>
      </c>
      <c r="Y45">
        <v>1.5</v>
      </c>
      <c r="Z45">
        <v>1.8000000000000002E-3</v>
      </c>
      <c r="AA45">
        <v>15</v>
      </c>
      <c r="AB45">
        <v>550</v>
      </c>
      <c r="AC45">
        <v>3</v>
      </c>
      <c r="AD45">
        <v>0.127</v>
      </c>
      <c r="AG45">
        <v>30000</v>
      </c>
      <c r="AH45">
        <v>9.8000000000000004E-2</v>
      </c>
      <c r="AI45">
        <v>64</v>
      </c>
      <c r="AK45">
        <v>10</v>
      </c>
      <c r="AL45">
        <v>35</v>
      </c>
      <c r="AM45">
        <v>3.7</v>
      </c>
      <c r="AN45">
        <v>25</v>
      </c>
      <c r="AO45">
        <v>3.5</v>
      </c>
      <c r="AP45">
        <v>2.2999999999999998</v>
      </c>
      <c r="AQ45">
        <v>0.88</v>
      </c>
      <c r="AS45">
        <v>35000</v>
      </c>
      <c r="AT45">
        <v>17</v>
      </c>
      <c r="AU45">
        <v>3.8</v>
      </c>
      <c r="AV45">
        <v>1.6</v>
      </c>
      <c r="AX45">
        <v>5.8</v>
      </c>
      <c r="AZ45">
        <v>0.8</v>
      </c>
      <c r="BB45">
        <v>0.05</v>
      </c>
      <c r="BC45">
        <v>2.0000000000000002E-5</v>
      </c>
      <c r="BD45">
        <v>28000</v>
      </c>
      <c r="BE45">
        <v>30</v>
      </c>
      <c r="BF45">
        <v>20</v>
      </c>
      <c r="BG45">
        <v>0.32</v>
      </c>
      <c r="BH45">
        <v>13300</v>
      </c>
      <c r="BI45">
        <v>600</v>
      </c>
      <c r="BJ45">
        <v>1.5</v>
      </c>
      <c r="BL45">
        <v>28900</v>
      </c>
      <c r="BM45">
        <v>25</v>
      </c>
      <c r="BN45">
        <v>26</v>
      </c>
      <c r="BO45">
        <v>20</v>
      </c>
      <c r="BQ45">
        <v>5.0000000000000002E-5</v>
      </c>
      <c r="BR45">
        <v>700</v>
      </c>
      <c r="BS45">
        <v>20</v>
      </c>
      <c r="BT45">
        <v>5.0000000000000001E-4</v>
      </c>
      <c r="BU45">
        <v>7.1</v>
      </c>
      <c r="BW45">
        <v>112</v>
      </c>
      <c r="BX45">
        <v>4.0000000000000002E-4</v>
      </c>
      <c r="CB45">
        <v>0.2</v>
      </c>
      <c r="CC45">
        <v>11</v>
      </c>
      <c r="CD45">
        <v>50</v>
      </c>
      <c r="CE45">
        <v>308000</v>
      </c>
      <c r="CF45">
        <v>4.5</v>
      </c>
      <c r="CG45">
        <v>5.5</v>
      </c>
      <c r="CH45">
        <v>350</v>
      </c>
      <c r="CI45">
        <v>2.2000000000000002</v>
      </c>
      <c r="CJ45">
        <v>0.64</v>
      </c>
      <c r="CL45">
        <v>10.7</v>
      </c>
      <c r="CM45">
        <v>3000</v>
      </c>
      <c r="CN45">
        <v>0.75</v>
      </c>
      <c r="CO45">
        <v>0.33</v>
      </c>
      <c r="CP45">
        <v>2.8</v>
      </c>
      <c r="CQ45">
        <v>60</v>
      </c>
      <c r="CR45">
        <v>2</v>
      </c>
      <c r="CS45">
        <v>22</v>
      </c>
      <c r="CT45">
        <v>2.2000000000000002</v>
      </c>
      <c r="CU45">
        <v>71</v>
      </c>
      <c r="CV45">
        <v>190</v>
      </c>
    </row>
    <row r="46" spans="1:100" x14ac:dyDescent="0.2">
      <c r="A46" s="1" t="s">
        <v>21</v>
      </c>
      <c r="B46" s="1" t="s">
        <v>39</v>
      </c>
      <c r="C46" s="1">
        <v>0</v>
      </c>
      <c r="D46" s="1" t="s">
        <v>5</v>
      </c>
      <c r="E46" s="1" t="s">
        <v>122</v>
      </c>
      <c r="F46" s="1" t="s">
        <v>142</v>
      </c>
      <c r="G46" s="1"/>
      <c r="H46" s="1">
        <v>66.8</v>
      </c>
      <c r="I46" s="1">
        <v>0.54</v>
      </c>
      <c r="J46" s="1">
        <v>15.05</v>
      </c>
      <c r="K46" s="1"/>
      <c r="L46" s="1"/>
      <c r="M46" s="1">
        <v>4.09</v>
      </c>
      <c r="N46" s="19">
        <v>0.1</v>
      </c>
      <c r="O46" s="19">
        <v>2.2999999999999998</v>
      </c>
      <c r="P46" s="1"/>
      <c r="Q46" s="1">
        <v>4.24</v>
      </c>
      <c r="R46" s="19">
        <v>3.56</v>
      </c>
      <c r="S46" s="18">
        <v>3.19</v>
      </c>
      <c r="T46" s="18">
        <v>0.15</v>
      </c>
      <c r="U46" s="1"/>
      <c r="V46" s="1"/>
      <c r="W46" s="1">
        <v>5.5E-2</v>
      </c>
      <c r="X46" s="2">
        <f>J46*2*26.9815386/101.9612772*10000</f>
        <v>79652.230156646183</v>
      </c>
      <c r="Y46" s="1">
        <v>2</v>
      </c>
      <c r="Z46" s="1"/>
      <c r="AA46" s="1">
        <v>17</v>
      </c>
      <c r="AB46" s="1">
        <v>668</v>
      </c>
      <c r="AC46" s="1">
        <v>3.1</v>
      </c>
      <c r="AD46" s="1">
        <v>0.123</v>
      </c>
      <c r="AE46" s="1"/>
      <c r="AF46" s="1"/>
      <c r="AG46" s="2">
        <f>Q46*40.078/56.0774*10000</f>
        <v>30302.888507669762</v>
      </c>
      <c r="AH46" s="1">
        <v>0.10199999999999999</v>
      </c>
      <c r="AI46" s="1">
        <v>65.7</v>
      </c>
      <c r="AJ46" s="1">
        <v>640</v>
      </c>
      <c r="AK46" s="1">
        <v>12</v>
      </c>
      <c r="AL46" s="1">
        <v>35</v>
      </c>
      <c r="AM46" s="1">
        <v>5.8</v>
      </c>
      <c r="AN46" s="1">
        <v>14</v>
      </c>
      <c r="AO46" s="1">
        <v>2.9</v>
      </c>
      <c r="AP46" s="1"/>
      <c r="AQ46" s="1">
        <v>0.95</v>
      </c>
      <c r="AR46" s="1">
        <v>611</v>
      </c>
      <c r="AS46" s="1"/>
      <c r="AT46" s="1">
        <v>14</v>
      </c>
      <c r="AU46" s="1">
        <v>2.8</v>
      </c>
      <c r="AV46" s="1">
        <v>1.4</v>
      </c>
      <c r="AW46" s="1"/>
      <c r="AX46" s="1">
        <v>5.8</v>
      </c>
      <c r="AY46" s="1">
        <v>5.6000000000000001E-2</v>
      </c>
      <c r="AZ46" s="1">
        <v>0.62</v>
      </c>
      <c r="BA46" s="1">
        <v>1.4</v>
      </c>
      <c r="BB46" s="1">
        <v>6.0999999999999999E-2</v>
      </c>
      <c r="BC46" s="1"/>
      <c r="BD46" s="2">
        <f>2*39.0983/94.196*S46*10000</f>
        <v>26481.714085523799</v>
      </c>
      <c r="BE46" s="1">
        <v>32.299999999999997</v>
      </c>
      <c r="BF46" s="1">
        <v>22</v>
      </c>
      <c r="BG46" s="1">
        <v>0.27</v>
      </c>
      <c r="BH46" s="2">
        <f>O46*24.305/40.3044*10000</f>
        <v>13869.825626978689</v>
      </c>
      <c r="BI46" s="2">
        <f>54.938/70.9374*N46*10000</f>
        <v>774.45747941142497</v>
      </c>
      <c r="BJ46" s="1">
        <v>1.4</v>
      </c>
      <c r="BK46" s="1">
        <v>83</v>
      </c>
      <c r="BL46" s="2">
        <f>2*22.9898/61.9789*R46*10000</f>
        <v>26410.177657234959</v>
      </c>
      <c r="BM46" s="1">
        <v>26</v>
      </c>
      <c r="BN46" s="1"/>
      <c r="BO46" s="1">
        <v>19</v>
      </c>
      <c r="BP46" s="1"/>
      <c r="BQ46" s="1"/>
      <c r="BR46" s="2">
        <f>2*30.9738/141.9445*T46*10000</f>
        <v>654.63191599533616</v>
      </c>
      <c r="BS46" s="1">
        <v>17</v>
      </c>
      <c r="BT46" s="1">
        <v>5.0000000000000001E-4</v>
      </c>
      <c r="BU46" s="1">
        <v>6.3</v>
      </c>
      <c r="BV46" s="1"/>
      <c r="BW46" s="1">
        <v>110</v>
      </c>
      <c r="BX46" s="1"/>
      <c r="BY46" s="1"/>
      <c r="BZ46" s="1"/>
      <c r="CA46" s="1">
        <v>953</v>
      </c>
      <c r="CB46" s="1">
        <v>0.31</v>
      </c>
      <c r="CC46" s="1">
        <v>7</v>
      </c>
      <c r="CD46" s="1">
        <v>8.3000000000000004E-2</v>
      </c>
      <c r="CE46" s="2">
        <f>H46*28.0855/60.0843*10000</f>
        <v>312246.52696295036</v>
      </c>
      <c r="CF46" s="1">
        <v>4.7</v>
      </c>
      <c r="CG46" s="1">
        <v>2.5</v>
      </c>
      <c r="CH46" s="1">
        <v>316</v>
      </c>
      <c r="CI46" s="1">
        <v>1.5</v>
      </c>
      <c r="CJ46" s="1">
        <v>0.5</v>
      </c>
      <c r="CK46" s="1"/>
      <c r="CL46" s="1">
        <v>10.3</v>
      </c>
      <c r="CM46" s="2">
        <f>47.867/79.8658*I46*10000</f>
        <v>3236.4516476389149</v>
      </c>
      <c r="CN46" s="1">
        <v>0.75</v>
      </c>
      <c r="CO46" s="1"/>
      <c r="CP46" s="1">
        <v>2.5</v>
      </c>
      <c r="CQ46" s="1">
        <v>53</v>
      </c>
      <c r="CR46" s="1">
        <v>1.4</v>
      </c>
      <c r="CS46" s="1">
        <v>21</v>
      </c>
      <c r="CT46" s="1">
        <v>1.5</v>
      </c>
      <c r="CU46" s="1">
        <v>52</v>
      </c>
      <c r="CV46" s="1">
        <v>237</v>
      </c>
    </row>
    <row r="47" spans="1:100" x14ac:dyDescent="0.2">
      <c r="A47" s="1" t="s">
        <v>7</v>
      </c>
      <c r="B47" s="1" t="s">
        <v>155</v>
      </c>
      <c r="C47" s="1">
        <v>0</v>
      </c>
      <c r="D47" s="1" t="s">
        <v>6</v>
      </c>
      <c r="E47" s="1" t="s">
        <v>122</v>
      </c>
      <c r="F47" s="1" t="s">
        <v>142</v>
      </c>
      <c r="G47" s="1"/>
      <c r="H47" s="19">
        <v>64.599999999999994</v>
      </c>
      <c r="I47" s="1">
        <v>0.67</v>
      </c>
      <c r="J47" s="19">
        <v>14.08</v>
      </c>
      <c r="K47" s="1"/>
      <c r="L47" s="1"/>
      <c r="M47" s="1">
        <v>5.45</v>
      </c>
      <c r="N47" s="1">
        <v>0.11</v>
      </c>
      <c r="O47" s="1">
        <v>3.67</v>
      </c>
      <c r="P47" s="1"/>
      <c r="Q47" s="1">
        <v>5.24</v>
      </c>
      <c r="R47" s="19">
        <v>3.48</v>
      </c>
      <c r="S47" s="18">
        <v>2.52</v>
      </c>
      <c r="T47" s="18">
        <v>0.19</v>
      </c>
      <c r="U47" s="1"/>
      <c r="V47" s="1"/>
      <c r="W47" s="1">
        <v>4.8000000000000001E-2</v>
      </c>
      <c r="X47" s="2">
        <f>J47*2*26.9815386/101.9612772*10000</f>
        <v>74518.498379108176</v>
      </c>
      <c r="Y47" s="1">
        <v>3.1</v>
      </c>
      <c r="Z47" s="3">
        <v>6.6E-4</v>
      </c>
      <c r="AA47" s="1">
        <v>17</v>
      </c>
      <c r="AB47" s="1">
        <v>661</v>
      </c>
      <c r="AC47" s="1">
        <v>2.29</v>
      </c>
      <c r="AD47" s="1">
        <v>0.17</v>
      </c>
      <c r="AE47" s="1"/>
      <c r="AF47" s="1"/>
      <c r="AG47" s="2">
        <f>Q47*40.078/56.0774*10000</f>
        <v>37449.796174573006</v>
      </c>
      <c r="AH47" s="1">
        <v>6.0999999999999999E-2</v>
      </c>
      <c r="AI47" s="1">
        <v>60.3</v>
      </c>
      <c r="AJ47" s="1">
        <v>182</v>
      </c>
      <c r="AK47" s="1">
        <v>18</v>
      </c>
      <c r="AL47" s="1">
        <v>69</v>
      </c>
      <c r="AM47" s="1">
        <v>1.96</v>
      </c>
      <c r="AN47" s="1">
        <v>32</v>
      </c>
      <c r="AO47" s="1"/>
      <c r="AP47" s="1"/>
      <c r="AQ47" s="19">
        <v>1.2</v>
      </c>
      <c r="AR47" s="1">
        <v>524</v>
      </c>
      <c r="AS47" s="1"/>
      <c r="AT47" s="1">
        <v>18</v>
      </c>
      <c r="AU47" s="19"/>
      <c r="AV47" s="1">
        <v>1.1299999999999999</v>
      </c>
      <c r="AW47" s="1"/>
      <c r="AX47" s="19">
        <v>4.79</v>
      </c>
      <c r="AY47" s="1">
        <v>7.9000000000000008E-3</v>
      </c>
      <c r="AZ47" s="1"/>
      <c r="BA47" s="1"/>
      <c r="BB47" s="1"/>
      <c r="BC47" s="1"/>
      <c r="BD47" s="2">
        <f>2*39.0983/94.196*S47*10000</f>
        <v>20919.723979786828</v>
      </c>
      <c r="BE47" s="1">
        <v>30.8</v>
      </c>
      <c r="BF47" s="1">
        <v>16</v>
      </c>
      <c r="BG47" s="1">
        <v>0.32</v>
      </c>
      <c r="BH47" s="2">
        <f>O47*24.305/40.3044*10000</f>
        <v>22131.417413483388</v>
      </c>
      <c r="BI47" s="2">
        <f>54.938/70.9374*N47*10000</f>
        <v>851.90322735256734</v>
      </c>
      <c r="BJ47" s="1">
        <v>0.6</v>
      </c>
      <c r="BK47" s="1"/>
      <c r="BL47" s="2">
        <f>2*22.9898/61.9789*R47*10000</f>
        <v>25816.690518870128</v>
      </c>
      <c r="BM47" s="1">
        <v>11</v>
      </c>
      <c r="BN47" s="1">
        <v>26.2</v>
      </c>
      <c r="BO47" s="1">
        <v>34</v>
      </c>
      <c r="BP47" s="1"/>
      <c r="BQ47" s="1"/>
      <c r="BR47" s="2">
        <f>2*30.9738/141.9445*T47*10000</f>
        <v>829.20042692742584</v>
      </c>
      <c r="BS47" s="1">
        <v>15</v>
      </c>
      <c r="BT47" s="1">
        <v>7.6000000000000004E-4</v>
      </c>
      <c r="BU47" s="1">
        <v>5.8</v>
      </c>
      <c r="BV47" s="1">
        <v>8.4999999999999995E-4</v>
      </c>
      <c r="BW47" s="1">
        <v>67</v>
      </c>
      <c r="BX47" s="1"/>
      <c r="BY47" s="1"/>
      <c r="BZ47" s="1"/>
      <c r="CA47" s="1">
        <v>20</v>
      </c>
      <c r="CB47" s="1">
        <v>0.28000000000000003</v>
      </c>
      <c r="CC47" s="1">
        <v>15</v>
      </c>
      <c r="CD47" s="1">
        <v>6.4000000000000001E-2</v>
      </c>
      <c r="CE47" s="2">
        <f>H47*28.0855/60.0843*10000</f>
        <v>301962.95870967954</v>
      </c>
      <c r="CF47" s="1">
        <v>4.74</v>
      </c>
      <c r="CG47" s="1">
        <v>1.3</v>
      </c>
      <c r="CH47" s="1">
        <v>283</v>
      </c>
      <c r="CI47" s="1">
        <v>0.55000000000000004</v>
      </c>
      <c r="CJ47" s="1">
        <v>0.76</v>
      </c>
      <c r="CK47" s="1"/>
      <c r="CL47" s="1">
        <v>6.84</v>
      </c>
      <c r="CM47" s="2">
        <f>47.867/79.8658*I47*10000</f>
        <v>4015.5974146630979</v>
      </c>
      <c r="CN47" s="1">
        <v>0.27</v>
      </c>
      <c r="CO47" s="1"/>
      <c r="CP47" s="1">
        <v>1.02</v>
      </c>
      <c r="CQ47" s="1">
        <v>95</v>
      </c>
      <c r="CR47" s="1">
        <v>0.6</v>
      </c>
      <c r="CS47" s="1">
        <v>17</v>
      </c>
      <c r="CT47" s="1">
        <v>2.17</v>
      </c>
      <c r="CU47" s="1">
        <v>69</v>
      </c>
      <c r="CV47" s="1">
        <v>173</v>
      </c>
    </row>
    <row r="48" spans="1:100" x14ac:dyDescent="0.2">
      <c r="A48" s="1" t="s">
        <v>2</v>
      </c>
      <c r="B48" s="1" t="s">
        <v>33</v>
      </c>
      <c r="C48" s="1">
        <v>0</v>
      </c>
      <c r="D48" s="1" t="s">
        <v>6</v>
      </c>
      <c r="E48" s="1" t="s">
        <v>122</v>
      </c>
      <c r="F48" s="1" t="s">
        <v>142</v>
      </c>
      <c r="G48" s="1"/>
      <c r="H48" s="19">
        <v>62.4</v>
      </c>
      <c r="I48" s="1">
        <v>0.72</v>
      </c>
      <c r="J48" s="19">
        <v>15.96</v>
      </c>
      <c r="K48" s="1"/>
      <c r="L48" s="1"/>
      <c r="M48" s="1">
        <v>6.59</v>
      </c>
      <c r="N48" s="19">
        <v>0.1</v>
      </c>
      <c r="O48" s="19">
        <v>3.5</v>
      </c>
      <c r="P48" s="1"/>
      <c r="Q48" s="1">
        <v>5.25</v>
      </c>
      <c r="R48" s="19">
        <v>3.3</v>
      </c>
      <c r="S48" s="18">
        <v>2.0699999999999998</v>
      </c>
      <c r="T48" s="18">
        <v>0.1</v>
      </c>
      <c r="U48" s="1"/>
      <c r="V48" s="1"/>
      <c r="W48" s="1"/>
      <c r="X48" s="2">
        <f>J48*2*26.9815386/101.9612772*10000</f>
        <v>84468.41151495502</v>
      </c>
      <c r="Y48" s="1"/>
      <c r="Z48" s="1"/>
      <c r="AA48" s="1"/>
      <c r="AB48" s="1">
        <v>402</v>
      </c>
      <c r="AC48" s="1"/>
      <c r="AD48" s="1"/>
      <c r="AE48" s="1"/>
      <c r="AF48" s="1"/>
      <c r="AG48" s="2">
        <f>Q48*40.078/56.0774*10000</f>
        <v>37521.265251242039</v>
      </c>
      <c r="AH48" s="1"/>
      <c r="AI48" s="1">
        <v>45</v>
      </c>
      <c r="AJ48" s="1"/>
      <c r="AK48" s="1">
        <v>25</v>
      </c>
      <c r="AL48" s="1">
        <v>83</v>
      </c>
      <c r="AM48" s="1">
        <v>2.4</v>
      </c>
      <c r="AN48" s="1">
        <v>20</v>
      </c>
      <c r="AO48" s="1">
        <v>3.8</v>
      </c>
      <c r="AP48" s="1">
        <v>2.2999999999999998</v>
      </c>
      <c r="AQ48" s="19">
        <v>1.5</v>
      </c>
      <c r="AR48" s="1"/>
      <c r="AS48" s="1"/>
      <c r="AT48" s="1">
        <v>17</v>
      </c>
      <c r="AU48" s="19">
        <v>4</v>
      </c>
      <c r="AV48" s="1"/>
      <c r="AW48" s="1"/>
      <c r="AX48" s="19">
        <v>4</v>
      </c>
      <c r="AY48" s="1"/>
      <c r="AZ48" s="1">
        <v>0.82</v>
      </c>
      <c r="BA48" s="1"/>
      <c r="BB48" s="1"/>
      <c r="BC48" s="1"/>
      <c r="BD48" s="2">
        <f>2*39.0983/94.196*S48*10000</f>
        <v>17184.05898339632</v>
      </c>
      <c r="BE48" s="1">
        <v>17</v>
      </c>
      <c r="BF48" s="1">
        <v>7</v>
      </c>
      <c r="BG48" s="1">
        <v>0.41</v>
      </c>
      <c r="BH48" s="2">
        <f>O48*24.305/40.3044*10000</f>
        <v>21106.256388880618</v>
      </c>
      <c r="BI48" s="2">
        <f>54.938/70.9374*N48*10000</f>
        <v>774.45747941142497</v>
      </c>
      <c r="BJ48" s="1"/>
      <c r="BK48" s="1"/>
      <c r="BL48" s="2">
        <f>2*22.9898/61.9789*R48*10000</f>
        <v>24481.344457549258</v>
      </c>
      <c r="BM48" s="1">
        <v>8</v>
      </c>
      <c r="BN48" s="1">
        <v>24</v>
      </c>
      <c r="BO48" s="1">
        <v>33</v>
      </c>
      <c r="BP48" s="1"/>
      <c r="BQ48" s="1"/>
      <c r="BR48" s="2">
        <f>2*30.9738/141.9445*T48*10000</f>
        <v>436.42127733022414</v>
      </c>
      <c r="BS48" s="1">
        <v>15.3</v>
      </c>
      <c r="BT48" s="1"/>
      <c r="BU48" s="1"/>
      <c r="BV48" s="1"/>
      <c r="BW48" s="1">
        <v>62</v>
      </c>
      <c r="BX48" s="1"/>
      <c r="BY48" s="1"/>
      <c r="BZ48" s="1"/>
      <c r="CA48" s="1"/>
      <c r="CB48" s="1"/>
      <c r="CC48" s="1">
        <v>22</v>
      </c>
      <c r="CD48" s="1"/>
      <c r="CE48" s="2">
        <f>H48*28.0855/60.0843*10000</f>
        <v>291679.39045640873</v>
      </c>
      <c r="CF48" s="1">
        <v>4.4000000000000004</v>
      </c>
      <c r="CG48" s="1"/>
      <c r="CH48" s="1">
        <v>281</v>
      </c>
      <c r="CI48" s="1">
        <v>0.6</v>
      </c>
      <c r="CJ48" s="1">
        <v>0.57999999999999996</v>
      </c>
      <c r="CK48" s="1"/>
      <c r="CL48" s="1">
        <v>6.1</v>
      </c>
      <c r="CM48" s="2">
        <f>47.867/79.8658*I48*10000</f>
        <v>4315.2688635185523</v>
      </c>
      <c r="CN48" s="1"/>
      <c r="CO48" s="1">
        <v>0.14000000000000001</v>
      </c>
      <c r="CP48" s="1">
        <v>1.6</v>
      </c>
      <c r="CQ48" s="1">
        <v>118</v>
      </c>
      <c r="CR48" s="1"/>
      <c r="CS48" s="1">
        <v>22</v>
      </c>
      <c r="CT48" s="1">
        <v>2.2999999999999998</v>
      </c>
      <c r="CU48" s="1">
        <v>70</v>
      </c>
      <c r="CV48" s="1">
        <v>125</v>
      </c>
    </row>
    <row r="49" spans="1:100" x14ac:dyDescent="0.2">
      <c r="A49" s="1" t="s">
        <v>3</v>
      </c>
      <c r="B49" s="1" t="s">
        <v>40</v>
      </c>
      <c r="C49" s="1">
        <v>0</v>
      </c>
      <c r="D49" s="1" t="s">
        <v>6</v>
      </c>
      <c r="E49" s="1" t="s">
        <v>122</v>
      </c>
      <c r="F49" s="1" t="s">
        <v>142</v>
      </c>
      <c r="G49" s="1"/>
      <c r="H49" s="19">
        <v>63.5</v>
      </c>
      <c r="I49" s="1">
        <v>0.69</v>
      </c>
      <c r="J49" s="19">
        <v>15</v>
      </c>
      <c r="K49" s="1"/>
      <c r="L49" s="1"/>
      <c r="M49" s="1">
        <v>6.02</v>
      </c>
      <c r="N49" s="19">
        <v>0.1</v>
      </c>
      <c r="O49" s="1">
        <v>3.59</v>
      </c>
      <c r="P49" s="1"/>
      <c r="Q49" s="1">
        <v>5.25</v>
      </c>
      <c r="R49" s="19">
        <v>3.39</v>
      </c>
      <c r="S49" s="18">
        <v>2.2999999999999998</v>
      </c>
      <c r="T49" s="18">
        <v>0.15</v>
      </c>
      <c r="U49" s="1"/>
      <c r="V49" s="1"/>
      <c r="W49" s="1">
        <v>4.8000000000000001E-2</v>
      </c>
      <c r="X49" s="2">
        <f>J49*2*26.9815386/101.9612772*10000</f>
        <v>79387.604807288546</v>
      </c>
      <c r="Y49" s="1">
        <v>3.1</v>
      </c>
      <c r="Z49" s="1">
        <v>6.6E-4</v>
      </c>
      <c r="AA49" s="1">
        <v>17</v>
      </c>
      <c r="AB49" s="1">
        <v>532</v>
      </c>
      <c r="AC49" s="1">
        <v>2.29</v>
      </c>
      <c r="AD49" s="1">
        <v>0.17</v>
      </c>
      <c r="AE49" s="1"/>
      <c r="AF49" s="1"/>
      <c r="AG49" s="2">
        <f>Q49*40.078/56.0774*10000</f>
        <v>37521.265251242039</v>
      </c>
      <c r="AH49" s="1">
        <v>6.0999999999999999E-2</v>
      </c>
      <c r="AI49" s="1">
        <v>53</v>
      </c>
      <c r="AJ49" s="1">
        <v>182</v>
      </c>
      <c r="AK49" s="1">
        <v>22</v>
      </c>
      <c r="AL49" s="1">
        <v>76</v>
      </c>
      <c r="AM49" s="1">
        <v>2.2000000000000002</v>
      </c>
      <c r="AN49" s="1">
        <v>26</v>
      </c>
      <c r="AO49" s="1">
        <v>3.8</v>
      </c>
      <c r="AP49" s="1">
        <v>2.2999999999999998</v>
      </c>
      <c r="AQ49" s="19">
        <v>1.4</v>
      </c>
      <c r="AR49" s="1">
        <v>524</v>
      </c>
      <c r="AS49" s="1"/>
      <c r="AT49" s="1">
        <v>17.5</v>
      </c>
      <c r="AU49" s="19">
        <v>4</v>
      </c>
      <c r="AV49" s="1">
        <v>1.1299999999999999</v>
      </c>
      <c r="AW49" s="1"/>
      <c r="AX49" s="19">
        <v>4.4000000000000004</v>
      </c>
      <c r="AY49" s="1">
        <v>7.9000000000000008E-3</v>
      </c>
      <c r="AZ49" s="1">
        <v>0.82</v>
      </c>
      <c r="BA49" s="1"/>
      <c r="BB49" s="1"/>
      <c r="BC49" s="1"/>
      <c r="BD49" s="2">
        <f>2*39.0983/94.196*S49*10000</f>
        <v>19093.398870440356</v>
      </c>
      <c r="BE49" s="1">
        <v>24</v>
      </c>
      <c r="BF49" s="1">
        <v>12</v>
      </c>
      <c r="BG49" s="1">
        <v>0.4</v>
      </c>
      <c r="BH49" s="2">
        <f>O49*24.305/40.3044*10000</f>
        <v>21648.988696023262</v>
      </c>
      <c r="BI49" s="2">
        <f>54.938/70.9374*N49*10000</f>
        <v>774.45747941142497</v>
      </c>
      <c r="BJ49" s="1">
        <v>0.6</v>
      </c>
      <c r="BK49" s="1"/>
      <c r="BL49" s="2">
        <f>2*22.9898/61.9789*R49*10000</f>
        <v>25149.017488209694</v>
      </c>
      <c r="BM49" s="1">
        <v>10</v>
      </c>
      <c r="BN49" s="1">
        <v>25</v>
      </c>
      <c r="BO49" s="1">
        <v>33.5</v>
      </c>
      <c r="BP49" s="1"/>
      <c r="BQ49" s="1"/>
      <c r="BR49" s="2">
        <f>2*30.9738/141.9445*T49*10000</f>
        <v>654.63191599533616</v>
      </c>
      <c r="BS49" s="1">
        <v>15.2</v>
      </c>
      <c r="BT49" s="1">
        <v>7.6000000000000004E-4</v>
      </c>
      <c r="BU49" s="1">
        <v>5.8</v>
      </c>
      <c r="BV49" s="1">
        <v>8.4999999999999995E-4</v>
      </c>
      <c r="BW49" s="1">
        <v>65</v>
      </c>
      <c r="BX49" s="1"/>
      <c r="BY49" s="1"/>
      <c r="BZ49" s="1"/>
      <c r="CA49" s="1">
        <v>20</v>
      </c>
      <c r="CB49" s="1">
        <v>0.28000000000000003</v>
      </c>
      <c r="CC49" s="1">
        <v>19</v>
      </c>
      <c r="CD49" s="1">
        <v>6.4000000000000001E-2</v>
      </c>
      <c r="CE49" s="2">
        <f>H49*28.0855/60.0843*10000</f>
        <v>296821.17458304414</v>
      </c>
      <c r="CF49" s="1">
        <v>4.5999999999999996</v>
      </c>
      <c r="CG49" s="1">
        <v>1.3</v>
      </c>
      <c r="CH49" s="1">
        <v>282</v>
      </c>
      <c r="CI49" s="1">
        <v>0.6</v>
      </c>
      <c r="CJ49" s="1">
        <v>0.7</v>
      </c>
      <c r="CK49" s="1"/>
      <c r="CL49" s="1">
        <v>6.5</v>
      </c>
      <c r="CM49" s="2">
        <f>47.867/79.8658*I49*10000</f>
        <v>4135.4659942052795</v>
      </c>
      <c r="CN49" s="1">
        <v>0.27</v>
      </c>
      <c r="CO49" s="1">
        <v>0.32</v>
      </c>
      <c r="CP49" s="1">
        <v>1.3</v>
      </c>
      <c r="CQ49" s="1">
        <v>107</v>
      </c>
      <c r="CR49" s="1">
        <v>0.6</v>
      </c>
      <c r="CS49" s="1">
        <v>20</v>
      </c>
      <c r="CT49" s="1">
        <v>2.2000000000000002</v>
      </c>
      <c r="CU49" s="1">
        <v>69.5</v>
      </c>
      <c r="CV49" s="1">
        <v>149</v>
      </c>
    </row>
    <row r="50" spans="1:100" x14ac:dyDescent="0.2">
      <c r="A50" s="1" t="s">
        <v>3</v>
      </c>
      <c r="B50" s="1" t="s">
        <v>40</v>
      </c>
      <c r="C50" s="1">
        <v>1</v>
      </c>
      <c r="D50" s="1" t="s">
        <v>6</v>
      </c>
      <c r="E50" s="1" t="s">
        <v>122</v>
      </c>
      <c r="F50" s="1" t="s">
        <v>142</v>
      </c>
      <c r="G50" s="1"/>
      <c r="H50" s="19">
        <v>2</v>
      </c>
      <c r="I50" s="1">
        <v>0.04</v>
      </c>
      <c r="J50" s="19">
        <v>1</v>
      </c>
      <c r="K50" s="1"/>
      <c r="L50" s="1"/>
      <c r="M50" s="19">
        <v>0.8</v>
      </c>
      <c r="N50" s="19">
        <v>0</v>
      </c>
      <c r="O50" s="19">
        <v>0.1</v>
      </c>
      <c r="P50" s="1"/>
      <c r="Q50" s="1">
        <v>0.01</v>
      </c>
      <c r="R50" s="19">
        <v>0.1</v>
      </c>
      <c r="S50" s="18">
        <v>0.3</v>
      </c>
      <c r="T50" s="18">
        <v>0.06</v>
      </c>
      <c r="U50" s="1"/>
      <c r="V50" s="1"/>
      <c r="W50" s="1"/>
      <c r="X50" s="2">
        <f>J50*2*26.9815386/101.9612772*10000</f>
        <v>5292.5069871525702</v>
      </c>
      <c r="Y50" s="1"/>
      <c r="Z50" s="1"/>
      <c r="AA50" s="1"/>
      <c r="AB50" s="1">
        <v>183</v>
      </c>
      <c r="AC50" s="1"/>
      <c r="AD50" s="1"/>
      <c r="AE50" s="1"/>
      <c r="AF50" s="1"/>
      <c r="AG50" s="2">
        <f>Q50*40.078/56.0774*10000</f>
        <v>71.469076669032461</v>
      </c>
      <c r="AH50" s="1"/>
      <c r="AI50" s="1">
        <v>11</v>
      </c>
      <c r="AJ50" s="1"/>
      <c r="AK50" s="1">
        <v>5</v>
      </c>
      <c r="AL50" s="1">
        <v>10</v>
      </c>
      <c r="AM50" s="1">
        <v>0.3</v>
      </c>
      <c r="AN50" s="1">
        <v>8</v>
      </c>
      <c r="AO50" s="1"/>
      <c r="AP50" s="1"/>
      <c r="AQ50" s="19">
        <v>0.2</v>
      </c>
      <c r="AR50" s="1"/>
      <c r="AS50" s="1"/>
      <c r="AT50" s="1">
        <v>0.7</v>
      </c>
      <c r="AU50" s="19"/>
      <c r="AV50" s="1"/>
      <c r="AW50" s="1"/>
      <c r="AX50" s="19">
        <v>0.6</v>
      </c>
      <c r="AY50" s="1"/>
      <c r="AZ50" s="1"/>
      <c r="BA50" s="1"/>
      <c r="BB50" s="1"/>
      <c r="BC50" s="1"/>
      <c r="BD50" s="2">
        <f>2*39.0983/94.196*S50*10000</f>
        <v>2490.4433309270034</v>
      </c>
      <c r="BE50" s="1">
        <v>10</v>
      </c>
      <c r="BF50" s="1">
        <v>6</v>
      </c>
      <c r="BG50" s="1">
        <v>0.06</v>
      </c>
      <c r="BH50" s="2">
        <f>O50*24.305/40.3044*10000</f>
        <v>603.03589682516065</v>
      </c>
      <c r="BI50" s="2"/>
      <c r="BJ50" s="1"/>
      <c r="BK50" s="1"/>
      <c r="BL50" s="2">
        <f>2*22.9898/61.9789*R50*10000</f>
        <v>741.85892295603821</v>
      </c>
      <c r="BM50" s="1">
        <v>2</v>
      </c>
      <c r="BN50" s="1">
        <v>2</v>
      </c>
      <c r="BO50" s="1">
        <v>0.7</v>
      </c>
      <c r="BP50" s="1"/>
      <c r="BQ50" s="1"/>
      <c r="BR50" s="2">
        <f>2*30.9738/141.9445*T50*10000</f>
        <v>261.85276639813446</v>
      </c>
      <c r="BS50" s="1">
        <v>0.2</v>
      </c>
      <c r="BT50" s="1"/>
      <c r="BU50" s="1"/>
      <c r="BV50" s="1"/>
      <c r="BW50" s="1">
        <v>4</v>
      </c>
      <c r="BX50" s="1"/>
      <c r="BY50" s="1"/>
      <c r="BZ50" s="1"/>
      <c r="CA50" s="1"/>
      <c r="CB50" s="1"/>
      <c r="CC50" s="1">
        <v>5</v>
      </c>
      <c r="CD50" s="1"/>
      <c r="CE50" s="2">
        <f>H50*28.0855/60.0843*10000</f>
        <v>9348.6984120643829</v>
      </c>
      <c r="CF50" s="1">
        <v>0.2</v>
      </c>
      <c r="CG50" s="1"/>
      <c r="CH50" s="1">
        <v>1</v>
      </c>
      <c r="CI50" s="1">
        <v>0.04</v>
      </c>
      <c r="CJ50" s="1">
        <v>0.1</v>
      </c>
      <c r="CK50" s="1"/>
      <c r="CL50" s="1">
        <v>0.5</v>
      </c>
      <c r="CM50" s="2">
        <f>47.867/79.8658*I50*10000</f>
        <v>239.73715908436407</v>
      </c>
      <c r="CN50" s="1"/>
      <c r="CO50" s="1"/>
      <c r="CP50" s="1">
        <v>0.4</v>
      </c>
      <c r="CQ50" s="1">
        <v>16</v>
      </c>
      <c r="CR50" s="1"/>
      <c r="CS50" s="1">
        <v>4</v>
      </c>
      <c r="CT50" s="1">
        <v>0.09</v>
      </c>
      <c r="CU50" s="1">
        <v>0.7</v>
      </c>
      <c r="CV50" s="1">
        <v>34</v>
      </c>
    </row>
    <row r="51" spans="1:100" x14ac:dyDescent="0.2">
      <c r="A51" s="1" t="s">
        <v>1</v>
      </c>
      <c r="B51" s="1" t="s">
        <v>30</v>
      </c>
      <c r="C51" s="1">
        <v>0</v>
      </c>
      <c r="D51" s="1" t="s">
        <v>6</v>
      </c>
      <c r="E51" s="1" t="s">
        <v>122</v>
      </c>
      <c r="F51" s="1" t="s">
        <v>142</v>
      </c>
      <c r="G51" s="1"/>
      <c r="H51" s="19">
        <v>69.400000000000006</v>
      </c>
      <c r="I51" s="1">
        <v>0.33</v>
      </c>
      <c r="J51" s="19">
        <v>16.21</v>
      </c>
      <c r="K51" s="1"/>
      <c r="L51" s="1"/>
      <c r="M51" s="1">
        <v>2.72</v>
      </c>
      <c r="N51" s="1">
        <v>0.03</v>
      </c>
      <c r="O51" s="1">
        <v>1.27</v>
      </c>
      <c r="P51" s="1"/>
      <c r="Q51" s="1">
        <v>2.96</v>
      </c>
      <c r="R51" s="19">
        <v>3.55</v>
      </c>
      <c r="S51" s="18">
        <v>3.36</v>
      </c>
      <c r="T51" s="18">
        <v>0.15</v>
      </c>
      <c r="U51" s="1"/>
      <c r="V51" s="1"/>
      <c r="W51" s="1"/>
      <c r="X51" s="2">
        <f>J51*2*26.9815386/101.9612772*10000</f>
        <v>85791.538261743161</v>
      </c>
      <c r="Y51" s="1"/>
      <c r="Z51" s="1"/>
      <c r="AA51" s="1">
        <v>3.2</v>
      </c>
      <c r="AB51" s="1">
        <v>1376</v>
      </c>
      <c r="AC51" s="1"/>
      <c r="AD51" s="1"/>
      <c r="AE51" s="1"/>
      <c r="AF51" s="1"/>
      <c r="AG51" s="2">
        <f>Q51*40.078/56.0774*10000</f>
        <v>21154.846694033607</v>
      </c>
      <c r="AH51" s="1"/>
      <c r="AI51" s="1">
        <v>42.1</v>
      </c>
      <c r="AJ51" s="1"/>
      <c r="AK51" s="1">
        <v>30</v>
      </c>
      <c r="AL51" s="1">
        <v>43</v>
      </c>
      <c r="AM51" s="1">
        <v>0.98</v>
      </c>
      <c r="AN51" s="1">
        <v>8</v>
      </c>
      <c r="AO51" s="1">
        <v>1.54</v>
      </c>
      <c r="AP51" s="1"/>
      <c r="AQ51" s="19">
        <v>0.78</v>
      </c>
      <c r="AR51" s="1"/>
      <c r="AS51" s="1"/>
      <c r="AT51" s="1"/>
      <c r="AU51" s="19">
        <v>2.11</v>
      </c>
      <c r="AV51" s="1"/>
      <c r="AW51" s="1"/>
      <c r="AX51" s="19">
        <v>3.3</v>
      </c>
      <c r="AY51" s="1"/>
      <c r="AZ51" s="1"/>
      <c r="BA51" s="1"/>
      <c r="BB51" s="1"/>
      <c r="BC51" s="1"/>
      <c r="BD51" s="2">
        <f>2*39.0983/94.196*S51*10000</f>
        <v>27892.965306382437</v>
      </c>
      <c r="BE51" s="1">
        <v>22.9</v>
      </c>
      <c r="BF51" s="1">
        <v>20.5</v>
      </c>
      <c r="BG51" s="1">
        <v>0.12</v>
      </c>
      <c r="BH51" s="2">
        <f>O51*24.305/40.3044*10000</f>
        <v>7658.5558896795392</v>
      </c>
      <c r="BI51" s="2">
        <f>54.938/70.9374*N51*10000</f>
        <v>232.33724382342746</v>
      </c>
      <c r="BJ51" s="1">
        <v>0.3</v>
      </c>
      <c r="BK51" s="1"/>
      <c r="BL51" s="2">
        <f>2*22.9898/61.9789*R51*10000</f>
        <v>26335.991764939354</v>
      </c>
      <c r="BM51" s="1">
        <v>8.6999999999999993</v>
      </c>
      <c r="BN51" s="1">
        <v>18.3</v>
      </c>
      <c r="BO51" s="1">
        <v>18</v>
      </c>
      <c r="BP51" s="1"/>
      <c r="BQ51" s="1"/>
      <c r="BR51" s="2">
        <f>2*30.9738/141.9445*T51*10000</f>
        <v>654.63191599533616</v>
      </c>
      <c r="BS51" s="1">
        <v>9</v>
      </c>
      <c r="BT51" s="1"/>
      <c r="BU51" s="1"/>
      <c r="BV51" s="1"/>
      <c r="BW51" s="1">
        <v>92</v>
      </c>
      <c r="BX51" s="1"/>
      <c r="BY51" s="1"/>
      <c r="BZ51" s="1"/>
      <c r="CA51" s="1"/>
      <c r="CB51" s="1"/>
      <c r="CC51" s="1">
        <v>5.4</v>
      </c>
      <c r="CD51" s="1"/>
      <c r="CE51" s="2">
        <f>H51*28.0855/60.0843*10000</f>
        <v>324399.83489863406</v>
      </c>
      <c r="CF51" s="1">
        <v>2.8</v>
      </c>
      <c r="CG51" s="1"/>
      <c r="CH51" s="1">
        <v>465</v>
      </c>
      <c r="CI51" s="1">
        <v>1.8</v>
      </c>
      <c r="CJ51" s="1">
        <v>0.28000000000000003</v>
      </c>
      <c r="CK51" s="1"/>
      <c r="CL51" s="1">
        <v>6.4</v>
      </c>
      <c r="CM51" s="2">
        <f>47.867/79.8658*I51*10000</f>
        <v>1977.8315624460033</v>
      </c>
      <c r="CN51" s="1"/>
      <c r="CO51" s="1"/>
      <c r="CP51" s="1">
        <v>0.9</v>
      </c>
      <c r="CQ51" s="1">
        <v>46</v>
      </c>
      <c r="CR51" s="1"/>
      <c r="CS51" s="1">
        <v>16</v>
      </c>
      <c r="CT51" s="1">
        <v>0.63</v>
      </c>
      <c r="CU51" s="1">
        <v>50</v>
      </c>
      <c r="CV51" s="1">
        <v>129</v>
      </c>
    </row>
    <row r="52" spans="1:100" x14ac:dyDescent="0.2">
      <c r="A52" s="1" t="s">
        <v>0</v>
      </c>
      <c r="B52" s="1" t="s">
        <v>29</v>
      </c>
      <c r="C52" s="1">
        <v>0</v>
      </c>
      <c r="D52" s="1" t="s">
        <v>6</v>
      </c>
      <c r="E52" s="1" t="s">
        <v>122</v>
      </c>
      <c r="F52" s="1" t="s">
        <v>142</v>
      </c>
      <c r="G52" s="1"/>
      <c r="H52" s="19">
        <v>68.099999999999994</v>
      </c>
      <c r="I52" s="1">
        <v>0.31</v>
      </c>
      <c r="J52" s="19">
        <v>16.329999999999998</v>
      </c>
      <c r="K52" s="1"/>
      <c r="L52" s="1"/>
      <c r="M52" s="1">
        <v>3.27</v>
      </c>
      <c r="N52" s="1">
        <v>0.04</v>
      </c>
      <c r="O52" s="1">
        <v>1.43</v>
      </c>
      <c r="P52" s="1"/>
      <c r="Q52" s="1">
        <v>3.27</v>
      </c>
      <c r="R52" s="19">
        <v>5</v>
      </c>
      <c r="S52" s="18">
        <v>2.14</v>
      </c>
      <c r="T52" s="18">
        <v>0.14000000000000001</v>
      </c>
      <c r="U52" s="1"/>
      <c r="V52" s="1"/>
      <c r="W52" s="1"/>
      <c r="X52" s="2">
        <f>J52*2*26.9815386/101.9612772*10000</f>
        <v>86426.639100201457</v>
      </c>
      <c r="Y52" s="1"/>
      <c r="Z52" s="1"/>
      <c r="AA52" s="1"/>
      <c r="AB52" s="1">
        <v>713</v>
      </c>
      <c r="AC52" s="1"/>
      <c r="AD52" s="1"/>
      <c r="AE52" s="1"/>
      <c r="AF52" s="1"/>
      <c r="AG52" s="2">
        <f>Q52*40.078/56.0774*10000</f>
        <v>23370.38807077361</v>
      </c>
      <c r="AH52" s="1"/>
      <c r="AI52" s="1">
        <v>69</v>
      </c>
      <c r="AJ52" s="1"/>
      <c r="AK52" s="1"/>
      <c r="AL52" s="1">
        <v>32</v>
      </c>
      <c r="AM52" s="1"/>
      <c r="AN52" s="1"/>
      <c r="AO52" s="1"/>
      <c r="AP52" s="1"/>
      <c r="AQ52" s="19">
        <v>1.0900000000000001</v>
      </c>
      <c r="AR52" s="1"/>
      <c r="AS52" s="1"/>
      <c r="AT52" s="1"/>
      <c r="AU52" s="19"/>
      <c r="AV52" s="1"/>
      <c r="AW52" s="1"/>
      <c r="AX52" s="19">
        <v>3.8</v>
      </c>
      <c r="AY52" s="1"/>
      <c r="AZ52" s="1"/>
      <c r="BA52" s="1"/>
      <c r="BB52" s="1"/>
      <c r="BC52" s="1"/>
      <c r="BD52" s="2">
        <f>2*39.0983/94.196*S52*10000</f>
        <v>17765.162427279291</v>
      </c>
      <c r="BE52" s="1">
        <v>36</v>
      </c>
      <c r="BF52" s="1"/>
      <c r="BG52" s="1">
        <v>0.1</v>
      </c>
      <c r="BH52" s="2">
        <f>O52*24.305/40.3044*10000</f>
        <v>8623.4133245997946</v>
      </c>
      <c r="BI52" s="2">
        <f>54.938/70.9374*N52*10000</f>
        <v>309.78299176456994</v>
      </c>
      <c r="BJ52" s="1"/>
      <c r="BK52" s="1"/>
      <c r="BL52" s="2">
        <f>2*22.9898/61.9789*R52*10000</f>
        <v>37092.946147801908</v>
      </c>
      <c r="BM52" s="1">
        <v>6</v>
      </c>
      <c r="BN52" s="1">
        <v>30</v>
      </c>
      <c r="BO52" s="1">
        <v>20</v>
      </c>
      <c r="BP52" s="1"/>
      <c r="BQ52" s="1"/>
      <c r="BR52" s="2">
        <f>2*30.9738/141.9445*T52*10000</f>
        <v>610.98978826231382</v>
      </c>
      <c r="BS52" s="1">
        <v>22</v>
      </c>
      <c r="BT52" s="1"/>
      <c r="BU52" s="1"/>
      <c r="BV52" s="1"/>
      <c r="BW52" s="1">
        <v>74</v>
      </c>
      <c r="BX52" s="1"/>
      <c r="BY52" s="1"/>
      <c r="BZ52" s="1"/>
      <c r="CA52" s="1"/>
      <c r="CB52" s="1"/>
      <c r="CC52" s="1"/>
      <c r="CD52" s="1"/>
      <c r="CE52" s="2">
        <f>H52*28.0855/60.0843*10000</f>
        <v>318323.18093079218</v>
      </c>
      <c r="CF52" s="1">
        <v>4.4000000000000004</v>
      </c>
      <c r="CG52" s="1"/>
      <c r="CH52" s="1">
        <v>580</v>
      </c>
      <c r="CI52" s="1"/>
      <c r="CJ52" s="1">
        <v>0.41</v>
      </c>
      <c r="CK52" s="1"/>
      <c r="CL52" s="1">
        <v>8.4</v>
      </c>
      <c r="CM52" s="2">
        <f>47.867/79.8658*I52*10000</f>
        <v>1857.9629829038213</v>
      </c>
      <c r="CN52" s="1"/>
      <c r="CO52" s="1"/>
      <c r="CP52" s="1">
        <v>2.2000000000000002</v>
      </c>
      <c r="CQ52" s="1"/>
      <c r="CR52" s="1"/>
      <c r="CS52" s="1">
        <v>9</v>
      </c>
      <c r="CT52" s="1">
        <v>0.76</v>
      </c>
      <c r="CU52" s="1"/>
      <c r="CV52" s="1">
        <v>193</v>
      </c>
    </row>
    <row r="53" spans="1:100" x14ac:dyDescent="0.2">
      <c r="A53" s="1" t="s">
        <v>24</v>
      </c>
      <c r="B53" s="1" t="s">
        <v>32</v>
      </c>
      <c r="C53" s="1">
        <v>0</v>
      </c>
      <c r="D53" s="1" t="s">
        <v>8</v>
      </c>
      <c r="E53" s="1" t="s">
        <v>122</v>
      </c>
      <c r="F53" s="1" t="s">
        <v>142</v>
      </c>
      <c r="G53" s="1"/>
      <c r="H53" s="19">
        <v>52.6</v>
      </c>
      <c r="I53" s="1">
        <v>0.95</v>
      </c>
      <c r="J53" s="19">
        <v>16.399999999999999</v>
      </c>
      <c r="K53" s="1"/>
      <c r="L53" s="1"/>
      <c r="M53" s="1">
        <v>10.5</v>
      </c>
      <c r="N53" s="1">
        <v>0.16</v>
      </c>
      <c r="O53" s="1">
        <v>6.04</v>
      </c>
      <c r="P53" s="1"/>
      <c r="Q53" s="19">
        <v>8.5</v>
      </c>
      <c r="R53" s="19">
        <v>3.19</v>
      </c>
      <c r="S53" s="18">
        <v>1.37</v>
      </c>
      <c r="T53" s="18">
        <v>0.16</v>
      </c>
      <c r="U53" s="1"/>
      <c r="V53" s="1"/>
      <c r="W53" s="1"/>
      <c r="X53" s="2">
        <f>J53*2*26.9815386/101.9612772*10000</f>
        <v>86797.114589302146</v>
      </c>
      <c r="Y53" s="1"/>
      <c r="Z53" s="1"/>
      <c r="AA53" s="1"/>
      <c r="AB53" s="1">
        <v>564</v>
      </c>
      <c r="AC53" s="1"/>
      <c r="AD53" s="1"/>
      <c r="AE53" s="1"/>
      <c r="AF53" s="1"/>
      <c r="AG53" s="2">
        <f>Q53*40.078/56.0774*10000</f>
        <v>60748.715168677583</v>
      </c>
      <c r="AH53" s="1"/>
      <c r="AI53" s="1">
        <v>46</v>
      </c>
      <c r="AJ53" s="1"/>
      <c r="AK53" s="1">
        <v>20</v>
      </c>
      <c r="AL53" s="1">
        <v>133</v>
      </c>
      <c r="AM53" s="1"/>
      <c r="AN53" s="1"/>
      <c r="AO53" s="1"/>
      <c r="AP53" s="1"/>
      <c r="AQ53" s="19">
        <v>1.3</v>
      </c>
      <c r="AR53" s="1"/>
      <c r="AS53" s="1"/>
      <c r="AT53" s="1"/>
      <c r="AU53" s="1">
        <v>4.67</v>
      </c>
      <c r="AV53" s="1"/>
      <c r="AW53" s="1"/>
      <c r="AX53" s="19">
        <v>1.9</v>
      </c>
      <c r="AY53" s="1"/>
      <c r="AZ53" s="1"/>
      <c r="BA53" s="1"/>
      <c r="BB53" s="1"/>
      <c r="BC53" s="1"/>
      <c r="BD53" s="2">
        <f>2*39.0983/94.196*S53*10000</f>
        <v>11373.02454456665</v>
      </c>
      <c r="BE53" s="1">
        <v>22</v>
      </c>
      <c r="BF53" s="1"/>
      <c r="BG53" s="1">
        <v>0.37</v>
      </c>
      <c r="BH53" s="2">
        <f>O53*24.305/40.3044*10000</f>
        <v>36423.368168239693</v>
      </c>
      <c r="BI53" s="2">
        <f>54.938/70.9374*N53*10000</f>
        <v>1239.1319670582798</v>
      </c>
      <c r="BJ53" s="1"/>
      <c r="BK53" s="1"/>
      <c r="BL53" s="2">
        <f>2*22.9898/61.9789*R53*10000</f>
        <v>23665.299642297618</v>
      </c>
      <c r="BM53" s="1">
        <v>7.75</v>
      </c>
      <c r="BN53" s="1">
        <v>24</v>
      </c>
      <c r="BO53" s="1">
        <v>73</v>
      </c>
      <c r="BP53" s="1"/>
      <c r="BQ53" s="1"/>
      <c r="BR53" s="2">
        <f>2*30.9738/141.9445*T53*10000</f>
        <v>698.27404372835861</v>
      </c>
      <c r="BS53" s="1">
        <v>9.8000000000000007</v>
      </c>
      <c r="BT53" s="1"/>
      <c r="BU53" s="1"/>
      <c r="BV53" s="1"/>
      <c r="BW53" s="1">
        <v>37</v>
      </c>
      <c r="BX53" s="1"/>
      <c r="BY53" s="1"/>
      <c r="BZ53" s="1"/>
      <c r="CA53" s="1"/>
      <c r="CB53" s="1"/>
      <c r="CC53" s="1">
        <v>28</v>
      </c>
      <c r="CD53" s="1"/>
      <c r="CE53" s="2">
        <f>H53*28.0855/60.0843*10000</f>
        <v>245870.76823729326</v>
      </c>
      <c r="CF53" s="1">
        <v>5.17</v>
      </c>
      <c r="CG53" s="1"/>
      <c r="CH53" s="1">
        <v>518</v>
      </c>
      <c r="CI53" s="1">
        <v>0.5</v>
      </c>
      <c r="CJ53" s="1">
        <v>0.79</v>
      </c>
      <c r="CK53" s="1"/>
      <c r="CL53" s="1">
        <v>1.64</v>
      </c>
      <c r="CM53" s="2">
        <f>47.867/79.8658*I53*10000</f>
        <v>5693.7575282536454</v>
      </c>
      <c r="CN53" s="1"/>
      <c r="CO53" s="1"/>
      <c r="CP53" s="1">
        <v>1.38</v>
      </c>
      <c r="CQ53" s="1"/>
      <c r="CR53" s="1"/>
      <c r="CS53" s="1"/>
      <c r="CT53" s="1">
        <v>2.09</v>
      </c>
      <c r="CU53" s="1"/>
      <c r="CV53" s="1">
        <v>86</v>
      </c>
    </row>
    <row r="54" spans="1:100" x14ac:dyDescent="0.2">
      <c r="A54" s="1" t="s">
        <v>7</v>
      </c>
      <c r="B54" s="1" t="s">
        <v>155</v>
      </c>
      <c r="C54" s="1">
        <v>0</v>
      </c>
      <c r="D54" s="1" t="s">
        <v>8</v>
      </c>
      <c r="E54" s="1" t="s">
        <v>122</v>
      </c>
      <c r="F54" s="1" t="s">
        <v>142</v>
      </c>
      <c r="G54" s="1"/>
      <c r="H54" s="19">
        <v>59.8</v>
      </c>
      <c r="I54" s="1">
        <v>1.04</v>
      </c>
      <c r="J54" s="19">
        <v>14</v>
      </c>
      <c r="K54" s="1"/>
      <c r="L54" s="1"/>
      <c r="M54" s="19">
        <v>9.3000000000000007</v>
      </c>
      <c r="N54" s="1">
        <v>0.16</v>
      </c>
      <c r="O54" s="1">
        <v>4.46</v>
      </c>
      <c r="P54" s="1"/>
      <c r="Q54" s="19">
        <v>6.2</v>
      </c>
      <c r="R54" s="19">
        <v>3</v>
      </c>
      <c r="S54" s="18">
        <v>1.75</v>
      </c>
      <c r="T54" s="1"/>
      <c r="U54" s="1"/>
      <c r="V54" s="1"/>
      <c r="W54" s="1">
        <v>5.0999999999999997E-2</v>
      </c>
      <c r="X54" s="2">
        <f>J54*2*26.9815386/101.9612772*10000</f>
        <v>74095.097820135983</v>
      </c>
      <c r="Y54" s="1">
        <v>1.6</v>
      </c>
      <c r="Z54" s="1">
        <v>1.58E-3</v>
      </c>
      <c r="AA54" s="1">
        <v>7.6</v>
      </c>
      <c r="AB54" s="1">
        <v>509</v>
      </c>
      <c r="AC54" s="1">
        <v>1.1000000000000001</v>
      </c>
      <c r="AD54" s="1">
        <v>0.38</v>
      </c>
      <c r="AE54" s="1"/>
      <c r="AF54" s="1"/>
      <c r="AG54" s="2">
        <f>Q54*40.078/56.0774*10000</f>
        <v>44310.827534800126</v>
      </c>
      <c r="AH54" s="1">
        <v>9.7000000000000003E-2</v>
      </c>
      <c r="AI54" s="1">
        <v>53</v>
      </c>
      <c r="AJ54" s="1">
        <v>216</v>
      </c>
      <c r="AK54" s="1">
        <v>36</v>
      </c>
      <c r="AL54" s="1">
        <v>123</v>
      </c>
      <c r="AM54" s="1">
        <v>2.6</v>
      </c>
      <c r="AN54" s="1">
        <v>50</v>
      </c>
      <c r="AO54" s="1"/>
      <c r="AP54" s="1"/>
      <c r="AQ54" s="19">
        <v>1.39</v>
      </c>
      <c r="AR54" s="1">
        <v>703</v>
      </c>
      <c r="AS54" s="1"/>
      <c r="AT54" s="1">
        <v>19</v>
      </c>
      <c r="AU54" s="19"/>
      <c r="AV54" s="1">
        <v>1.24</v>
      </c>
      <c r="AW54" s="1"/>
      <c r="AX54" s="19">
        <v>4.2</v>
      </c>
      <c r="AY54" s="1">
        <v>6.3E-3</v>
      </c>
      <c r="AZ54" s="1"/>
      <c r="BA54" s="1"/>
      <c r="BB54" s="1"/>
      <c r="BC54" s="1"/>
      <c r="BD54" s="2">
        <f>2*39.0983/94.196*S54*10000</f>
        <v>14527.586097074185</v>
      </c>
      <c r="BE54" s="1">
        <v>29</v>
      </c>
      <c r="BF54" s="1">
        <v>13</v>
      </c>
      <c r="BG54" s="1">
        <v>0.38</v>
      </c>
      <c r="BH54" s="2">
        <f>O54*24.305/40.3044*10000</f>
        <v>26895.400998402161</v>
      </c>
      <c r="BI54" s="2">
        <f>54.938/70.9374*N54*10000</f>
        <v>1239.1319670582798</v>
      </c>
      <c r="BJ54" s="1">
        <v>0.54</v>
      </c>
      <c r="BK54" s="1"/>
      <c r="BL54" s="2">
        <f>2*22.9898/61.9789*R54*10000</f>
        <v>22255.767688681142</v>
      </c>
      <c r="BM54" s="1">
        <v>10</v>
      </c>
      <c r="BN54" s="1">
        <v>25</v>
      </c>
      <c r="BO54" s="1">
        <v>64</v>
      </c>
      <c r="BP54" s="1"/>
      <c r="BQ54" s="1"/>
      <c r="BR54" s="2"/>
      <c r="BS54" s="1">
        <v>13</v>
      </c>
      <c r="BT54" s="1">
        <v>2.7799999999999999E-3</v>
      </c>
      <c r="BU54" s="1"/>
      <c r="BV54" s="1">
        <v>2.8700000000000002E-3</v>
      </c>
      <c r="BW54" s="1">
        <v>56</v>
      </c>
      <c r="BX54" s="1"/>
      <c r="BY54" s="1"/>
      <c r="BZ54" s="1"/>
      <c r="CA54" s="1">
        <v>231</v>
      </c>
      <c r="CB54" s="1">
        <v>0.09</v>
      </c>
      <c r="CC54" s="1">
        <v>26</v>
      </c>
      <c r="CD54" s="1">
        <v>0.17</v>
      </c>
      <c r="CE54" s="2">
        <f>H54*28.0855/60.0843*10000</f>
        <v>279526.08252072503</v>
      </c>
      <c r="CF54" s="1">
        <v>4.6500000000000004</v>
      </c>
      <c r="CG54" s="1">
        <v>1.34</v>
      </c>
      <c r="CH54" s="1">
        <v>308</v>
      </c>
      <c r="CI54" s="1">
        <v>0.6</v>
      </c>
      <c r="CJ54" s="1">
        <v>0.86</v>
      </c>
      <c r="CK54" s="1"/>
      <c r="CL54" s="1">
        <v>5.23</v>
      </c>
      <c r="CM54" s="2">
        <f>47.867/79.8658*I54*10000</f>
        <v>6233.1661361934657</v>
      </c>
      <c r="CN54" s="1">
        <v>0.38</v>
      </c>
      <c r="CO54" s="1"/>
      <c r="CP54" s="1">
        <v>0.86</v>
      </c>
      <c r="CQ54" s="1">
        <v>185</v>
      </c>
      <c r="CR54" s="1">
        <v>0.51</v>
      </c>
      <c r="CS54" s="1">
        <v>18</v>
      </c>
      <c r="CT54" s="1">
        <v>2.29</v>
      </c>
      <c r="CU54" s="1">
        <v>102</v>
      </c>
      <c r="CV54" s="1">
        <v>162</v>
      </c>
    </row>
    <row r="55" spans="1:100" x14ac:dyDescent="0.2">
      <c r="A55" s="1" t="s">
        <v>26</v>
      </c>
      <c r="B55" s="1" t="s">
        <v>154</v>
      </c>
      <c r="C55" s="1">
        <v>0</v>
      </c>
      <c r="D55" s="1" t="s">
        <v>8</v>
      </c>
      <c r="E55" s="1" t="s">
        <v>122</v>
      </c>
      <c r="F55" s="1" t="s">
        <v>142</v>
      </c>
      <c r="G55" s="1"/>
      <c r="H55" s="19">
        <v>59.6</v>
      </c>
      <c r="I55" s="19">
        <v>0.6</v>
      </c>
      <c r="J55" s="19">
        <v>13.9</v>
      </c>
      <c r="K55" s="1"/>
      <c r="L55" s="1"/>
      <c r="M55" s="1">
        <v>5.44</v>
      </c>
      <c r="N55" s="1">
        <v>0.08</v>
      </c>
      <c r="O55" s="1">
        <v>9.7899999999999991</v>
      </c>
      <c r="P55" s="1"/>
      <c r="Q55" s="1">
        <v>4.6399999999999997</v>
      </c>
      <c r="R55" s="19">
        <v>2.6</v>
      </c>
      <c r="S55" s="18">
        <v>3.3</v>
      </c>
      <c r="T55" s="18">
        <v>0.13</v>
      </c>
      <c r="U55" s="1"/>
      <c r="V55" s="1"/>
      <c r="W55" s="1"/>
      <c r="X55" s="2">
        <f>J55*2*26.9815386/101.9612772*10000</f>
        <v>73565.847121420724</v>
      </c>
      <c r="Y55" s="1"/>
      <c r="Z55" s="1"/>
      <c r="AA55" s="1"/>
      <c r="AB55" s="1">
        <v>1434</v>
      </c>
      <c r="AC55" s="1"/>
      <c r="AD55" s="1"/>
      <c r="AE55" s="1"/>
      <c r="AF55" s="1"/>
      <c r="AG55" s="2">
        <f>Q55*40.078/56.0774*10000</f>
        <v>33161.651574431053</v>
      </c>
      <c r="AH55" s="1"/>
      <c r="AI55" s="1">
        <v>36</v>
      </c>
      <c r="AJ55" s="1"/>
      <c r="AK55" s="1">
        <v>31</v>
      </c>
      <c r="AL55" s="1">
        <v>490</v>
      </c>
      <c r="AM55" s="1">
        <v>0.15</v>
      </c>
      <c r="AN55" s="1"/>
      <c r="AO55" s="1"/>
      <c r="AP55" s="1"/>
      <c r="AQ55" s="19">
        <v>0.97</v>
      </c>
      <c r="AR55" s="1"/>
      <c r="AS55" s="1"/>
      <c r="AT55" s="1">
        <v>15</v>
      </c>
      <c r="AU55" s="19"/>
      <c r="AV55" s="1"/>
      <c r="AW55" s="1"/>
      <c r="AX55" s="19">
        <v>4.5999999999999996</v>
      </c>
      <c r="AY55" s="1"/>
      <c r="AZ55" s="1"/>
      <c r="BA55" s="1"/>
      <c r="BB55" s="1"/>
      <c r="BC55" s="1"/>
      <c r="BD55" s="2">
        <f>2*39.0983/94.196*S55*10000</f>
        <v>27394.876640197035</v>
      </c>
      <c r="BE55" s="1">
        <v>18</v>
      </c>
      <c r="BF55" s="1">
        <v>3.3</v>
      </c>
      <c r="BG55" s="1">
        <v>0.12</v>
      </c>
      <c r="BH55" s="2">
        <f>O55*24.305/40.3044*10000</f>
        <v>59037.214299183215</v>
      </c>
      <c r="BI55" s="2">
        <f>54.938/70.9374*N55*10000</f>
        <v>619.56598352913988</v>
      </c>
      <c r="BJ55" s="1"/>
      <c r="BK55" s="1"/>
      <c r="BL55" s="2">
        <f>2*22.9898/61.9789*R55*10000</f>
        <v>19288.331996856992</v>
      </c>
      <c r="BM55" s="1">
        <v>6.4</v>
      </c>
      <c r="BN55" s="1">
        <v>14</v>
      </c>
      <c r="BO55" s="1">
        <v>347</v>
      </c>
      <c r="BP55" s="1"/>
      <c r="BQ55" s="1"/>
      <c r="BR55" s="2">
        <f>2*30.9738/141.9445*T55*10000</f>
        <v>567.34766052929137</v>
      </c>
      <c r="BS55" s="1">
        <v>12.9</v>
      </c>
      <c r="BT55" s="1"/>
      <c r="BU55" s="1"/>
      <c r="BV55" s="1"/>
      <c r="BW55" s="1">
        <v>51</v>
      </c>
      <c r="BX55" s="1"/>
      <c r="BY55" s="1"/>
      <c r="BZ55" s="1"/>
      <c r="CA55" s="1"/>
      <c r="CB55" s="1"/>
      <c r="CC55" s="1">
        <v>20</v>
      </c>
      <c r="CD55" s="1"/>
      <c r="CE55" s="2">
        <f>H55*28.0855/60.0843*10000</f>
        <v>278591.21267951862</v>
      </c>
      <c r="CF55" s="1">
        <v>2.59</v>
      </c>
      <c r="CG55" s="1"/>
      <c r="CH55" s="1">
        <v>712</v>
      </c>
      <c r="CI55" s="1">
        <v>0.3</v>
      </c>
      <c r="CJ55" s="1">
        <v>0.33</v>
      </c>
      <c r="CK55" s="1"/>
      <c r="CL55" s="1">
        <v>0.49</v>
      </c>
      <c r="CM55" s="2">
        <f>47.867/79.8658*I55*10000</f>
        <v>3596.0573862654605</v>
      </c>
      <c r="CN55" s="1"/>
      <c r="CO55" s="1"/>
      <c r="CP55" s="1">
        <v>0.18</v>
      </c>
      <c r="CQ55" s="1">
        <v>100</v>
      </c>
      <c r="CR55" s="1"/>
      <c r="CS55" s="1">
        <v>8</v>
      </c>
      <c r="CT55" s="1">
        <v>0.79</v>
      </c>
      <c r="CU55" s="1">
        <v>89</v>
      </c>
      <c r="CV55" s="1">
        <v>180</v>
      </c>
    </row>
    <row r="56" spans="1:100" x14ac:dyDescent="0.2">
      <c r="A56" s="1" t="s">
        <v>2</v>
      </c>
      <c r="B56" s="1" t="s">
        <v>33</v>
      </c>
      <c r="C56" s="1">
        <v>0</v>
      </c>
      <c r="D56" s="1" t="s">
        <v>8</v>
      </c>
      <c r="E56" s="1" t="s">
        <v>122</v>
      </c>
      <c r="F56" s="1" t="s">
        <v>142</v>
      </c>
      <c r="G56" s="1"/>
      <c r="H56" s="19">
        <v>53.4</v>
      </c>
      <c r="I56" s="1">
        <v>0.82</v>
      </c>
      <c r="J56" s="19">
        <v>16.899999999999999</v>
      </c>
      <c r="K56" s="1"/>
      <c r="L56" s="1"/>
      <c r="M56" s="1">
        <v>8.57</v>
      </c>
      <c r="N56" s="19">
        <v>0.1</v>
      </c>
      <c r="O56" s="1">
        <v>7.24</v>
      </c>
      <c r="P56" s="1"/>
      <c r="Q56" s="1">
        <v>9.59</v>
      </c>
      <c r="R56" s="19">
        <v>2.65</v>
      </c>
      <c r="S56" s="18">
        <v>0.61</v>
      </c>
      <c r="T56" s="18">
        <v>0.21</v>
      </c>
      <c r="U56" s="1"/>
      <c r="V56" s="1"/>
      <c r="W56" s="1"/>
      <c r="X56" s="2">
        <f>J56*2*26.9815386/101.9612772*10000</f>
        <v>89443.368082878413</v>
      </c>
      <c r="Y56" s="1"/>
      <c r="Z56" s="1"/>
      <c r="AA56" s="1"/>
      <c r="AB56" s="1">
        <v>259</v>
      </c>
      <c r="AC56" s="1"/>
      <c r="AD56" s="1"/>
      <c r="AE56" s="1"/>
      <c r="AF56" s="1"/>
      <c r="AG56" s="2">
        <f>Q56*40.078/56.0774*10000</f>
        <v>68538.844525602122</v>
      </c>
      <c r="AH56" s="1"/>
      <c r="AI56" s="1">
        <v>20</v>
      </c>
      <c r="AJ56" s="1"/>
      <c r="AK56" s="1">
        <v>38</v>
      </c>
      <c r="AL56" s="1">
        <v>215</v>
      </c>
      <c r="AM56" s="1">
        <v>0.3</v>
      </c>
      <c r="AN56" s="1">
        <v>26</v>
      </c>
      <c r="AO56" s="1">
        <v>3.1</v>
      </c>
      <c r="AP56" s="1">
        <v>1.9</v>
      </c>
      <c r="AQ56" s="19">
        <v>1.1000000000000001</v>
      </c>
      <c r="AR56" s="1"/>
      <c r="AS56" s="1"/>
      <c r="AT56" s="1">
        <v>13</v>
      </c>
      <c r="AU56" s="19">
        <v>3.1</v>
      </c>
      <c r="AV56" s="1"/>
      <c r="AW56" s="1"/>
      <c r="AX56" s="19">
        <v>1.9</v>
      </c>
      <c r="AY56" s="1"/>
      <c r="AZ56" s="1">
        <v>0.68</v>
      </c>
      <c r="BA56" s="1"/>
      <c r="BB56" s="1"/>
      <c r="BC56" s="1"/>
      <c r="BD56" s="2">
        <f>2*39.0983/94.196*S56*10000</f>
        <v>5063.9014395515733</v>
      </c>
      <c r="BE56" s="1">
        <v>8</v>
      </c>
      <c r="BF56" s="1">
        <v>6</v>
      </c>
      <c r="BG56" s="1">
        <v>0.25</v>
      </c>
      <c r="BH56" s="2">
        <f>O56*24.305/40.3044*10000</f>
        <v>43659.798930141616</v>
      </c>
      <c r="BI56" s="2">
        <f>54.938/70.9374*N56*10000</f>
        <v>774.45747941142497</v>
      </c>
      <c r="BJ56" s="1"/>
      <c r="BK56" s="1"/>
      <c r="BL56" s="2">
        <f>2*22.9898/61.9789*R56*10000</f>
        <v>19659.261458335011</v>
      </c>
      <c r="BM56" s="1">
        <v>5</v>
      </c>
      <c r="BN56" s="1">
        <v>11</v>
      </c>
      <c r="BO56" s="1">
        <v>88</v>
      </c>
      <c r="BP56" s="1"/>
      <c r="BQ56" s="1"/>
      <c r="BR56" s="2">
        <f>2*30.9738/141.9445*T56*10000</f>
        <v>916.48468239347062</v>
      </c>
      <c r="BS56" s="1">
        <v>4</v>
      </c>
      <c r="BT56" s="1"/>
      <c r="BU56" s="1"/>
      <c r="BV56" s="1"/>
      <c r="BW56" s="1">
        <v>11</v>
      </c>
      <c r="BX56" s="1"/>
      <c r="BY56" s="1"/>
      <c r="BZ56" s="1"/>
      <c r="CA56" s="1"/>
      <c r="CB56" s="1"/>
      <c r="CC56" s="1">
        <v>31</v>
      </c>
      <c r="CD56" s="1"/>
      <c r="CE56" s="2">
        <f>H56*28.0855/60.0843*10000</f>
        <v>249610.24760211902</v>
      </c>
      <c r="CF56" s="1">
        <v>2.8</v>
      </c>
      <c r="CG56" s="1"/>
      <c r="CH56" s="1">
        <v>348</v>
      </c>
      <c r="CI56" s="1">
        <v>0.6</v>
      </c>
      <c r="CJ56" s="1">
        <v>0.48</v>
      </c>
      <c r="CK56" s="1"/>
      <c r="CL56" s="1">
        <v>1.2</v>
      </c>
      <c r="CM56" s="2">
        <f>47.867/79.8658*I56*10000</f>
        <v>4914.6117612294629</v>
      </c>
      <c r="CN56" s="1"/>
      <c r="CO56" s="1"/>
      <c r="CP56" s="1">
        <v>0.2</v>
      </c>
      <c r="CQ56" s="1">
        <v>196</v>
      </c>
      <c r="CR56" s="1"/>
      <c r="CS56" s="1">
        <v>16</v>
      </c>
      <c r="CT56" s="1">
        <v>1.5</v>
      </c>
      <c r="CU56" s="1">
        <v>78</v>
      </c>
      <c r="CV56" s="1">
        <v>68</v>
      </c>
    </row>
    <row r="57" spans="1:100" x14ac:dyDescent="0.2">
      <c r="A57" s="1" t="s">
        <v>3</v>
      </c>
      <c r="B57" s="1" t="s">
        <v>40</v>
      </c>
      <c r="C57" s="1">
        <v>0</v>
      </c>
      <c r="D57" s="1" t="s">
        <v>8</v>
      </c>
      <c r="E57" s="1" t="s">
        <v>122</v>
      </c>
      <c r="F57" s="1" t="s">
        <v>142</v>
      </c>
      <c r="G57" s="1"/>
      <c r="H57" s="19">
        <v>53.4</v>
      </c>
      <c r="I57" s="1">
        <v>0.82</v>
      </c>
      <c r="J57" s="19">
        <v>16.899999999999999</v>
      </c>
      <c r="K57" s="1"/>
      <c r="L57" s="1"/>
      <c r="M57" s="1">
        <v>8.57</v>
      </c>
      <c r="N57" s="19">
        <v>0.1</v>
      </c>
      <c r="O57" s="1">
        <v>7.24</v>
      </c>
      <c r="P57" s="1"/>
      <c r="Q57" s="1">
        <v>9.59</v>
      </c>
      <c r="R57" s="19">
        <v>2.65</v>
      </c>
      <c r="S57" s="18">
        <v>0.61</v>
      </c>
      <c r="T57" s="18">
        <v>0.1</v>
      </c>
      <c r="U57" s="1"/>
      <c r="V57" s="1"/>
      <c r="W57" s="1">
        <v>6.5000000000000002E-2</v>
      </c>
      <c r="X57" s="2">
        <f>J57*2*26.9815386/101.9612772*10000</f>
        <v>89443.368082878413</v>
      </c>
      <c r="Y57" s="1">
        <v>0.2</v>
      </c>
      <c r="Z57" s="1">
        <v>1.6000000000000001E-3</v>
      </c>
      <c r="AA57" s="1">
        <v>2</v>
      </c>
      <c r="AB57" s="1">
        <v>259</v>
      </c>
      <c r="AC57" s="1">
        <v>1.4</v>
      </c>
      <c r="AD57" s="1">
        <v>0.2</v>
      </c>
      <c r="AE57" s="1">
        <v>0.3</v>
      </c>
      <c r="AF57" s="1"/>
      <c r="AG57" s="2">
        <f>Q57*40.078/56.0774*10000</f>
        <v>68538.844525602122</v>
      </c>
      <c r="AH57" s="1">
        <v>0.1</v>
      </c>
      <c r="AI57" s="1">
        <v>20</v>
      </c>
      <c r="AJ57" s="1">
        <v>250</v>
      </c>
      <c r="AK57" s="1">
        <v>38</v>
      </c>
      <c r="AL57" s="1">
        <v>215</v>
      </c>
      <c r="AM57" s="1">
        <v>0.3</v>
      </c>
      <c r="AN57" s="1">
        <v>26</v>
      </c>
      <c r="AO57" s="1">
        <v>3.1</v>
      </c>
      <c r="AP57" s="1">
        <v>1.9</v>
      </c>
      <c r="AQ57" s="19">
        <v>1.1000000000000001</v>
      </c>
      <c r="AR57" s="1">
        <v>570</v>
      </c>
      <c r="AS57" s="1"/>
      <c r="AT57" s="1">
        <v>13</v>
      </c>
      <c r="AU57" s="19">
        <v>3.1</v>
      </c>
      <c r="AV57" s="1">
        <v>1.3</v>
      </c>
      <c r="AW57" s="1"/>
      <c r="AX57" s="19">
        <v>1.9</v>
      </c>
      <c r="AY57" s="1">
        <v>1.4E-2</v>
      </c>
      <c r="AZ57" s="1">
        <v>0.68</v>
      </c>
      <c r="BA57" s="1">
        <v>0.1</v>
      </c>
      <c r="BB57" s="1">
        <v>0.05</v>
      </c>
      <c r="BC57" s="1">
        <v>5.0000000000000002E-5</v>
      </c>
      <c r="BD57" s="2">
        <f>2*39.0983/94.196*S57*10000</f>
        <v>5063.9014395515733</v>
      </c>
      <c r="BE57" s="1">
        <v>8</v>
      </c>
      <c r="BF57" s="1">
        <v>13</v>
      </c>
      <c r="BG57" s="1">
        <v>0.25</v>
      </c>
      <c r="BH57" s="2">
        <f>O57*24.305/40.3044*10000</f>
        <v>43659.798930141616</v>
      </c>
      <c r="BI57" s="2">
        <f>54.938/70.9374*N57*10000</f>
        <v>774.45747941142497</v>
      </c>
      <c r="BJ57" s="1">
        <v>0.6</v>
      </c>
      <c r="BK57" s="1">
        <v>34</v>
      </c>
      <c r="BL57" s="2">
        <f>2*22.9898/61.9789*R57*10000</f>
        <v>19659.261458335011</v>
      </c>
      <c r="BM57" s="1">
        <v>5</v>
      </c>
      <c r="BN57" s="1">
        <v>11</v>
      </c>
      <c r="BO57" s="1">
        <v>88</v>
      </c>
      <c r="BP57" s="1"/>
      <c r="BQ57" s="1">
        <v>5.0000000000000002E-5</v>
      </c>
      <c r="BR57" s="2">
        <f>2*30.9738/141.9445*T57*10000</f>
        <v>436.42127733022414</v>
      </c>
      <c r="BS57" s="1">
        <v>4</v>
      </c>
      <c r="BT57" s="1">
        <v>2.8E-3</v>
      </c>
      <c r="BU57" s="1">
        <v>2.4</v>
      </c>
      <c r="BV57" s="1">
        <v>2.7000000000000001E-3</v>
      </c>
      <c r="BW57" s="1">
        <v>11</v>
      </c>
      <c r="BX57" s="1">
        <v>1.7999999999999998E-4</v>
      </c>
      <c r="BY57" s="1"/>
      <c r="BZ57" s="1">
        <v>7.5000000000000002E-4</v>
      </c>
      <c r="CA57" s="1">
        <v>345</v>
      </c>
      <c r="CB57" s="1">
        <v>0.1</v>
      </c>
      <c r="CC57" s="1">
        <v>31</v>
      </c>
      <c r="CD57" s="1">
        <v>0.2</v>
      </c>
      <c r="CE57" s="2">
        <f>H57*28.0855/60.0843*10000</f>
        <v>249610.24760211902</v>
      </c>
      <c r="CF57" s="1">
        <v>2.8</v>
      </c>
      <c r="CG57" s="1">
        <v>1.7</v>
      </c>
      <c r="CH57" s="1">
        <v>348</v>
      </c>
      <c r="CI57" s="1">
        <v>0.6</v>
      </c>
      <c r="CJ57" s="1">
        <v>0.48</v>
      </c>
      <c r="CK57" s="1"/>
      <c r="CL57" s="1">
        <v>1.2</v>
      </c>
      <c r="CM57" s="2">
        <f>47.867/79.8658*I57*10000</f>
        <v>4914.6117612294629</v>
      </c>
      <c r="CN57" s="1">
        <v>0.32</v>
      </c>
      <c r="CO57" s="1">
        <v>0.24</v>
      </c>
      <c r="CP57" s="1">
        <v>0.2</v>
      </c>
      <c r="CQ57" s="1">
        <v>196</v>
      </c>
      <c r="CR57" s="1">
        <v>0.6</v>
      </c>
      <c r="CS57" s="1">
        <v>16</v>
      </c>
      <c r="CT57" s="1">
        <v>1.5</v>
      </c>
      <c r="CU57" s="1">
        <v>78</v>
      </c>
      <c r="CV57" s="1">
        <v>68</v>
      </c>
    </row>
    <row r="58" spans="1:100" x14ac:dyDescent="0.2">
      <c r="A58" s="1" t="s">
        <v>27</v>
      </c>
      <c r="B58" s="1" t="s">
        <v>190</v>
      </c>
      <c r="C58" s="1">
        <v>0</v>
      </c>
      <c r="D58" s="1" t="s">
        <v>8</v>
      </c>
      <c r="E58" s="1" t="s">
        <v>122</v>
      </c>
      <c r="F58" s="1" t="s">
        <v>142</v>
      </c>
      <c r="G58" s="1"/>
      <c r="H58" s="19">
        <v>52</v>
      </c>
      <c r="I58" s="1">
        <v>1.1299999999999999</v>
      </c>
      <c r="J58" s="19">
        <v>17</v>
      </c>
      <c r="K58" s="1"/>
      <c r="L58" s="1"/>
      <c r="M58" s="1">
        <v>9.08</v>
      </c>
      <c r="N58" s="1">
        <v>0.15</v>
      </c>
      <c r="O58" s="1">
        <v>7.21</v>
      </c>
      <c r="P58" s="1"/>
      <c r="Q58" s="1">
        <v>10.28</v>
      </c>
      <c r="R58" s="19">
        <v>2.61</v>
      </c>
      <c r="S58" s="18">
        <v>0.54</v>
      </c>
      <c r="T58" s="18">
        <v>0.1</v>
      </c>
      <c r="U58" s="1"/>
      <c r="V58" s="1"/>
      <c r="W58" s="1"/>
      <c r="X58" s="2">
        <f>J58*2*26.9815386/101.9612772*10000</f>
        <v>89972.618781593686</v>
      </c>
      <c r="Y58" s="1"/>
      <c r="Z58" s="1"/>
      <c r="AA58" s="1"/>
      <c r="AB58" s="1">
        <v>305</v>
      </c>
      <c r="AC58" s="1"/>
      <c r="AD58" s="1"/>
      <c r="AE58" s="1"/>
      <c r="AF58" s="1"/>
      <c r="AG58" s="2">
        <f>Q58*40.078/56.0774*10000</f>
        <v>73470.210815765357</v>
      </c>
      <c r="AH58" s="1"/>
      <c r="AI58" s="1">
        <v>21</v>
      </c>
      <c r="AJ58" s="1"/>
      <c r="AK58" s="1">
        <v>41</v>
      </c>
      <c r="AL58" s="1">
        <v>145</v>
      </c>
      <c r="AM58" s="1">
        <v>0.19</v>
      </c>
      <c r="AN58" s="1">
        <v>32</v>
      </c>
      <c r="AO58" s="1">
        <v>3.9</v>
      </c>
      <c r="AP58" s="1">
        <v>2</v>
      </c>
      <c r="AQ58" s="19">
        <v>1.2</v>
      </c>
      <c r="AR58" s="1"/>
      <c r="AS58" s="1"/>
      <c r="AT58" s="1">
        <v>17</v>
      </c>
      <c r="AU58" s="19">
        <v>3.6</v>
      </c>
      <c r="AV58" s="1"/>
      <c r="AW58" s="1"/>
      <c r="AX58" s="19">
        <v>1.9</v>
      </c>
      <c r="AY58" s="1"/>
      <c r="AZ58" s="1">
        <v>0.6</v>
      </c>
      <c r="BA58" s="1"/>
      <c r="BB58" s="1"/>
      <c r="BC58" s="1"/>
      <c r="BD58" s="2">
        <f>2*39.0983/94.196*S58*10000</f>
        <v>4482.7979956686067</v>
      </c>
      <c r="BE58" s="1">
        <v>9.5</v>
      </c>
      <c r="BF58" s="1">
        <v>5</v>
      </c>
      <c r="BG58" s="1">
        <v>0.3</v>
      </c>
      <c r="BH58" s="2">
        <f>O58*24.305/40.3044*10000</f>
        <v>43478.888161094066</v>
      </c>
      <c r="BI58" s="2">
        <f>54.938/70.9374*N58*10000</f>
        <v>1161.6862191171372</v>
      </c>
      <c r="BJ58" s="1">
        <v>0.8</v>
      </c>
      <c r="BK58" s="1"/>
      <c r="BL58" s="2">
        <f>2*22.9898/61.9789*R58*10000</f>
        <v>19362.517889152594</v>
      </c>
      <c r="BM58" s="1">
        <v>5.6</v>
      </c>
      <c r="BN58" s="1">
        <v>13.3</v>
      </c>
      <c r="BO58" s="1">
        <v>80</v>
      </c>
      <c r="BP58" s="1"/>
      <c r="BQ58" s="1"/>
      <c r="BR58" s="2">
        <f>2*30.9738/141.9445*T58*10000</f>
        <v>436.42127733022414</v>
      </c>
      <c r="BS58" s="1">
        <v>4.0999999999999996</v>
      </c>
      <c r="BT58" s="1"/>
      <c r="BU58" s="1">
        <v>2.1</v>
      </c>
      <c r="BV58" s="1"/>
      <c r="BW58" s="1">
        <v>7</v>
      </c>
      <c r="BX58" s="1"/>
      <c r="BY58" s="1"/>
      <c r="BZ58" s="1"/>
      <c r="CA58" s="1"/>
      <c r="CB58" s="1"/>
      <c r="CC58" s="1">
        <v>29</v>
      </c>
      <c r="CD58" s="1"/>
      <c r="CE58" s="2">
        <f>H58*28.0855/60.0843*10000</f>
        <v>243066.15871367394</v>
      </c>
      <c r="CF58" s="1">
        <v>3.4</v>
      </c>
      <c r="CG58" s="1">
        <v>1.3</v>
      </c>
      <c r="CH58" s="1">
        <v>354</v>
      </c>
      <c r="CI58" s="1">
        <v>0.5</v>
      </c>
      <c r="CJ58" s="1">
        <v>0.5</v>
      </c>
      <c r="CK58" s="1"/>
      <c r="CL58" s="1">
        <v>0.5</v>
      </c>
      <c r="CM58" s="2">
        <f>47.867/79.8658*I58*10000</f>
        <v>6772.5747441332842</v>
      </c>
      <c r="CN58" s="1"/>
      <c r="CO58" s="1"/>
      <c r="CP58" s="1">
        <v>0.18</v>
      </c>
      <c r="CQ58" s="1">
        <v>189</v>
      </c>
      <c r="CR58" s="1">
        <v>0.5</v>
      </c>
      <c r="CS58" s="1">
        <v>20</v>
      </c>
      <c r="CT58" s="1">
        <v>1.7</v>
      </c>
      <c r="CU58" s="1">
        <v>85</v>
      </c>
      <c r="CV58" s="1">
        <v>68</v>
      </c>
    </row>
    <row r="59" spans="1:100" x14ac:dyDescent="0.2">
      <c r="A59" s="1" t="s">
        <v>23</v>
      </c>
      <c r="B59" s="1" t="s">
        <v>31</v>
      </c>
      <c r="C59" s="1">
        <v>0</v>
      </c>
      <c r="D59" s="1" t="s">
        <v>8</v>
      </c>
      <c r="E59" s="1" t="s">
        <v>122</v>
      </c>
      <c r="F59" s="1" t="s">
        <v>142</v>
      </c>
      <c r="G59" s="1"/>
      <c r="H59" s="19">
        <v>49.6</v>
      </c>
      <c r="I59" s="1">
        <v>1.33</v>
      </c>
      <c r="J59" s="19">
        <v>16.399999999999999</v>
      </c>
      <c r="K59" s="1"/>
      <c r="L59" s="1"/>
      <c r="M59" s="20">
        <v>12</v>
      </c>
      <c r="N59" s="1">
        <v>0.22</v>
      </c>
      <c r="O59" s="1">
        <v>8.7200000000000006</v>
      </c>
      <c r="P59" s="1"/>
      <c r="Q59" s="1">
        <v>10.1</v>
      </c>
      <c r="R59" s="19">
        <v>1.43</v>
      </c>
      <c r="S59" s="18">
        <v>0.17</v>
      </c>
      <c r="T59" s="18">
        <v>0.21</v>
      </c>
      <c r="U59" s="1"/>
      <c r="V59" s="1"/>
      <c r="W59" s="1"/>
      <c r="X59" s="2">
        <f>J59*2*26.9815386/101.9612772*10000</f>
        <v>86797.114589302146</v>
      </c>
      <c r="Y59" s="1"/>
      <c r="Z59" s="1"/>
      <c r="AA59" s="1"/>
      <c r="AB59" s="1">
        <v>212</v>
      </c>
      <c r="AC59" s="1"/>
      <c r="AD59" s="1"/>
      <c r="AE59" s="1"/>
      <c r="AF59" s="1"/>
      <c r="AG59" s="2">
        <f>Q59*40.078/56.0774*10000</f>
        <v>72183.767435722781</v>
      </c>
      <c r="AH59" s="1"/>
      <c r="AI59" s="1">
        <v>28</v>
      </c>
      <c r="AJ59" s="1"/>
      <c r="AK59" s="1">
        <v>31</v>
      </c>
      <c r="AL59" s="1">
        <v>276</v>
      </c>
      <c r="AM59" s="1">
        <v>7.0000000000000007E-2</v>
      </c>
      <c r="AN59" s="1">
        <v>29</v>
      </c>
      <c r="AO59" s="1">
        <v>5.05</v>
      </c>
      <c r="AP59" s="1">
        <v>3.25</v>
      </c>
      <c r="AQ59" s="1">
        <v>1.36</v>
      </c>
      <c r="AR59" s="1"/>
      <c r="AS59" s="1"/>
      <c r="AT59" s="1"/>
      <c r="AU59" s="1">
        <v>4.3099999999999996</v>
      </c>
      <c r="AV59" s="1"/>
      <c r="AW59" s="1"/>
      <c r="AX59" s="19">
        <v>3.3</v>
      </c>
      <c r="AY59" s="1"/>
      <c r="AZ59" s="1">
        <v>1.1200000000000001</v>
      </c>
      <c r="BA59" s="1"/>
      <c r="BB59" s="1"/>
      <c r="BC59" s="1"/>
      <c r="BD59" s="2">
        <f>2*39.0983/94.196*S59*10000</f>
        <v>1411.2512208586354</v>
      </c>
      <c r="BE59" s="1">
        <v>12</v>
      </c>
      <c r="BF59" s="1"/>
      <c r="BG59" s="1"/>
      <c r="BH59" s="2">
        <f>O59*24.305/40.3044*10000</f>
        <v>52584.730203153995</v>
      </c>
      <c r="BI59" s="2">
        <f>54.938/70.9374*N59*10000</f>
        <v>1703.8064547051347</v>
      </c>
      <c r="BJ59" s="1">
        <v>0.8</v>
      </c>
      <c r="BK59" s="1"/>
      <c r="BL59" s="2">
        <f>2*22.9898/61.9789*R59*10000</f>
        <v>10608.582598271345</v>
      </c>
      <c r="BM59" s="1">
        <v>13</v>
      </c>
      <c r="BN59" s="1">
        <v>16</v>
      </c>
      <c r="BO59" s="1">
        <v>141</v>
      </c>
      <c r="BP59" s="1"/>
      <c r="BQ59" s="1"/>
      <c r="BR59" s="2">
        <f>2*30.9738/141.9445*T59*10000</f>
        <v>916.48468239347062</v>
      </c>
      <c r="BS59" s="1">
        <v>3.3</v>
      </c>
      <c r="BT59" s="1"/>
      <c r="BU59" s="1">
        <v>3.6</v>
      </c>
      <c r="BV59" s="1"/>
      <c r="BW59" s="1">
        <v>12</v>
      </c>
      <c r="BX59" s="1"/>
      <c r="BY59" s="1"/>
      <c r="BZ59" s="1"/>
      <c r="CA59" s="1"/>
      <c r="CB59" s="1"/>
      <c r="CC59" s="1">
        <v>33</v>
      </c>
      <c r="CD59" s="1"/>
      <c r="CE59" s="2">
        <f>H59*28.0855/60.0843*10000</f>
        <v>231847.72061919671</v>
      </c>
      <c r="CF59" s="1">
        <v>4.0999999999999996</v>
      </c>
      <c r="CG59" s="1"/>
      <c r="CH59" s="1">
        <v>196</v>
      </c>
      <c r="CI59" s="1"/>
      <c r="CJ59" s="1">
        <v>0.28000000000000003</v>
      </c>
      <c r="CK59" s="1"/>
      <c r="CL59" s="1">
        <v>0.54</v>
      </c>
      <c r="CM59" s="2">
        <f>47.867/79.8658*I59*10000</f>
        <v>7971.2605395551054</v>
      </c>
      <c r="CN59" s="1"/>
      <c r="CO59" s="1"/>
      <c r="CP59" s="1">
        <v>0.21</v>
      </c>
      <c r="CQ59" s="1">
        <v>217</v>
      </c>
      <c r="CR59" s="1">
        <v>0.5</v>
      </c>
      <c r="CS59" s="1">
        <v>28</v>
      </c>
      <c r="CT59" s="1">
        <v>3.19</v>
      </c>
      <c r="CU59" s="1"/>
      <c r="CV59" s="1">
        <v>127</v>
      </c>
    </row>
    <row r="60" spans="1:100" x14ac:dyDescent="0.2">
      <c r="A60" s="1" t="s">
        <v>1</v>
      </c>
      <c r="B60" s="1" t="s">
        <v>30</v>
      </c>
      <c r="C60" s="1">
        <v>0</v>
      </c>
      <c r="D60" s="1" t="s">
        <v>8</v>
      </c>
      <c r="E60" s="1" t="s">
        <v>122</v>
      </c>
      <c r="F60" s="1" t="s">
        <v>142</v>
      </c>
      <c r="G60" s="1"/>
      <c r="H60" s="19">
        <v>58.3</v>
      </c>
      <c r="I60" s="1">
        <v>0.65</v>
      </c>
      <c r="J60" s="19">
        <v>17.399999999999999</v>
      </c>
      <c r="K60" s="1"/>
      <c r="L60" s="1"/>
      <c r="M60" s="1">
        <v>7.09</v>
      </c>
      <c r="N60" s="1">
        <v>0.12</v>
      </c>
      <c r="O60" s="1">
        <v>4.3600000000000003</v>
      </c>
      <c r="P60" s="1"/>
      <c r="Q60" s="1">
        <v>7.68</v>
      </c>
      <c r="R60" s="19">
        <v>2.7</v>
      </c>
      <c r="S60" s="18">
        <v>1.47</v>
      </c>
      <c r="T60" s="18">
        <v>0.24</v>
      </c>
      <c r="U60" s="1"/>
      <c r="V60" s="1"/>
      <c r="W60" s="1"/>
      <c r="X60" s="2">
        <f>J60*2*26.9815386/101.9612772*10000</f>
        <v>92089.621576454709</v>
      </c>
      <c r="Y60" s="1"/>
      <c r="Z60" s="1"/>
      <c r="AA60" s="1">
        <v>3.2</v>
      </c>
      <c r="AB60" s="1">
        <v>523</v>
      </c>
      <c r="AC60" s="1"/>
      <c r="AD60" s="1"/>
      <c r="AE60" s="1"/>
      <c r="AF60" s="1"/>
      <c r="AG60" s="2">
        <f>Q60*40.078/56.0774*10000</f>
        <v>54888.250881816915</v>
      </c>
      <c r="AH60" s="1"/>
      <c r="AI60" s="1">
        <v>45</v>
      </c>
      <c r="AJ60" s="1"/>
      <c r="AK60" s="1">
        <v>38</v>
      </c>
      <c r="AL60" s="1">
        <v>168</v>
      </c>
      <c r="AM60" s="1">
        <v>0.67</v>
      </c>
      <c r="AN60" s="1">
        <v>28</v>
      </c>
      <c r="AO60" s="1"/>
      <c r="AP60" s="1"/>
      <c r="AQ60" s="1">
        <v>1.18</v>
      </c>
      <c r="AR60" s="1"/>
      <c r="AS60" s="1"/>
      <c r="AT60" s="1"/>
      <c r="AU60" s="1"/>
      <c r="AV60" s="1"/>
      <c r="AW60" s="1"/>
      <c r="AX60" s="19">
        <v>2.8</v>
      </c>
      <c r="AY60" s="1"/>
      <c r="AZ60" s="1"/>
      <c r="BA60" s="1"/>
      <c r="BB60" s="1"/>
      <c r="BC60" s="1"/>
      <c r="BD60" s="2">
        <f>2*39.0983/94.196*S60*10000</f>
        <v>12203.172321542317</v>
      </c>
      <c r="BE60" s="1">
        <v>21</v>
      </c>
      <c r="BF60" s="1">
        <v>14</v>
      </c>
      <c r="BG60" s="1">
        <v>0.2</v>
      </c>
      <c r="BH60" s="2">
        <f>O60*24.305/40.3044*10000</f>
        <v>26292.365101576997</v>
      </c>
      <c r="BI60" s="2">
        <f>54.938/70.9374*N60*10000</f>
        <v>929.34897529370983</v>
      </c>
      <c r="BJ60" s="1"/>
      <c r="BK60" s="1"/>
      <c r="BL60" s="2">
        <f>2*22.9898/61.9789*R60*10000</f>
        <v>20030.190919813031</v>
      </c>
      <c r="BM60" s="1">
        <v>5.6</v>
      </c>
      <c r="BN60" s="1">
        <v>23</v>
      </c>
      <c r="BO60" s="1">
        <v>75</v>
      </c>
      <c r="BP60" s="1"/>
      <c r="BQ60" s="1"/>
      <c r="BR60" s="2">
        <f>2*30.9738/141.9445*T60*10000</f>
        <v>1047.4110655925379</v>
      </c>
      <c r="BS60" s="1">
        <v>6</v>
      </c>
      <c r="BT60" s="1"/>
      <c r="BU60" s="1"/>
      <c r="BV60" s="1"/>
      <c r="BW60" s="1">
        <v>41</v>
      </c>
      <c r="BX60" s="1"/>
      <c r="BY60" s="1"/>
      <c r="BZ60" s="1"/>
      <c r="CA60" s="1"/>
      <c r="CB60" s="1"/>
      <c r="CC60" s="1">
        <v>16</v>
      </c>
      <c r="CD60" s="1"/>
      <c r="CE60" s="2">
        <f>H60*28.0855/60.0843*10000</f>
        <v>272514.55871167674</v>
      </c>
      <c r="CF60" s="1">
        <v>4.0999999999999996</v>
      </c>
      <c r="CG60" s="1"/>
      <c r="CH60" s="1">
        <v>447</v>
      </c>
      <c r="CI60" s="1">
        <v>1.3</v>
      </c>
      <c r="CJ60" s="1">
        <v>0.43</v>
      </c>
      <c r="CK60" s="1"/>
      <c r="CL60" s="1">
        <v>2.6</v>
      </c>
      <c r="CM60" s="2">
        <f>47.867/79.8658*I60*10000</f>
        <v>3895.7288351209158</v>
      </c>
      <c r="CN60" s="1"/>
      <c r="CO60" s="1">
        <v>0.32</v>
      </c>
      <c r="CP60" s="1">
        <v>0.66</v>
      </c>
      <c r="CQ60" s="1">
        <v>140</v>
      </c>
      <c r="CR60" s="1"/>
      <c r="CS60" s="1">
        <v>16</v>
      </c>
      <c r="CT60" s="1">
        <v>1.1299999999999999</v>
      </c>
      <c r="CU60" s="1">
        <v>83</v>
      </c>
      <c r="CV60" s="1">
        <v>114</v>
      </c>
    </row>
    <row r="61" spans="1:100" x14ac:dyDescent="0.2">
      <c r="A61" t="s">
        <v>247</v>
      </c>
      <c r="B61" t="s">
        <v>38</v>
      </c>
      <c r="C61">
        <v>0</v>
      </c>
      <c r="D61" t="s">
        <v>8</v>
      </c>
      <c r="E61" t="s">
        <v>122</v>
      </c>
      <c r="F61" t="s">
        <v>142</v>
      </c>
      <c r="H61" s="16">
        <v>54.33911520179452</v>
      </c>
      <c r="I61" s="16">
        <v>1.0010963711951886</v>
      </c>
      <c r="J61" s="16">
        <v>16.098230990874622</v>
      </c>
      <c r="K61" s="16"/>
      <c r="L61" s="16">
        <v>11.781097394574289</v>
      </c>
      <c r="M61" s="16"/>
      <c r="N61" s="16">
        <v>0.21950845993882745</v>
      </c>
      <c r="O61" s="16">
        <v>6.3014490845505042</v>
      </c>
      <c r="P61" s="16"/>
      <c r="Q61" s="16">
        <v>8.4931837417036764</v>
      </c>
      <c r="R61" s="16">
        <v>2.8037730747683254</v>
      </c>
      <c r="S61" s="16">
        <v>0.33728934506103847</v>
      </c>
      <c r="W61">
        <v>0.09</v>
      </c>
      <c r="X61">
        <v>85200</v>
      </c>
      <c r="Y61">
        <v>0.8</v>
      </c>
      <c r="Z61">
        <v>3.3999999999999998E-3</v>
      </c>
      <c r="AA61">
        <v>8.3000000000000007</v>
      </c>
      <c r="AB61">
        <v>150</v>
      </c>
      <c r="AC61">
        <v>1</v>
      </c>
      <c r="AD61">
        <v>3.7999999999999999E-2</v>
      </c>
      <c r="AG61">
        <v>60700</v>
      </c>
      <c r="AH61">
        <v>9.8000000000000004E-2</v>
      </c>
      <c r="AI61">
        <v>23</v>
      </c>
      <c r="AK61">
        <v>35</v>
      </c>
      <c r="AL61">
        <v>235</v>
      </c>
      <c r="AM61">
        <v>0.1</v>
      </c>
      <c r="AN61">
        <v>90</v>
      </c>
      <c r="AO61">
        <v>3.6</v>
      </c>
      <c r="AP61">
        <v>2.2000000000000002</v>
      </c>
      <c r="AQ61">
        <v>1.17</v>
      </c>
      <c r="AS61">
        <v>82400</v>
      </c>
      <c r="AT61">
        <v>18</v>
      </c>
      <c r="AU61">
        <v>3.13</v>
      </c>
      <c r="AV61">
        <v>1.6</v>
      </c>
      <c r="AX61">
        <v>2.1</v>
      </c>
      <c r="AZ61">
        <v>0.77</v>
      </c>
      <c r="BB61">
        <v>0.05</v>
      </c>
      <c r="BC61">
        <v>1.3000000000000002E-4</v>
      </c>
      <c r="BD61">
        <v>2800.0000000000005</v>
      </c>
      <c r="BE61">
        <v>11</v>
      </c>
      <c r="BF61">
        <v>11</v>
      </c>
      <c r="BG61">
        <v>0.28999999999999998</v>
      </c>
      <c r="BH61">
        <v>38000</v>
      </c>
      <c r="BI61">
        <v>1700</v>
      </c>
      <c r="BJ61">
        <v>0.8</v>
      </c>
      <c r="BL61">
        <v>20800</v>
      </c>
      <c r="BM61">
        <v>6</v>
      </c>
      <c r="BN61">
        <v>12.7</v>
      </c>
      <c r="BO61">
        <v>135</v>
      </c>
      <c r="BQ61">
        <v>5.0000000000000002E-5</v>
      </c>
      <c r="BS61">
        <v>4</v>
      </c>
      <c r="BT61">
        <v>1E-3</v>
      </c>
      <c r="BU61">
        <v>2.8</v>
      </c>
      <c r="BW61">
        <v>5.3</v>
      </c>
      <c r="BX61">
        <v>4.0000000000000002E-4</v>
      </c>
      <c r="CB61">
        <v>0.2</v>
      </c>
      <c r="CC61">
        <v>36</v>
      </c>
      <c r="CD61">
        <v>50</v>
      </c>
      <c r="CE61">
        <v>254000</v>
      </c>
      <c r="CF61">
        <v>3.17</v>
      </c>
      <c r="CG61">
        <v>1.5</v>
      </c>
      <c r="CH61">
        <v>230</v>
      </c>
      <c r="CI61">
        <v>0.6</v>
      </c>
      <c r="CJ61">
        <v>0.59</v>
      </c>
      <c r="CL61">
        <v>1.06</v>
      </c>
      <c r="CM61">
        <v>6000</v>
      </c>
      <c r="CN61">
        <v>0.23</v>
      </c>
      <c r="CO61">
        <v>0.32</v>
      </c>
      <c r="CP61">
        <v>0.28000000000000003</v>
      </c>
      <c r="CQ61">
        <v>285</v>
      </c>
      <c r="CR61">
        <v>0.7</v>
      </c>
      <c r="CS61">
        <v>19</v>
      </c>
      <c r="CT61">
        <v>2.2000000000000002</v>
      </c>
      <c r="CU61">
        <v>83</v>
      </c>
      <c r="CV61">
        <v>70</v>
      </c>
    </row>
    <row r="62" spans="1:100" x14ac:dyDescent="0.2">
      <c r="A62" s="1" t="s">
        <v>25</v>
      </c>
      <c r="B62" s="1" t="s">
        <v>156</v>
      </c>
      <c r="C62" s="1">
        <v>0</v>
      </c>
      <c r="D62" s="1" t="s">
        <v>8</v>
      </c>
      <c r="E62" s="1" t="s">
        <v>122</v>
      </c>
      <c r="F62" s="1" t="s">
        <v>142</v>
      </c>
      <c r="G62" s="1"/>
      <c r="H62" s="19">
        <v>62.7</v>
      </c>
      <c r="I62" s="1">
        <v>1.04</v>
      </c>
      <c r="J62" s="19">
        <v>17.399999999999999</v>
      </c>
      <c r="K62" s="1"/>
      <c r="L62" s="1"/>
      <c r="M62" s="1">
        <v>7.52</v>
      </c>
      <c r="N62" s="19">
        <v>0.1</v>
      </c>
      <c r="O62" s="1">
        <v>3.53</v>
      </c>
      <c r="P62" s="1"/>
      <c r="Q62" s="1">
        <v>1.58</v>
      </c>
      <c r="R62" s="19">
        <v>2.58</v>
      </c>
      <c r="S62" s="18">
        <v>3.41</v>
      </c>
      <c r="T62" s="18">
        <v>0.13</v>
      </c>
      <c r="U62" s="1"/>
      <c r="V62" s="1"/>
      <c r="W62" s="1"/>
      <c r="X62" s="2">
        <f>J62*2*26.9815386/101.9612772*10000</f>
        <v>92089.621576454709</v>
      </c>
      <c r="Y62" s="1"/>
      <c r="Z62" s="1"/>
      <c r="AA62" s="1"/>
      <c r="AB62" s="1">
        <v>994</v>
      </c>
      <c r="AC62" s="1"/>
      <c r="AD62" s="1"/>
      <c r="AE62" s="1"/>
      <c r="AF62" s="1"/>
      <c r="AG62" s="2">
        <f>Q62*40.078/56.0774*10000</f>
        <v>11292.114113707128</v>
      </c>
      <c r="AH62" s="1"/>
      <c r="AI62" s="1">
        <v>73</v>
      </c>
      <c r="AJ62" s="1"/>
      <c r="AK62" s="1">
        <v>22</v>
      </c>
      <c r="AL62" s="1">
        <v>178</v>
      </c>
      <c r="AM62" s="1"/>
      <c r="AN62" s="1">
        <v>40</v>
      </c>
      <c r="AO62" s="1">
        <v>6.7</v>
      </c>
      <c r="AP62" s="1"/>
      <c r="AQ62" s="19">
        <v>1.8</v>
      </c>
      <c r="AR62" s="1"/>
      <c r="AS62" s="1"/>
      <c r="AT62" s="1"/>
      <c r="AU62" s="19">
        <v>6.8</v>
      </c>
      <c r="AV62" s="1"/>
      <c r="AW62" s="1"/>
      <c r="AX62" s="19"/>
      <c r="AY62" s="1"/>
      <c r="AZ62" s="1"/>
      <c r="BA62" s="1"/>
      <c r="BB62" s="1"/>
      <c r="BC62" s="1"/>
      <c r="BD62" s="2">
        <f>2*39.0983/94.196*S62*10000</f>
        <v>28308.039194870275</v>
      </c>
      <c r="BE62" s="1">
        <v>38</v>
      </c>
      <c r="BF62" s="1"/>
      <c r="BG62" s="1">
        <v>0.65</v>
      </c>
      <c r="BH62" s="2">
        <f>O62*24.305/40.3044*10000</f>
        <v>21287.167157928165</v>
      </c>
      <c r="BI62" s="2">
        <f>54.938/70.9374*N62*10000</f>
        <v>774.45747941142497</v>
      </c>
      <c r="BJ62" s="1"/>
      <c r="BK62" s="1"/>
      <c r="BL62" s="2">
        <f>2*22.9898/61.9789*R62*10000</f>
        <v>19139.960212265785</v>
      </c>
      <c r="BM62" s="1">
        <v>15</v>
      </c>
      <c r="BN62" s="1">
        <v>30</v>
      </c>
      <c r="BO62" s="1">
        <v>65</v>
      </c>
      <c r="BP62" s="1"/>
      <c r="BQ62" s="1"/>
      <c r="BR62" s="2">
        <f>2*30.9738/141.9445*T62*10000</f>
        <v>567.34766052929137</v>
      </c>
      <c r="BS62" s="1"/>
      <c r="BT62" s="1"/>
      <c r="BU62" s="1"/>
      <c r="BV62" s="1"/>
      <c r="BW62" s="1">
        <v>90</v>
      </c>
      <c r="BX62" s="1"/>
      <c r="BY62" s="1"/>
      <c r="BZ62" s="1"/>
      <c r="CA62" s="1"/>
      <c r="CB62" s="1"/>
      <c r="CC62" s="1">
        <v>17</v>
      </c>
      <c r="CD62" s="1"/>
      <c r="CE62" s="2">
        <f>H62*28.0855/60.0843*10000</f>
        <v>293081.69521821843</v>
      </c>
      <c r="CF62" s="1">
        <v>6.6</v>
      </c>
      <c r="CG62" s="1"/>
      <c r="CH62" s="1">
        <v>286</v>
      </c>
      <c r="CI62" s="1">
        <v>2.1</v>
      </c>
      <c r="CJ62" s="1">
        <v>0.72</v>
      </c>
      <c r="CK62" s="1"/>
      <c r="CL62" s="1">
        <v>5.74</v>
      </c>
      <c r="CM62" s="2">
        <f>47.867/79.8658*I62*10000</f>
        <v>6233.1661361934657</v>
      </c>
      <c r="CN62" s="1"/>
      <c r="CO62" s="1"/>
      <c r="CP62" s="1">
        <v>0.47</v>
      </c>
      <c r="CQ62" s="1">
        <v>139</v>
      </c>
      <c r="CR62" s="1"/>
      <c r="CS62" s="1">
        <v>40</v>
      </c>
      <c r="CT62" s="1">
        <v>4</v>
      </c>
      <c r="CU62" s="1">
        <v>83</v>
      </c>
      <c r="CV62" s="1">
        <v>206</v>
      </c>
    </row>
    <row r="63" spans="1:100" x14ac:dyDescent="0.2">
      <c r="A63" s="1" t="s">
        <v>22</v>
      </c>
      <c r="B63" s="1" t="s">
        <v>29</v>
      </c>
      <c r="C63" s="1">
        <v>0</v>
      </c>
      <c r="D63" s="1" t="s">
        <v>8</v>
      </c>
      <c r="E63" s="1" t="s">
        <v>122</v>
      </c>
      <c r="F63" s="1" t="s">
        <v>142</v>
      </c>
      <c r="G63" s="1"/>
      <c r="H63" s="19">
        <v>62.9</v>
      </c>
      <c r="I63" s="1">
        <v>0.5</v>
      </c>
      <c r="J63" s="19">
        <v>16</v>
      </c>
      <c r="K63" s="1"/>
      <c r="L63" s="1"/>
      <c r="M63" s="19">
        <v>5.4</v>
      </c>
      <c r="N63" s="1">
        <v>0.08</v>
      </c>
      <c r="O63" s="19">
        <v>3.5</v>
      </c>
      <c r="P63" s="1"/>
      <c r="Q63" s="19">
        <v>5.8</v>
      </c>
      <c r="R63" s="19">
        <v>4.5</v>
      </c>
      <c r="S63" s="18">
        <v>1</v>
      </c>
      <c r="T63" s="18">
        <v>0.19</v>
      </c>
      <c r="U63" s="1"/>
      <c r="V63" s="1"/>
      <c r="W63" s="1"/>
      <c r="X63" s="2">
        <f>J63*2*26.9815386/101.9612772*10000</f>
        <v>84680.111794441123</v>
      </c>
      <c r="Y63" s="1"/>
      <c r="Z63" s="1"/>
      <c r="AA63" s="1"/>
      <c r="AB63" s="1">
        <v>757</v>
      </c>
      <c r="AC63" s="1"/>
      <c r="AD63" s="1"/>
      <c r="AE63" s="1"/>
      <c r="AF63" s="1"/>
      <c r="AG63" s="2">
        <f>Q63*40.078/56.0774*10000</f>
        <v>41452.064468038821</v>
      </c>
      <c r="AH63" s="1"/>
      <c r="AI63" s="1">
        <v>44</v>
      </c>
      <c r="AJ63" s="1"/>
      <c r="AK63" s="1"/>
      <c r="AL63" s="1">
        <v>88</v>
      </c>
      <c r="AM63" s="1"/>
      <c r="AN63" s="1"/>
      <c r="AO63" s="1"/>
      <c r="AP63" s="1"/>
      <c r="AQ63" s="1">
        <v>1.18</v>
      </c>
      <c r="AR63" s="1"/>
      <c r="AS63" s="1"/>
      <c r="AT63" s="1"/>
      <c r="AU63" s="1"/>
      <c r="AV63" s="1"/>
      <c r="AW63" s="1"/>
      <c r="AX63" s="19">
        <v>3.6</v>
      </c>
      <c r="AY63" s="1"/>
      <c r="AZ63" s="1"/>
      <c r="BA63" s="1"/>
      <c r="BB63" s="1"/>
      <c r="BC63" s="1"/>
      <c r="BD63" s="2">
        <f>2*39.0983/94.196*S63*10000</f>
        <v>8301.4777697566769</v>
      </c>
      <c r="BE63" s="1">
        <v>22</v>
      </c>
      <c r="BF63" s="1"/>
      <c r="BG63" s="1">
        <v>0.18</v>
      </c>
      <c r="BH63" s="2">
        <f>O63*24.305/40.3044*10000</f>
        <v>21106.256388880618</v>
      </c>
      <c r="BI63" s="2">
        <f>54.938/70.9374*N63*10000</f>
        <v>619.56598352913988</v>
      </c>
      <c r="BJ63" s="1"/>
      <c r="BK63" s="1"/>
      <c r="BL63" s="2">
        <f>2*22.9898/61.9789*R63*10000</f>
        <v>33383.651533021715</v>
      </c>
      <c r="BM63" s="1">
        <v>5</v>
      </c>
      <c r="BN63" s="1">
        <v>19</v>
      </c>
      <c r="BO63" s="1">
        <v>58</v>
      </c>
      <c r="BP63" s="1"/>
      <c r="BQ63" s="1"/>
      <c r="BR63" s="2">
        <f>2*30.9738/141.9445*T63*10000</f>
        <v>829.20042692742584</v>
      </c>
      <c r="BS63" s="1">
        <v>13</v>
      </c>
      <c r="BT63" s="1"/>
      <c r="BU63" s="1"/>
      <c r="BV63" s="1"/>
      <c r="BW63" s="1">
        <v>11</v>
      </c>
      <c r="BX63" s="1"/>
      <c r="BY63" s="1"/>
      <c r="BZ63" s="1"/>
      <c r="CA63" s="1"/>
      <c r="CB63" s="1"/>
      <c r="CC63" s="1"/>
      <c r="CD63" s="1"/>
      <c r="CE63" s="2">
        <f>H63*28.0855/60.0843*10000</f>
        <v>294016.56505942484</v>
      </c>
      <c r="CF63" s="1">
        <v>3.3</v>
      </c>
      <c r="CG63" s="1"/>
      <c r="CH63" s="1">
        <v>569</v>
      </c>
      <c r="CI63" s="1"/>
      <c r="CJ63" s="1"/>
      <c r="CK63" s="1"/>
      <c r="CL63" s="1">
        <v>0.42</v>
      </c>
      <c r="CM63" s="2">
        <f>47.867/79.8658*I63*10000</f>
        <v>2996.7144885545504</v>
      </c>
      <c r="CN63" s="1"/>
      <c r="CO63" s="1">
        <v>0.19</v>
      </c>
      <c r="CP63" s="1">
        <v>0.05</v>
      </c>
      <c r="CQ63" s="1"/>
      <c r="CR63" s="1"/>
      <c r="CS63" s="1">
        <v>7</v>
      </c>
      <c r="CT63" s="1">
        <v>1.2</v>
      </c>
      <c r="CU63" s="1"/>
      <c r="CV63" s="1">
        <v>202</v>
      </c>
    </row>
    <row r="64" spans="1:100" x14ac:dyDescent="0.2">
      <c r="A64" s="1" t="s">
        <v>21</v>
      </c>
      <c r="B64" s="1" t="s">
        <v>39</v>
      </c>
      <c r="C64" s="1">
        <v>0</v>
      </c>
      <c r="D64" s="1" t="s">
        <v>8</v>
      </c>
      <c r="E64" s="1" t="s">
        <v>122</v>
      </c>
      <c r="F64" s="1" t="s">
        <v>142</v>
      </c>
      <c r="G64" s="1"/>
      <c r="H64" s="19">
        <v>59</v>
      </c>
      <c r="I64" s="1">
        <v>0.85</v>
      </c>
      <c r="J64" s="19">
        <v>15.8</v>
      </c>
      <c r="K64" s="1"/>
      <c r="L64" s="1"/>
      <c r="M64" s="1">
        <v>7.47</v>
      </c>
      <c r="N64" s="1">
        <v>0.12</v>
      </c>
      <c r="O64" s="1">
        <v>5.32</v>
      </c>
      <c r="P64" s="1"/>
      <c r="Q64" s="1">
        <v>6.92</v>
      </c>
      <c r="R64" s="19">
        <v>2.91</v>
      </c>
      <c r="S64" s="18">
        <v>1.61</v>
      </c>
      <c r="T64" s="1"/>
      <c r="U64" s="1"/>
      <c r="V64" s="1"/>
      <c r="W64" s="1">
        <v>0.08</v>
      </c>
      <c r="X64" s="2">
        <f>J64*2*26.9815386/101.9612772*10000</f>
        <v>83621.610397010605</v>
      </c>
      <c r="Y64" s="1">
        <v>1.3</v>
      </c>
      <c r="Z64" s="1"/>
      <c r="AA64" s="1">
        <v>5</v>
      </c>
      <c r="AB64" s="1">
        <v>568</v>
      </c>
      <c r="AC64" s="1">
        <v>1.7</v>
      </c>
      <c r="AD64" s="1">
        <v>3.6999999999999998E-2</v>
      </c>
      <c r="AE64" s="1">
        <v>0.28000000000000003</v>
      </c>
      <c r="AF64" s="1"/>
      <c r="AG64" s="2">
        <f>Q64*40.078/56.0774*10000</f>
        <v>49456.601054970459</v>
      </c>
      <c r="AH64" s="1">
        <v>0.10100000000000001</v>
      </c>
      <c r="AI64" s="1">
        <v>53</v>
      </c>
      <c r="AJ64" s="1">
        <v>278</v>
      </c>
      <c r="AK64" s="1">
        <v>38</v>
      </c>
      <c r="AL64" s="1">
        <v>228</v>
      </c>
      <c r="AM64" s="1">
        <v>0.8</v>
      </c>
      <c r="AN64" s="1">
        <v>37</v>
      </c>
      <c r="AO64" s="1">
        <v>4.7</v>
      </c>
      <c r="AP64" s="1"/>
      <c r="AQ64" s="19">
        <v>1.6</v>
      </c>
      <c r="AR64" s="1">
        <v>429</v>
      </c>
      <c r="AS64" s="1"/>
      <c r="AT64" s="1">
        <v>17</v>
      </c>
      <c r="AU64" s="19">
        <v>5.4</v>
      </c>
      <c r="AV64" s="1">
        <v>1.4</v>
      </c>
      <c r="AW64" s="1"/>
      <c r="AX64" s="19">
        <v>4</v>
      </c>
      <c r="AY64" s="1">
        <v>2.1000000000000001E-2</v>
      </c>
      <c r="AZ64" s="1">
        <v>0.99</v>
      </c>
      <c r="BA64" s="1">
        <v>0.14000000000000001</v>
      </c>
      <c r="BB64" s="1">
        <v>5.1999999999999998E-2</v>
      </c>
      <c r="BC64" s="1"/>
      <c r="BD64" s="2">
        <f>2*39.0983/94.196*S64*10000</f>
        <v>13365.379209308252</v>
      </c>
      <c r="BE64" s="1">
        <v>27</v>
      </c>
      <c r="BF64" s="1">
        <v>13</v>
      </c>
      <c r="BG64" s="1">
        <v>0.43</v>
      </c>
      <c r="BH64" s="2">
        <f>O64*24.305/40.3044*10000</f>
        <v>32081.509711098541</v>
      </c>
      <c r="BI64" s="2">
        <f>54.938/70.9374*N64*10000</f>
        <v>929.34897529370983</v>
      </c>
      <c r="BJ64" s="1">
        <v>0.6</v>
      </c>
      <c r="BK64" s="1">
        <v>34</v>
      </c>
      <c r="BL64" s="2">
        <f>2*22.9898/61.9789*R64*10000</f>
        <v>21588.094658020713</v>
      </c>
      <c r="BM64" s="1">
        <v>11</v>
      </c>
      <c r="BN64" s="1">
        <v>28</v>
      </c>
      <c r="BO64" s="1">
        <v>99</v>
      </c>
      <c r="BP64" s="1"/>
      <c r="BQ64" s="1"/>
      <c r="BR64" s="2"/>
      <c r="BS64" s="1">
        <v>12.5</v>
      </c>
      <c r="BT64" s="1"/>
      <c r="BU64" s="1">
        <v>7.4</v>
      </c>
      <c r="BV64" s="1"/>
      <c r="BW64" s="1">
        <v>41</v>
      </c>
      <c r="BX64" s="1"/>
      <c r="BY64" s="1"/>
      <c r="BZ64" s="1"/>
      <c r="CA64" s="1">
        <v>408</v>
      </c>
      <c r="CB64" s="1">
        <v>0.3</v>
      </c>
      <c r="CC64" s="1">
        <v>25</v>
      </c>
      <c r="CD64" s="1">
        <v>0.17</v>
      </c>
      <c r="CE64" s="2">
        <f>H64*28.0855/60.0843*10000</f>
        <v>275786.60315589927</v>
      </c>
      <c r="CF64" s="1">
        <v>6</v>
      </c>
      <c r="CG64" s="1">
        <v>2.1</v>
      </c>
      <c r="CH64" s="1">
        <v>352</v>
      </c>
      <c r="CI64" s="1">
        <v>0.8</v>
      </c>
      <c r="CJ64" s="1">
        <v>0.81</v>
      </c>
      <c r="CK64" s="1"/>
      <c r="CL64" s="1">
        <v>6.6</v>
      </c>
      <c r="CM64" s="2">
        <f>47.867/79.8658*I64*10000</f>
        <v>5094.4146305427348</v>
      </c>
      <c r="CN64" s="1">
        <v>0.26</v>
      </c>
      <c r="CO64" s="1"/>
      <c r="CP64" s="1">
        <v>0.93</v>
      </c>
      <c r="CQ64" s="1">
        <v>149</v>
      </c>
      <c r="CR64" s="1">
        <v>0.6</v>
      </c>
      <c r="CS64" s="1">
        <v>27</v>
      </c>
      <c r="CT64" s="1">
        <v>2.5</v>
      </c>
      <c r="CU64" s="1">
        <v>79</v>
      </c>
      <c r="CV64" s="1">
        <v>165</v>
      </c>
    </row>
    <row r="65" spans="1:100" x14ac:dyDescent="0.2">
      <c r="A65" s="1" t="s">
        <v>297</v>
      </c>
      <c r="B65" t="s">
        <v>298</v>
      </c>
      <c r="C65">
        <v>0</v>
      </c>
      <c r="D65" s="1" t="s">
        <v>299</v>
      </c>
      <c r="E65" s="1" t="s">
        <v>152</v>
      </c>
      <c r="F65" s="1" t="s">
        <v>245</v>
      </c>
      <c r="G65" t="s">
        <v>302</v>
      </c>
      <c r="AB65">
        <v>333.54545454545456</v>
      </c>
      <c r="AI65">
        <v>75.913636363636357</v>
      </c>
      <c r="AM65">
        <v>9.290909090909091</v>
      </c>
      <c r="AO65">
        <v>4.4200000000000008</v>
      </c>
      <c r="AP65">
        <v>2.6504545454545454</v>
      </c>
      <c r="AQ65">
        <v>1.0690909090909093</v>
      </c>
      <c r="AT65">
        <v>20.290909090909086</v>
      </c>
      <c r="AU65">
        <v>5.1081818181818166</v>
      </c>
      <c r="AX65">
        <v>4.7995454545454548</v>
      </c>
      <c r="AZ65">
        <v>0.92949999999999988</v>
      </c>
      <c r="BE65">
        <v>36.022727272727273</v>
      </c>
      <c r="BG65">
        <v>0.38872727272727264</v>
      </c>
      <c r="BM65">
        <v>15.581363636363635</v>
      </c>
      <c r="BN65">
        <v>30.622727272727275</v>
      </c>
      <c r="BU65">
        <v>8.5263636363636355</v>
      </c>
      <c r="CF65">
        <v>5.8136363636363635</v>
      </c>
      <c r="CH65">
        <v>51.727272727272727</v>
      </c>
      <c r="CI65">
        <v>1.2836363636363635</v>
      </c>
      <c r="CJ65">
        <v>0.77163636363636379</v>
      </c>
      <c r="CL65">
        <v>13.856363636363641</v>
      </c>
      <c r="CP65">
        <v>2.9863636363636363</v>
      </c>
      <c r="CS65">
        <v>24.01</v>
      </c>
      <c r="CT65">
        <v>2.5072727272727273</v>
      </c>
      <c r="CV65">
        <v>168.26363636363638</v>
      </c>
    </row>
    <row r="66" spans="1:100" x14ac:dyDescent="0.2">
      <c r="A66" s="1" t="s">
        <v>297</v>
      </c>
      <c r="B66" t="s">
        <v>298</v>
      </c>
      <c r="C66">
        <v>1</v>
      </c>
      <c r="D66" s="1" t="s">
        <v>299</v>
      </c>
      <c r="E66" s="1" t="s">
        <v>152</v>
      </c>
      <c r="F66" s="1" t="s">
        <v>245</v>
      </c>
      <c r="G66" t="s">
        <v>302</v>
      </c>
      <c r="AB66">
        <v>144.65351946164566</v>
      </c>
      <c r="AI66">
        <v>19.758501375948985</v>
      </c>
      <c r="AM66">
        <v>3.1164554179860131</v>
      </c>
      <c r="AO66">
        <v>1.2072558414299215</v>
      </c>
      <c r="AP66">
        <v>0.66489152192725132</v>
      </c>
      <c r="AQ66">
        <v>0.32576516652788851</v>
      </c>
      <c r="AT66">
        <v>3.9972501370328088</v>
      </c>
      <c r="AU66">
        <v>1.3987465012974252</v>
      </c>
      <c r="AX66">
        <v>1.1062440842897063</v>
      </c>
      <c r="AZ66">
        <v>0.24168392385017903</v>
      </c>
      <c r="BE66">
        <v>9.8282843446948185</v>
      </c>
      <c r="BG66">
        <v>9.2044079408252086E-2</v>
      </c>
      <c r="BM66">
        <v>4.3868117237427873</v>
      </c>
      <c r="BN66">
        <v>8.3668809582601718</v>
      </c>
      <c r="BU66">
        <v>2.3823868492684181</v>
      </c>
      <c r="CF66">
        <v>1.6428069632840983</v>
      </c>
      <c r="CH66">
        <v>45.064442553791594</v>
      </c>
      <c r="CI66">
        <v>0.30048445732002321</v>
      </c>
      <c r="CJ66">
        <v>0.2101241232846601</v>
      </c>
      <c r="CL66">
        <v>4.7237409967449357</v>
      </c>
      <c r="CP66">
        <v>1.436538648990443</v>
      </c>
      <c r="CS66">
        <v>5.9467886491866473</v>
      </c>
      <c r="CT66">
        <v>0.61914827686475005</v>
      </c>
      <c r="CV66">
        <v>41.608762189100098</v>
      </c>
    </row>
    <row r="67" spans="1:100" x14ac:dyDescent="0.2">
      <c r="A67" s="1" t="s">
        <v>300</v>
      </c>
      <c r="B67" t="s">
        <v>301</v>
      </c>
      <c r="C67">
        <v>0</v>
      </c>
      <c r="D67" t="s">
        <v>244</v>
      </c>
      <c r="E67" t="s">
        <v>152</v>
      </c>
      <c r="F67" t="s">
        <v>245</v>
      </c>
      <c r="G67" t="s">
        <v>302</v>
      </c>
      <c r="H67">
        <v>64.8</v>
      </c>
      <c r="I67">
        <v>0.7</v>
      </c>
      <c r="J67">
        <v>16.899999999999999</v>
      </c>
      <c r="M67">
        <v>5.66</v>
      </c>
      <c r="N67">
        <v>0.06</v>
      </c>
      <c r="O67">
        <v>2.86</v>
      </c>
      <c r="Q67">
        <v>3.63</v>
      </c>
      <c r="R67">
        <v>1.1399999999999999</v>
      </c>
      <c r="S67">
        <v>3.97</v>
      </c>
      <c r="T67">
        <v>0.13</v>
      </c>
      <c r="Y67">
        <v>28.4</v>
      </c>
      <c r="AB67">
        <v>636</v>
      </c>
      <c r="AE67">
        <v>0.69</v>
      </c>
      <c r="AG67">
        <v>23584.795300780708</v>
      </c>
      <c r="AI67">
        <v>66.7</v>
      </c>
      <c r="AK67">
        <v>25.7</v>
      </c>
      <c r="AL67">
        <v>124.5</v>
      </c>
      <c r="AM67">
        <v>5.6</v>
      </c>
      <c r="AQ67">
        <v>1.18</v>
      </c>
      <c r="AS67">
        <v>39564.816464470372</v>
      </c>
      <c r="AX67">
        <v>6.3</v>
      </c>
      <c r="BD67">
        <v>31545.615525075376</v>
      </c>
      <c r="BE67">
        <v>31.1</v>
      </c>
      <c r="BG67">
        <v>0.45600000000000002</v>
      </c>
      <c r="BL67">
        <v>7477.9232986722518</v>
      </c>
      <c r="BN67">
        <v>27.4</v>
      </c>
      <c r="BO67">
        <v>58</v>
      </c>
      <c r="BW67">
        <v>125</v>
      </c>
      <c r="CB67">
        <v>2.09</v>
      </c>
      <c r="CC67">
        <v>14.9</v>
      </c>
      <c r="CF67">
        <v>5.59</v>
      </c>
      <c r="CH67">
        <v>142</v>
      </c>
      <c r="CI67">
        <v>1.1200000000000001</v>
      </c>
      <c r="CJ67">
        <v>0.85</v>
      </c>
      <c r="CL67">
        <v>12.3</v>
      </c>
      <c r="CP67">
        <v>2.66</v>
      </c>
      <c r="CR67">
        <v>2.1</v>
      </c>
      <c r="CT67">
        <v>3.06</v>
      </c>
      <c r="CV67">
        <v>200</v>
      </c>
    </row>
    <row r="68" spans="1:100" x14ac:dyDescent="0.2">
      <c r="A68" t="s">
        <v>148</v>
      </c>
      <c r="B68" t="s">
        <v>149</v>
      </c>
      <c r="C68" s="1">
        <v>0</v>
      </c>
      <c r="D68" t="s">
        <v>146</v>
      </c>
      <c r="E68" s="1" t="s">
        <v>152</v>
      </c>
      <c r="H68" s="6">
        <v>58.574895185170497</v>
      </c>
      <c r="I68" s="6">
        <v>0.62037560609956366</v>
      </c>
      <c r="J68" s="6">
        <v>11.910164339978966</v>
      </c>
      <c r="K68" s="5"/>
      <c r="L68" s="5"/>
      <c r="M68" s="6">
        <v>5.2108671240181863</v>
      </c>
      <c r="N68" s="6">
        <v>0.32183663469584622</v>
      </c>
      <c r="O68" s="6">
        <v>2.4771211575853078</v>
      </c>
      <c r="P68" s="5"/>
      <c r="Q68" s="6">
        <v>5.949830811402367</v>
      </c>
      <c r="R68" s="6">
        <v>2.429386357252135</v>
      </c>
      <c r="S68" s="9">
        <v>2.038401916996369</v>
      </c>
      <c r="T68" s="9">
        <v>0.188631763181387</v>
      </c>
      <c r="U68" s="6">
        <v>3.0103811617203649</v>
      </c>
      <c r="V68" s="6">
        <v>7.2927287890226609</v>
      </c>
      <c r="W68" s="5"/>
      <c r="X68" s="2">
        <f>J68*2*26.9815386/101.9612772*10000</f>
        <v>63034.627987474058</v>
      </c>
      <c r="Y68" s="5"/>
      <c r="Z68" s="5"/>
      <c r="AA68" s="7"/>
      <c r="AB68" s="8">
        <v>776.08417680089872</v>
      </c>
      <c r="AC68" s="6"/>
      <c r="AD68" s="5"/>
      <c r="AE68" s="5"/>
      <c r="AF68" s="5"/>
      <c r="AG68" s="2">
        <f>Q68*40.078/56.0774*10000</f>
        <v>42522.891442788736</v>
      </c>
      <c r="AH68" s="5"/>
      <c r="AI68" s="7">
        <v>57.304983937418335</v>
      </c>
      <c r="AJ68" s="5"/>
      <c r="AK68" s="7">
        <v>21.879319951672738</v>
      </c>
      <c r="AL68" s="7">
        <v>78.864407019851058</v>
      </c>
      <c r="AM68" s="6">
        <v>3.4833000480692755</v>
      </c>
      <c r="AN68" s="8">
        <v>75.002056542418032</v>
      </c>
      <c r="AO68" s="6">
        <v>4.9914165390837129</v>
      </c>
      <c r="AP68" s="6">
        <v>2.9188911378389921</v>
      </c>
      <c r="AQ68" s="6">
        <v>1.3069312807648581</v>
      </c>
      <c r="AR68" s="5"/>
      <c r="AS68" s="5"/>
      <c r="AT68" s="5"/>
      <c r="AU68" s="6">
        <v>5.2635584417296251</v>
      </c>
      <c r="AV68" s="5"/>
      <c r="AW68" s="5"/>
      <c r="AX68" s="6">
        <v>4.0578318012502788</v>
      </c>
      <c r="AY68" s="5"/>
      <c r="AZ68" s="6"/>
      <c r="BA68" s="5"/>
      <c r="BB68" s="5"/>
      <c r="BC68" s="5"/>
      <c r="BD68" s="2">
        <f>2*39.0983/94.196*S68*10000</f>
        <v>16921.748199774753</v>
      </c>
      <c r="BE68" s="7">
        <v>28.835929526902518</v>
      </c>
      <c r="BF68" s="7"/>
      <c r="BG68" s="9">
        <v>0.41288819369214119</v>
      </c>
      <c r="BH68" s="2">
        <f>O68*24.305/40.3044*10000</f>
        <v>14937.929788090358</v>
      </c>
      <c r="BI68" s="2">
        <f>54.938/70.9374*N68*10000</f>
        <v>2492.4878888880057</v>
      </c>
      <c r="BJ68" s="5"/>
      <c r="BK68" s="5"/>
      <c r="BL68" s="2">
        <f>2*22.9898/61.9789*R68*10000</f>
        <v>18022.619464351617</v>
      </c>
      <c r="BM68" s="6">
        <v>8.9353136761718641</v>
      </c>
      <c r="BN68" s="7">
        <v>27.027029199150434</v>
      </c>
      <c r="BO68" s="7">
        <v>70.524571996705731</v>
      </c>
      <c r="BP68" s="7"/>
      <c r="BQ68" s="5"/>
      <c r="BR68" s="2">
        <f>2*30.9738/141.9445*T68*10000</f>
        <v>823.22915032673245</v>
      </c>
      <c r="BS68" s="7">
        <v>19.921890455122213</v>
      </c>
      <c r="BT68" s="5"/>
      <c r="BU68" s="6"/>
      <c r="BV68" s="5"/>
      <c r="BW68" s="7">
        <v>57.195675549816286</v>
      </c>
      <c r="BX68" s="5"/>
      <c r="BY68" s="5"/>
      <c r="BZ68" s="5"/>
      <c r="CA68" s="5"/>
      <c r="CB68" s="5"/>
      <c r="CC68" s="7">
        <v>13.103891508523756</v>
      </c>
      <c r="CD68" s="5"/>
      <c r="CE68" s="2">
        <f>H68*28.0855/60.0843*10000</f>
        <v>273799.51480222057</v>
      </c>
      <c r="CF68" s="6">
        <v>5.7761383587549888</v>
      </c>
      <c r="CG68" s="5"/>
      <c r="CH68" s="8">
        <v>327.42007429746161</v>
      </c>
      <c r="CI68" s="9">
        <v>0.63011050110557854</v>
      </c>
      <c r="CJ68" s="6"/>
      <c r="CK68" s="5"/>
      <c r="CL68" s="6">
        <v>6.9126004640597598</v>
      </c>
      <c r="CM68" s="2">
        <f>47.867/79.8658*I68*10000</f>
        <v>3718.1771342887464</v>
      </c>
      <c r="CN68" s="5"/>
      <c r="CO68" s="5"/>
      <c r="CP68" s="6">
        <v>1.6825918803191826</v>
      </c>
      <c r="CQ68" s="8">
        <v>110.14926233435406</v>
      </c>
      <c r="CR68" s="5"/>
      <c r="CS68" s="7">
        <v>29.803043908019401</v>
      </c>
      <c r="CT68" s="6">
        <v>2.7576605724333354</v>
      </c>
      <c r="CU68" s="7">
        <v>86.442313638484265</v>
      </c>
      <c r="CV68" s="8">
        <v>130.13992558909447</v>
      </c>
    </row>
    <row r="69" spans="1:100" x14ac:dyDescent="0.2">
      <c r="A69" t="s">
        <v>147</v>
      </c>
      <c r="B69" t="s">
        <v>170</v>
      </c>
      <c r="C69" s="1">
        <v>0</v>
      </c>
      <c r="D69" t="s">
        <v>145</v>
      </c>
      <c r="E69" s="1" t="s">
        <v>152</v>
      </c>
      <c r="H69" s="6">
        <v>56.597344496090699</v>
      </c>
      <c r="I69" s="6">
        <v>0.64201991579582951</v>
      </c>
      <c r="J69" s="6">
        <v>12.506373183905298</v>
      </c>
      <c r="K69" s="5"/>
      <c r="L69" s="5"/>
      <c r="M69" s="6">
        <v>5.6683776507182477</v>
      </c>
      <c r="N69" s="6">
        <v>0.42558198616772935</v>
      </c>
      <c r="O69" s="6">
        <v>2.7544419272225729</v>
      </c>
      <c r="P69" s="5"/>
      <c r="Q69" s="6">
        <v>6.2245321094140325</v>
      </c>
      <c r="R69" s="6">
        <v>2.4989436786014294</v>
      </c>
      <c r="S69" s="9">
        <v>2.2098570581897077</v>
      </c>
      <c r="T69" s="9">
        <v>0.20039703803870082</v>
      </c>
      <c r="U69" s="6">
        <v>3.0651810789348897</v>
      </c>
      <c r="V69" s="6">
        <v>7.090474610830122</v>
      </c>
      <c r="W69" s="5"/>
      <c r="X69" s="2">
        <f>J69*2*26.9815386/101.9612772*10000</f>
        <v>66190.067459756319</v>
      </c>
      <c r="Y69" s="5"/>
      <c r="Z69" s="5"/>
      <c r="AA69" s="7">
        <v>67.936314064936141</v>
      </c>
      <c r="AB69" s="8">
        <v>786.20470873971612</v>
      </c>
      <c r="AC69" s="6">
        <v>1.9888934117047767</v>
      </c>
      <c r="AD69" s="5"/>
      <c r="AE69" s="5"/>
      <c r="AF69" s="5"/>
      <c r="AG69" s="2">
        <f>Q69*40.078/56.0774*10000</f>
        <v>44486.156255656584</v>
      </c>
      <c r="AH69" s="5"/>
      <c r="AI69" s="7">
        <v>57.572294322837621</v>
      </c>
      <c r="AJ69" s="5"/>
      <c r="AK69" s="7">
        <v>26.872510779929982</v>
      </c>
      <c r="AL69" s="7">
        <v>68.777757574914858</v>
      </c>
      <c r="AM69" s="6">
        <v>4.9020374219026266</v>
      </c>
      <c r="AN69" s="8">
        <v>116.00853301477451</v>
      </c>
      <c r="AO69" s="6">
        <v>5.43254052045494</v>
      </c>
      <c r="AP69" s="6">
        <v>3.0929419147178461</v>
      </c>
      <c r="AQ69" s="6">
        <v>1.3683525159193874</v>
      </c>
      <c r="AR69" s="5"/>
      <c r="AS69" s="5"/>
      <c r="AT69" s="5"/>
      <c r="AU69" s="6">
        <v>5.8071164386201364</v>
      </c>
      <c r="AV69" s="5"/>
      <c r="AW69" s="5"/>
      <c r="AX69" s="6">
        <v>3.4184250781119045</v>
      </c>
      <c r="AY69" s="5"/>
      <c r="AZ69" s="6">
        <v>1.1025170701554645</v>
      </c>
      <c r="BA69" s="5"/>
      <c r="BB69" s="5"/>
      <c r="BC69" s="5"/>
      <c r="BD69" s="2">
        <f>2*39.0983/94.196*S69*10000</f>
        <v>18345.079242901746</v>
      </c>
      <c r="BE69" s="7">
        <v>29.083730272905267</v>
      </c>
      <c r="BF69" s="7">
        <v>44.810719372620049</v>
      </c>
      <c r="BG69" s="9">
        <v>0.45892915719924438</v>
      </c>
      <c r="BH69" s="2">
        <f>O69*24.305/40.3044*10000</f>
        <v>16610.273578354878</v>
      </c>
      <c r="BI69" s="2">
        <f>54.938/70.9374*N69*10000</f>
        <v>3295.9515229036756</v>
      </c>
      <c r="BJ69" s="5"/>
      <c r="BK69" s="5"/>
      <c r="BL69" s="2">
        <f>2*22.9898/61.9789*R69*10000</f>
        <v>18538.636659350566</v>
      </c>
      <c r="BM69" s="6">
        <v>9.4171879986880036</v>
      </c>
      <c r="BN69" s="7">
        <v>27.563863743949867</v>
      </c>
      <c r="BO69" s="7">
        <v>73.011437511749463</v>
      </c>
      <c r="BP69" s="7"/>
      <c r="BQ69" s="5"/>
      <c r="BR69" s="2">
        <f>2*30.9738/141.9445*T69*10000</f>
        <v>874.5753131404332</v>
      </c>
      <c r="BS69" s="7">
        <v>21.221096893340935</v>
      </c>
      <c r="BT69" s="5"/>
      <c r="BU69" s="6">
        <v>7.1465655968082942</v>
      </c>
      <c r="BV69" s="5"/>
      <c r="BW69" s="7">
        <v>83.667988039577779</v>
      </c>
      <c r="BX69" s="5"/>
      <c r="BY69" s="5"/>
      <c r="BZ69" s="5"/>
      <c r="CA69" s="5"/>
      <c r="CB69" s="5"/>
      <c r="CC69" s="7">
        <v>14.999248803495489</v>
      </c>
      <c r="CD69" s="5"/>
      <c r="CE69" s="2">
        <f>H69*28.0855/60.0843*10000</f>
        <v>264555.75230883196</v>
      </c>
      <c r="CF69" s="6">
        <v>5.9961300702460578</v>
      </c>
      <c r="CG69" s="5"/>
      <c r="CH69" s="8">
        <v>301.6993251590556</v>
      </c>
      <c r="CI69" s="9">
        <v>0.69804279512487177</v>
      </c>
      <c r="CJ69" s="6">
        <v>0.91508044295436142</v>
      </c>
      <c r="CK69" s="5"/>
      <c r="CL69" s="6">
        <v>8.1033878068696144</v>
      </c>
      <c r="CM69" s="2">
        <f>47.867/79.8658*I69*10000</f>
        <v>3847.9007672118696</v>
      </c>
      <c r="CN69" s="5"/>
      <c r="CO69" s="5"/>
      <c r="CP69" s="6">
        <v>1.7320443872458222</v>
      </c>
      <c r="CQ69" s="8">
        <v>116.28665918418665</v>
      </c>
      <c r="CR69" s="5"/>
      <c r="CS69" s="7">
        <v>33.27309261826732</v>
      </c>
      <c r="CT69" s="6">
        <v>3.0071563730387219</v>
      </c>
      <c r="CU69" s="7">
        <v>93.000954380557801</v>
      </c>
      <c r="CV69" s="8">
        <v>128.50766803555337</v>
      </c>
    </row>
    <row r="70" spans="1:100" x14ac:dyDescent="0.2">
      <c r="A70" t="s">
        <v>147</v>
      </c>
      <c r="B70" t="s">
        <v>170</v>
      </c>
      <c r="C70" s="1">
        <v>1</v>
      </c>
      <c r="D70" t="s">
        <v>145</v>
      </c>
      <c r="E70" s="1" t="s">
        <v>152</v>
      </c>
      <c r="H70" s="6">
        <v>3.0282972436551439</v>
      </c>
      <c r="I70" s="6">
        <v>3.7758333768863672E-2</v>
      </c>
      <c r="J70" s="6">
        <v>0.69242937548802019</v>
      </c>
      <c r="K70" s="5"/>
      <c r="L70" s="5"/>
      <c r="M70" s="6">
        <v>0.32714288106071532</v>
      </c>
      <c r="N70" s="6">
        <v>3.212066924848881E-2</v>
      </c>
      <c r="O70" s="6">
        <v>0.15847258843184667</v>
      </c>
      <c r="P70" s="5"/>
      <c r="Q70" s="6">
        <v>0.32736887585144098</v>
      </c>
      <c r="R70" s="6">
        <v>0.12103990244866603</v>
      </c>
      <c r="S70" s="9">
        <v>0.14242091815307983</v>
      </c>
      <c r="T70" s="9">
        <v>1.1360318759871665E-2</v>
      </c>
      <c r="U70" s="6">
        <v>0.22689178779358202</v>
      </c>
      <c r="V70" s="6">
        <v>0.34705151539096246</v>
      </c>
      <c r="W70" s="5"/>
      <c r="X70" s="2">
        <f>J70*2*26.9815386/101.9612772*10000</f>
        <v>3664.6873078800372</v>
      </c>
      <c r="Y70" s="5"/>
      <c r="Z70" s="5"/>
      <c r="AA70" s="7">
        <v>3.9780587785601553</v>
      </c>
      <c r="AB70" s="7">
        <v>38.960294787204461</v>
      </c>
      <c r="AC70" s="6">
        <v>0.13149008670598517</v>
      </c>
      <c r="AD70" s="5"/>
      <c r="AE70" s="5"/>
      <c r="AF70" s="5"/>
      <c r="AG70" s="2">
        <f>Q70*40.078/56.0774*10000</f>
        <v>2339.67512872816</v>
      </c>
      <c r="AH70" s="5"/>
      <c r="AI70" s="7">
        <v>4.0319490709843251</v>
      </c>
      <c r="AJ70" s="5"/>
      <c r="AK70" s="7">
        <v>1.3137250970322241</v>
      </c>
      <c r="AL70" s="7">
        <v>3.7291185970449119</v>
      </c>
      <c r="AM70" s="6">
        <v>0.32716453176657606</v>
      </c>
      <c r="AN70" s="7">
        <v>5.9367412617283657</v>
      </c>
      <c r="AO70" s="6">
        <v>0.33395556916643249</v>
      </c>
      <c r="AP70" s="6">
        <v>0.19026020896720683</v>
      </c>
      <c r="AQ70" s="6">
        <v>7.9330100601234133E-2</v>
      </c>
      <c r="AR70" s="5"/>
      <c r="AS70" s="5"/>
      <c r="AT70" s="5"/>
      <c r="AU70" s="6">
        <v>0.35539574847259264</v>
      </c>
      <c r="AV70" s="5"/>
      <c r="AW70" s="5"/>
      <c r="AX70" s="6">
        <v>0.21557295329199089</v>
      </c>
      <c r="AY70" s="5"/>
      <c r="AZ70" s="6">
        <v>6.7521728759290051E-2</v>
      </c>
      <c r="BA70" s="5"/>
      <c r="BB70" s="5"/>
      <c r="BC70" s="5"/>
      <c r="BD70" s="2">
        <f>2*39.0983/94.196*S70*10000</f>
        <v>1182.3040859961275</v>
      </c>
      <c r="BE70" s="7">
        <v>2.0030856751544839</v>
      </c>
      <c r="BF70" s="7">
        <v>2.7677070604043745</v>
      </c>
      <c r="BG70" s="6">
        <v>2.8518050143031146E-2</v>
      </c>
      <c r="BH70" s="2">
        <f>O70*24.305/40.3044*10000</f>
        <v>955.6465948720321</v>
      </c>
      <c r="BI70" s="2">
        <f>54.938/70.9374*N70*10000</f>
        <v>248.76092543192709</v>
      </c>
      <c r="BJ70" s="5"/>
      <c r="BK70" s="5"/>
      <c r="BL70" s="2">
        <f>2*22.9898/61.9789*R70*10000</f>
        <v>897.94531665271302</v>
      </c>
      <c r="BM70" s="6">
        <v>0.63675724511615051</v>
      </c>
      <c r="BN70" s="7">
        <v>1.7101571605992179</v>
      </c>
      <c r="BO70" s="7">
        <v>4.6136095925052567</v>
      </c>
      <c r="BP70" s="7"/>
      <c r="BQ70" s="5"/>
      <c r="BR70" s="2">
        <f>2*30.9738/141.9445*T70*10000</f>
        <v>49.578848240616999</v>
      </c>
      <c r="BS70" s="7">
        <v>1.3783132412866601</v>
      </c>
      <c r="BT70" s="5"/>
      <c r="BU70" s="6">
        <v>0.45760328591363686</v>
      </c>
      <c r="BV70" s="5"/>
      <c r="BW70" s="7">
        <v>5.7252889968291347</v>
      </c>
      <c r="BX70" s="5"/>
      <c r="BY70" s="5"/>
      <c r="BZ70" s="5"/>
      <c r="CA70" s="5"/>
      <c r="CB70" s="5"/>
      <c r="CC70" s="6">
        <v>0.82674246868837797</v>
      </c>
      <c r="CD70" s="5"/>
      <c r="CE70" s="2">
        <f>H70*28.0855/60.0843*10000</f>
        <v>14155.318816508896</v>
      </c>
      <c r="CF70" s="6">
        <v>0.37958209081062688</v>
      </c>
      <c r="CG70" s="5"/>
      <c r="CH70" s="7">
        <v>17.240465817972549</v>
      </c>
      <c r="CI70" s="9">
        <v>4.9019351712014006E-2</v>
      </c>
      <c r="CJ70" s="6">
        <v>5.6070636789621361E-2</v>
      </c>
      <c r="CK70" s="5"/>
      <c r="CL70" s="6">
        <v>0.58941931613107501</v>
      </c>
      <c r="CM70" s="2">
        <f>47.867/79.8658*I70*10000</f>
        <v>226.30189173766462</v>
      </c>
      <c r="CN70" s="5"/>
      <c r="CO70" s="5"/>
      <c r="CP70" s="6">
        <v>9.1810069329107846E-2</v>
      </c>
      <c r="CQ70" s="7">
        <v>6.3214397231212827</v>
      </c>
      <c r="CR70" s="5"/>
      <c r="CS70" s="7">
        <v>1.9719112788555981</v>
      </c>
      <c r="CT70" s="6">
        <v>0.1881550773751057</v>
      </c>
      <c r="CU70" s="7">
        <v>5.2322340619914822</v>
      </c>
      <c r="CV70" s="7">
        <v>7.554849965866941</v>
      </c>
    </row>
    <row r="71" spans="1:100" ht="20" x14ac:dyDescent="0.2">
      <c r="A71" s="24"/>
      <c r="B71" s="24"/>
      <c r="C71" s="24"/>
      <c r="D71" s="24"/>
      <c r="E71" s="24"/>
      <c r="F71" s="24"/>
      <c r="G71" s="24"/>
      <c r="H71" s="24"/>
    </row>
    <row r="72" spans="1:100" ht="20" x14ac:dyDescent="0.2">
      <c r="A72" s="24"/>
      <c r="B72" s="24"/>
      <c r="C72" s="24"/>
      <c r="D72" s="24"/>
      <c r="E72" s="24"/>
      <c r="F72" s="24"/>
      <c r="G72" s="24"/>
      <c r="H72" s="24"/>
    </row>
    <row r="74" spans="1:100" ht="20" x14ac:dyDescent="0.2">
      <c r="A74" s="25"/>
      <c r="B74" s="25"/>
      <c r="C74" s="25"/>
      <c r="D74" s="25"/>
      <c r="E74" s="25"/>
      <c r="F74" s="25"/>
    </row>
    <row r="75" spans="1:100" ht="20" x14ac:dyDescent="0.2">
      <c r="A75" s="24"/>
      <c r="B75" s="24"/>
      <c r="C75" s="24"/>
      <c r="D75" s="24"/>
      <c r="E75" s="24"/>
      <c r="F75" s="24"/>
      <c r="H75" s="24"/>
    </row>
    <row r="76" spans="1:100" ht="20" x14ac:dyDescent="0.2">
      <c r="A76" s="24"/>
      <c r="B76" s="24"/>
      <c r="C76" s="24"/>
      <c r="D76" s="24"/>
      <c r="E76" s="24"/>
      <c r="F76" s="24"/>
      <c r="H76" s="24"/>
    </row>
    <row r="77" spans="1:100" ht="20" x14ac:dyDescent="0.2">
      <c r="A77" s="24"/>
      <c r="B77" s="24"/>
      <c r="C77" s="24"/>
      <c r="D77" s="24"/>
      <c r="E77" s="24"/>
      <c r="F77" s="24"/>
      <c r="H77" s="24"/>
    </row>
    <row r="78" spans="1:100" ht="20" x14ac:dyDescent="0.2">
      <c r="A78" s="24"/>
      <c r="B78" s="24"/>
      <c r="C78" s="24"/>
      <c r="D78" s="24"/>
      <c r="E78" s="24"/>
      <c r="F78" s="24"/>
      <c r="H78" s="24"/>
    </row>
    <row r="79" spans="1:100" ht="20" x14ac:dyDescent="0.2">
      <c r="A79" s="24"/>
      <c r="B79" s="24"/>
      <c r="C79" s="24"/>
      <c r="D79" s="24"/>
      <c r="E79" s="24"/>
      <c r="F79" s="24"/>
      <c r="H79" s="24"/>
    </row>
    <row r="80" spans="1:100" ht="20" x14ac:dyDescent="0.2">
      <c r="A80" s="24"/>
      <c r="B80" s="24"/>
      <c r="C80" s="24"/>
      <c r="D80" s="24"/>
      <c r="E80" s="24"/>
      <c r="F80" s="24"/>
      <c r="H80" s="24"/>
    </row>
    <row r="81" spans="1:8" ht="20" x14ac:dyDescent="0.2">
      <c r="A81" s="24"/>
      <c r="B81" s="24"/>
      <c r="C81" s="24"/>
      <c r="D81" s="24"/>
      <c r="E81" s="24"/>
      <c r="F81" s="24"/>
      <c r="H81" s="24"/>
    </row>
    <row r="82" spans="1:8" ht="20" x14ac:dyDescent="0.2">
      <c r="A82" s="24"/>
      <c r="B82" s="24"/>
      <c r="C82" s="24"/>
      <c r="D82" s="24"/>
      <c r="E82" s="24"/>
      <c r="F82" s="24"/>
      <c r="H82" s="24"/>
    </row>
    <row r="83" spans="1:8" ht="20" x14ac:dyDescent="0.2">
      <c r="A83" s="24"/>
      <c r="B83" s="24"/>
      <c r="C83" s="24"/>
      <c r="D83" s="24"/>
      <c r="E83" s="24"/>
      <c r="F83" s="24"/>
      <c r="H83" s="24"/>
    </row>
    <row r="84" spans="1:8" ht="20" x14ac:dyDescent="0.2">
      <c r="A84" s="24"/>
      <c r="B84" s="26"/>
      <c r="C84" s="26"/>
      <c r="D84" s="26"/>
      <c r="E84" s="26"/>
      <c r="F84" s="26"/>
      <c r="H84" s="26"/>
    </row>
    <row r="85" spans="1:8" ht="20" x14ac:dyDescent="0.2">
      <c r="A85" s="24"/>
      <c r="B85" s="24"/>
      <c r="C85" s="24"/>
      <c r="D85" s="24"/>
      <c r="E85" s="24"/>
      <c r="F85" s="24"/>
      <c r="H85" s="24"/>
    </row>
    <row r="86" spans="1:8" ht="20" x14ac:dyDescent="0.2">
      <c r="A86" s="24"/>
      <c r="B86" s="24"/>
      <c r="C86" s="24"/>
      <c r="D86" s="24"/>
      <c r="E86" s="24"/>
      <c r="F86" s="24"/>
      <c r="H86" s="24"/>
    </row>
  </sheetData>
  <sortState xmlns:xlrd2="http://schemas.microsoft.com/office/spreadsheetml/2017/richdata2" ref="A13:CV46">
    <sortCondition ref="D13:D46"/>
    <sortCondition ref="A13:A46"/>
    <sortCondition ref="C13:C46"/>
  </sortState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67E1B-ABE9-C045-9401-8C09F920D473}">
  <dimension ref="A1:M17"/>
  <sheetViews>
    <sheetView workbookViewId="0">
      <selection activeCell="L8" sqref="L8:L14"/>
    </sheetView>
  </sheetViews>
  <sheetFormatPr baseColWidth="10" defaultRowHeight="16" x14ac:dyDescent="0.2"/>
  <sheetData>
    <row r="1" spans="1:13" x14ac:dyDescent="0.2">
      <c r="E1" s="15"/>
      <c r="F1" s="21" t="s">
        <v>212</v>
      </c>
      <c r="G1" s="21"/>
      <c r="H1" s="21"/>
      <c r="I1" s="22"/>
      <c r="J1" s="23" t="s">
        <v>213</v>
      </c>
      <c r="K1" s="21"/>
      <c r="L1" s="21"/>
      <c r="M1" s="21"/>
    </row>
    <row r="2" spans="1:13" x14ac:dyDescent="0.2">
      <c r="B2" t="s">
        <v>207</v>
      </c>
      <c r="D2" t="s">
        <v>207</v>
      </c>
      <c r="E2" s="15" t="s">
        <v>208</v>
      </c>
      <c r="F2" t="s">
        <v>209</v>
      </c>
      <c r="G2" t="s">
        <v>9</v>
      </c>
      <c r="H2" t="s">
        <v>210</v>
      </c>
      <c r="I2" s="15" t="s">
        <v>9</v>
      </c>
      <c r="J2" s="14" t="s">
        <v>210</v>
      </c>
      <c r="K2" t="s">
        <v>9</v>
      </c>
      <c r="L2" t="s">
        <v>209</v>
      </c>
      <c r="M2" t="s">
        <v>9</v>
      </c>
    </row>
    <row r="3" spans="1:13" x14ac:dyDescent="0.2">
      <c r="A3" t="s">
        <v>182</v>
      </c>
      <c r="B3">
        <v>28.0855</v>
      </c>
      <c r="C3" t="s">
        <v>192</v>
      </c>
      <c r="D3">
        <v>60.084299999999999</v>
      </c>
      <c r="E3" s="15">
        <v>1</v>
      </c>
      <c r="H3">
        <f>(F3/10000)*$D3/($B3*$E3)</f>
        <v>0</v>
      </c>
      <c r="I3">
        <f t="shared" ref="I3:I17" si="0">G3/10000*$D3/$B3/$E3</f>
        <v>0</v>
      </c>
      <c r="J3" s="14"/>
      <c r="L3">
        <f>J3/D3*B3*E3*10000</f>
        <v>0</v>
      </c>
    </row>
    <row r="4" spans="1:13" x14ac:dyDescent="0.2">
      <c r="A4" t="s">
        <v>183</v>
      </c>
      <c r="B4">
        <v>47.866999999999898</v>
      </c>
      <c r="C4" t="s">
        <v>193</v>
      </c>
      <c r="D4">
        <v>79.865799999999993</v>
      </c>
      <c r="E4" s="15">
        <v>1</v>
      </c>
      <c r="H4">
        <f t="shared" ref="H4:H17" si="1">F4/10000*$D4/$B4/$E4</f>
        <v>0</v>
      </c>
      <c r="I4">
        <f t="shared" si="0"/>
        <v>0</v>
      </c>
      <c r="J4" s="14"/>
      <c r="L4">
        <f t="shared" ref="L4:M5" si="2">J4/D4*B4*E4*10000</f>
        <v>0</v>
      </c>
    </row>
    <row r="5" spans="1:13" x14ac:dyDescent="0.2">
      <c r="A5" t="s">
        <v>171</v>
      </c>
      <c r="B5">
        <v>26.9815386</v>
      </c>
      <c r="C5" t="s">
        <v>194</v>
      </c>
      <c r="D5">
        <v>101.96127719999998</v>
      </c>
      <c r="E5" s="15">
        <v>2</v>
      </c>
      <c r="H5">
        <f t="shared" si="1"/>
        <v>0</v>
      </c>
      <c r="I5">
        <f t="shared" si="0"/>
        <v>0</v>
      </c>
      <c r="J5" s="14"/>
      <c r="L5">
        <f t="shared" si="2"/>
        <v>0</v>
      </c>
    </row>
    <row r="6" spans="1:13" x14ac:dyDescent="0.2">
      <c r="A6" t="s">
        <v>174</v>
      </c>
      <c r="B6">
        <v>51.996099999999899</v>
      </c>
      <c r="C6" t="s">
        <v>195</v>
      </c>
      <c r="D6">
        <v>151.99039999999999</v>
      </c>
      <c r="E6" s="15">
        <v>2</v>
      </c>
      <c r="H6">
        <f t="shared" si="1"/>
        <v>0</v>
      </c>
      <c r="I6">
        <f t="shared" si="0"/>
        <v>0</v>
      </c>
      <c r="J6" s="14"/>
      <c r="L6">
        <f>J6/D6*B6*E6*10000</f>
        <v>0</v>
      </c>
    </row>
    <row r="7" spans="1:13" x14ac:dyDescent="0.2">
      <c r="A7" t="s">
        <v>175</v>
      </c>
      <c r="B7">
        <v>55.844999999999899</v>
      </c>
      <c r="C7" t="s">
        <v>196</v>
      </c>
      <c r="D7">
        <v>159.68819999999999</v>
      </c>
      <c r="E7" s="15">
        <v>2</v>
      </c>
      <c r="H7">
        <f t="shared" si="1"/>
        <v>0</v>
      </c>
      <c r="I7">
        <f t="shared" si="0"/>
        <v>0</v>
      </c>
      <c r="J7" s="14"/>
      <c r="L7">
        <f>J7/D7*B7*E7*10000</f>
        <v>0</v>
      </c>
    </row>
    <row r="8" spans="1:13" x14ac:dyDescent="0.2">
      <c r="A8" t="s">
        <v>175</v>
      </c>
      <c r="B8">
        <v>55.844999999999899</v>
      </c>
      <c r="C8" t="s">
        <v>197</v>
      </c>
      <c r="D8">
        <v>71.844399999999993</v>
      </c>
      <c r="E8" s="15">
        <v>1</v>
      </c>
      <c r="H8">
        <f t="shared" si="1"/>
        <v>0</v>
      </c>
      <c r="I8">
        <f t="shared" si="0"/>
        <v>0</v>
      </c>
      <c r="J8" s="14">
        <v>5.09</v>
      </c>
      <c r="L8">
        <f t="shared" ref="L8:M10" si="3">J8/D8*B8*E8*10000</f>
        <v>39564.816464470372</v>
      </c>
    </row>
    <row r="9" spans="1:13" x14ac:dyDescent="0.2">
      <c r="A9" t="s">
        <v>178</v>
      </c>
      <c r="B9">
        <v>54.938045000000002</v>
      </c>
      <c r="C9" t="s">
        <v>198</v>
      </c>
      <c r="D9">
        <v>70.937444999999997</v>
      </c>
      <c r="E9" s="15">
        <v>1</v>
      </c>
      <c r="H9">
        <f t="shared" si="1"/>
        <v>0</v>
      </c>
      <c r="I9">
        <f t="shared" si="0"/>
        <v>0</v>
      </c>
      <c r="J9" s="14"/>
      <c r="L9">
        <f t="shared" si="3"/>
        <v>0</v>
      </c>
    </row>
    <row r="10" spans="1:13" x14ac:dyDescent="0.2">
      <c r="A10" t="s">
        <v>177</v>
      </c>
      <c r="B10">
        <v>24.305</v>
      </c>
      <c r="C10" t="s">
        <v>199</v>
      </c>
      <c r="D10">
        <v>40.304400000000001</v>
      </c>
      <c r="E10" s="15">
        <v>1</v>
      </c>
      <c r="H10">
        <f t="shared" si="1"/>
        <v>0</v>
      </c>
      <c r="I10">
        <f t="shared" si="0"/>
        <v>0</v>
      </c>
      <c r="J10" s="14"/>
      <c r="L10">
        <f t="shared" si="3"/>
        <v>0</v>
      </c>
    </row>
    <row r="11" spans="1:13" x14ac:dyDescent="0.2">
      <c r="A11" t="s">
        <v>180</v>
      </c>
      <c r="B11">
        <v>58.693399999999897</v>
      </c>
      <c r="C11" t="s">
        <v>200</v>
      </c>
      <c r="D11">
        <v>74.692800000000005</v>
      </c>
      <c r="E11" s="15">
        <v>1</v>
      </c>
      <c r="H11">
        <f t="shared" si="1"/>
        <v>0</v>
      </c>
      <c r="I11">
        <f t="shared" si="0"/>
        <v>0</v>
      </c>
      <c r="J11" s="14"/>
      <c r="L11">
        <f>J11/D11*B11*E11*10000</f>
        <v>0</v>
      </c>
    </row>
    <row r="12" spans="1:13" x14ac:dyDescent="0.2">
      <c r="A12" t="s">
        <v>173</v>
      </c>
      <c r="B12">
        <v>40.078000000000003</v>
      </c>
      <c r="C12" t="s">
        <v>201</v>
      </c>
      <c r="D12">
        <v>56.077399999999997</v>
      </c>
      <c r="E12" s="15">
        <v>1</v>
      </c>
      <c r="H12">
        <f t="shared" si="1"/>
        <v>0</v>
      </c>
      <c r="I12">
        <f t="shared" si="0"/>
        <v>0</v>
      </c>
      <c r="J12" s="14">
        <v>3.3</v>
      </c>
      <c r="L12">
        <f t="shared" ref="L12:M17" si="4">J12/D12*B12*E12*10000</f>
        <v>23584.795300780708</v>
      </c>
    </row>
    <row r="13" spans="1:13" x14ac:dyDescent="0.2">
      <c r="A13" t="s">
        <v>179</v>
      </c>
      <c r="B13">
        <v>22.989769280000001</v>
      </c>
      <c r="C13" t="s">
        <v>202</v>
      </c>
      <c r="D13">
        <v>61.978938559999996</v>
      </c>
      <c r="E13" s="15">
        <v>2</v>
      </c>
      <c r="H13">
        <f t="shared" si="1"/>
        <v>0</v>
      </c>
      <c r="I13">
        <f t="shared" si="0"/>
        <v>0</v>
      </c>
      <c r="J13" s="14">
        <v>1.008</v>
      </c>
      <c r="L13">
        <f t="shared" si="4"/>
        <v>7477.9232986722518</v>
      </c>
    </row>
    <row r="14" spans="1:13" x14ac:dyDescent="0.2">
      <c r="A14" t="s">
        <v>176</v>
      </c>
      <c r="B14">
        <v>39.098300000000002</v>
      </c>
      <c r="C14" t="s">
        <v>203</v>
      </c>
      <c r="D14">
        <v>94.195999999999998</v>
      </c>
      <c r="E14" s="15">
        <v>2</v>
      </c>
      <c r="H14">
        <f t="shared" si="1"/>
        <v>0</v>
      </c>
      <c r="I14">
        <f t="shared" si="0"/>
        <v>0</v>
      </c>
      <c r="J14" s="14">
        <v>3.8</v>
      </c>
      <c r="L14">
        <f t="shared" si="4"/>
        <v>31545.615525075376</v>
      </c>
    </row>
    <row r="15" spans="1:13" x14ac:dyDescent="0.2">
      <c r="A15" t="s">
        <v>181</v>
      </c>
      <c r="B15">
        <v>30.973762000000001</v>
      </c>
      <c r="C15" t="s">
        <v>204</v>
      </c>
      <c r="D15">
        <v>141.944524</v>
      </c>
      <c r="E15" s="15">
        <v>2</v>
      </c>
      <c r="H15">
        <f t="shared" si="1"/>
        <v>0</v>
      </c>
      <c r="I15">
        <f t="shared" si="0"/>
        <v>0</v>
      </c>
      <c r="J15" s="14"/>
      <c r="L15">
        <f t="shared" si="4"/>
        <v>0</v>
      </c>
    </row>
    <row r="16" spans="1:13" x14ac:dyDescent="0.2">
      <c r="A16" t="s">
        <v>172</v>
      </c>
      <c r="B16">
        <v>12.0107</v>
      </c>
      <c r="C16" t="s">
        <v>205</v>
      </c>
      <c r="D16">
        <v>44.009500000000003</v>
      </c>
      <c r="E16" s="15">
        <v>1</v>
      </c>
      <c r="H16">
        <f t="shared" si="1"/>
        <v>0</v>
      </c>
      <c r="I16">
        <f t="shared" si="0"/>
        <v>0</v>
      </c>
      <c r="J16" s="14"/>
      <c r="L16">
        <f t="shared" si="4"/>
        <v>0</v>
      </c>
    </row>
    <row r="17" spans="1:12" x14ac:dyDescent="0.2">
      <c r="A17" t="s">
        <v>191</v>
      </c>
      <c r="B17">
        <v>1.0079400000000001</v>
      </c>
      <c r="C17" t="s">
        <v>206</v>
      </c>
      <c r="D17">
        <v>18.015280000000001</v>
      </c>
      <c r="E17" s="15">
        <v>2</v>
      </c>
      <c r="H17">
        <f t="shared" si="1"/>
        <v>0</v>
      </c>
      <c r="I17">
        <f t="shared" si="0"/>
        <v>0</v>
      </c>
      <c r="J17" s="14"/>
      <c r="L17">
        <f t="shared" si="4"/>
        <v>0</v>
      </c>
    </row>
  </sheetData>
  <mergeCells count="2">
    <mergeCell ref="F1:I1"/>
    <mergeCell ref="J1:M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0B279-8B63-DF43-A4BB-B68D9CC03FBC}">
  <dimension ref="A1:AJ28"/>
  <sheetViews>
    <sheetView workbookViewId="0">
      <pane xSplit="1" ySplit="2" topLeftCell="Z3" activePane="bottomRight" state="frozen"/>
      <selection pane="topRight" activeCell="B1" sqref="B1"/>
      <selection pane="bottomLeft" activeCell="A3" sqref="A3"/>
      <selection pane="bottomRight" activeCell="A3" sqref="A3:A26"/>
    </sheetView>
  </sheetViews>
  <sheetFormatPr baseColWidth="10" defaultRowHeight="16" x14ac:dyDescent="0.2"/>
  <sheetData>
    <row r="1" spans="1:36" x14ac:dyDescent="0.2">
      <c r="B1" t="s">
        <v>256</v>
      </c>
      <c r="C1" t="s">
        <v>256</v>
      </c>
      <c r="D1" t="s">
        <v>256</v>
      </c>
      <c r="E1" t="s">
        <v>256</v>
      </c>
      <c r="F1" t="s">
        <v>256</v>
      </c>
      <c r="G1" t="s">
        <v>257</v>
      </c>
      <c r="H1" t="s">
        <v>257</v>
      </c>
      <c r="I1" t="s">
        <v>257</v>
      </c>
      <c r="J1" t="s">
        <v>258</v>
      </c>
      <c r="K1" t="s">
        <v>259</v>
      </c>
      <c r="L1" t="s">
        <v>259</v>
      </c>
      <c r="M1" t="s">
        <v>268</v>
      </c>
      <c r="N1" t="s">
        <v>268</v>
      </c>
      <c r="O1" t="s">
        <v>268</v>
      </c>
      <c r="P1" t="s">
        <v>268</v>
      </c>
      <c r="Q1" t="s">
        <v>269</v>
      </c>
      <c r="R1" t="s">
        <v>269</v>
      </c>
      <c r="S1" t="s">
        <v>269</v>
      </c>
      <c r="T1" t="s">
        <v>269</v>
      </c>
      <c r="U1" t="s">
        <v>269</v>
      </c>
      <c r="V1" t="s">
        <v>269</v>
      </c>
      <c r="W1" t="s">
        <v>269</v>
      </c>
      <c r="X1" t="s">
        <v>281</v>
      </c>
      <c r="Y1" t="s">
        <v>281</v>
      </c>
      <c r="Z1" t="s">
        <v>281</v>
      </c>
      <c r="AA1" t="s">
        <v>281</v>
      </c>
      <c r="AB1" t="s">
        <v>281</v>
      </c>
      <c r="AC1" t="s">
        <v>282</v>
      </c>
      <c r="AD1" t="s">
        <v>282</v>
      </c>
      <c r="AE1" t="s">
        <v>282</v>
      </c>
      <c r="AF1" t="s">
        <v>282</v>
      </c>
      <c r="AG1" t="s">
        <v>282</v>
      </c>
      <c r="AH1" t="s">
        <v>282</v>
      </c>
      <c r="AI1" t="s">
        <v>294</v>
      </c>
    </row>
    <row r="2" spans="1:36" x14ac:dyDescent="0.2">
      <c r="B2" t="s">
        <v>260</v>
      </c>
      <c r="C2" t="s">
        <v>261</v>
      </c>
      <c r="D2" t="s">
        <v>262</v>
      </c>
      <c r="E2" t="s">
        <v>263</v>
      </c>
      <c r="F2" t="s">
        <v>264</v>
      </c>
      <c r="G2" t="s">
        <v>265</v>
      </c>
      <c r="H2" t="s">
        <v>266</v>
      </c>
      <c r="I2" t="s">
        <v>267</v>
      </c>
      <c r="K2">
        <v>1</v>
      </c>
      <c r="L2">
        <v>2</v>
      </c>
      <c r="M2" t="s">
        <v>270</v>
      </c>
      <c r="N2" t="s">
        <v>271</v>
      </c>
      <c r="O2" t="s">
        <v>272</v>
      </c>
      <c r="P2" t="s">
        <v>273</v>
      </c>
      <c r="Q2" t="s">
        <v>274</v>
      </c>
      <c r="R2" t="s">
        <v>275</v>
      </c>
      <c r="S2" t="s">
        <v>276</v>
      </c>
      <c r="T2" t="s">
        <v>277</v>
      </c>
      <c r="U2" t="s">
        <v>278</v>
      </c>
      <c r="V2" t="s">
        <v>279</v>
      </c>
      <c r="W2" t="s">
        <v>280</v>
      </c>
      <c r="X2" t="s">
        <v>283</v>
      </c>
      <c r="Y2" t="s">
        <v>284</v>
      </c>
      <c r="Z2" t="s">
        <v>285</v>
      </c>
      <c r="AA2" t="s">
        <v>286</v>
      </c>
      <c r="AB2" t="s">
        <v>287</v>
      </c>
      <c r="AC2" t="s">
        <v>288</v>
      </c>
      <c r="AD2" t="s">
        <v>289</v>
      </c>
      <c r="AE2" t="s">
        <v>290</v>
      </c>
      <c r="AF2" t="s">
        <v>291</v>
      </c>
      <c r="AG2" t="s">
        <v>292</v>
      </c>
      <c r="AH2" t="s">
        <v>293</v>
      </c>
      <c r="AI2" t="s">
        <v>295</v>
      </c>
    </row>
    <row r="3" spans="1:36" x14ac:dyDescent="0.2">
      <c r="A3" t="s">
        <v>246</v>
      </c>
      <c r="B3">
        <v>16.600000000000001</v>
      </c>
      <c r="C3">
        <v>16.7</v>
      </c>
      <c r="D3">
        <v>17.3</v>
      </c>
      <c r="E3">
        <v>16.7</v>
      </c>
      <c r="F3">
        <v>15.6</v>
      </c>
      <c r="G3">
        <v>11.3</v>
      </c>
      <c r="H3">
        <v>12</v>
      </c>
      <c r="I3">
        <v>12.4</v>
      </c>
      <c r="J3">
        <v>12.3</v>
      </c>
      <c r="K3">
        <v>6.9</v>
      </c>
      <c r="L3">
        <v>6.8</v>
      </c>
      <c r="M3">
        <v>16.600000000000001</v>
      </c>
      <c r="N3">
        <v>8.1999999999999993</v>
      </c>
      <c r="O3">
        <v>16</v>
      </c>
      <c r="P3">
        <v>18.399999999999999</v>
      </c>
      <c r="Q3">
        <v>21.1</v>
      </c>
      <c r="R3">
        <v>20.5</v>
      </c>
      <c r="S3">
        <v>19.399999999999999</v>
      </c>
      <c r="T3">
        <v>22</v>
      </c>
      <c r="U3">
        <v>21.6</v>
      </c>
      <c r="V3">
        <v>20.7</v>
      </c>
      <c r="W3">
        <v>20.7</v>
      </c>
      <c r="X3">
        <v>28.4</v>
      </c>
      <c r="Y3">
        <v>27.1</v>
      </c>
      <c r="Z3">
        <v>22.9</v>
      </c>
      <c r="AA3">
        <v>22.2</v>
      </c>
      <c r="AB3">
        <v>19.7</v>
      </c>
      <c r="AC3">
        <v>19.2</v>
      </c>
      <c r="AD3">
        <v>19.7</v>
      </c>
      <c r="AE3">
        <v>17.5</v>
      </c>
      <c r="AF3">
        <v>19.3</v>
      </c>
      <c r="AG3">
        <v>21.3</v>
      </c>
      <c r="AH3">
        <v>23.9</v>
      </c>
      <c r="AI3" s="12">
        <f>AVERAGE(M3:AH3)</f>
        <v>20.290909090909086</v>
      </c>
      <c r="AJ3" s="12">
        <f>STDEV(M3:AH3)</f>
        <v>3.9972501370328088</v>
      </c>
    </row>
    <row r="4" spans="1:36" x14ac:dyDescent="0.2">
      <c r="A4" t="s">
        <v>218</v>
      </c>
      <c r="B4">
        <v>271</v>
      </c>
      <c r="C4">
        <v>304</v>
      </c>
      <c r="D4">
        <v>300</v>
      </c>
      <c r="E4">
        <v>276</v>
      </c>
      <c r="F4">
        <v>300</v>
      </c>
      <c r="G4">
        <v>170</v>
      </c>
      <c r="H4">
        <v>192</v>
      </c>
      <c r="I4">
        <v>216</v>
      </c>
      <c r="J4">
        <v>139</v>
      </c>
      <c r="K4">
        <v>389</v>
      </c>
      <c r="L4">
        <v>300</v>
      </c>
      <c r="M4">
        <v>10.6</v>
      </c>
      <c r="N4">
        <v>41.8</v>
      </c>
      <c r="O4">
        <v>52.8</v>
      </c>
      <c r="P4">
        <v>36.4</v>
      </c>
      <c r="Q4">
        <v>16.399999999999999</v>
      </c>
      <c r="R4">
        <v>12.9</v>
      </c>
      <c r="S4">
        <v>18.100000000000001</v>
      </c>
      <c r="T4">
        <v>14.4</v>
      </c>
      <c r="U4">
        <v>16.2</v>
      </c>
      <c r="V4">
        <v>20.7</v>
      </c>
      <c r="W4">
        <v>25.1</v>
      </c>
      <c r="X4">
        <v>96</v>
      </c>
      <c r="Y4">
        <v>86.4</v>
      </c>
      <c r="Z4">
        <v>63.4</v>
      </c>
      <c r="AA4">
        <v>43.9</v>
      </c>
      <c r="AB4">
        <v>218.4</v>
      </c>
      <c r="AC4">
        <v>60.1</v>
      </c>
      <c r="AD4">
        <v>74.599999999999994</v>
      </c>
      <c r="AE4">
        <v>66.7</v>
      </c>
      <c r="AF4">
        <v>37.6</v>
      </c>
      <c r="AG4">
        <v>64.7</v>
      </c>
      <c r="AH4">
        <v>60.8</v>
      </c>
      <c r="AI4" s="12">
        <f t="shared" ref="AI4:AI26" si="0">AVERAGE(M4:AH4)</f>
        <v>51.727272727272727</v>
      </c>
      <c r="AJ4" s="12">
        <f t="shared" ref="AJ4:AJ26" si="1">STDEV(M4:AH4)</f>
        <v>45.064442553791594</v>
      </c>
    </row>
    <row r="5" spans="1:36" x14ac:dyDescent="0.2">
      <c r="A5" t="s">
        <v>227</v>
      </c>
      <c r="B5">
        <v>29.1</v>
      </c>
      <c r="C5">
        <v>26.5</v>
      </c>
      <c r="D5">
        <v>33.1</v>
      </c>
      <c r="E5">
        <v>26.3</v>
      </c>
      <c r="F5">
        <v>26.3</v>
      </c>
      <c r="G5">
        <v>26.4</v>
      </c>
      <c r="H5">
        <v>32</v>
      </c>
      <c r="I5">
        <v>31.4</v>
      </c>
      <c r="J5">
        <v>29.9</v>
      </c>
      <c r="K5">
        <v>26.5</v>
      </c>
      <c r="L5">
        <v>28.8</v>
      </c>
      <c r="M5">
        <v>8.82</v>
      </c>
      <c r="N5">
        <v>20.399999999999999</v>
      </c>
      <c r="O5">
        <v>20.8</v>
      </c>
      <c r="P5">
        <v>18.8</v>
      </c>
      <c r="Q5">
        <v>22.8</v>
      </c>
      <c r="R5">
        <v>31.9</v>
      </c>
      <c r="S5">
        <v>25.4</v>
      </c>
      <c r="T5">
        <v>24.3</v>
      </c>
      <c r="U5">
        <v>20.3</v>
      </c>
      <c r="V5">
        <v>27.9</v>
      </c>
      <c r="W5">
        <v>22.1</v>
      </c>
      <c r="X5">
        <v>32</v>
      </c>
      <c r="Y5">
        <v>32.5</v>
      </c>
      <c r="Z5">
        <v>22.6</v>
      </c>
      <c r="AA5">
        <v>27.1</v>
      </c>
      <c r="AB5">
        <v>33.700000000000003</v>
      </c>
      <c r="AC5">
        <v>23.1</v>
      </c>
      <c r="AD5">
        <v>23</v>
      </c>
      <c r="AE5">
        <v>22.7</v>
      </c>
      <c r="AF5">
        <v>15.4</v>
      </c>
      <c r="AG5">
        <v>22.2</v>
      </c>
      <c r="AH5">
        <v>30.4</v>
      </c>
      <c r="AI5" s="12">
        <f t="shared" si="0"/>
        <v>24.01</v>
      </c>
      <c r="AJ5" s="12">
        <f t="shared" si="1"/>
        <v>5.9467886491866473</v>
      </c>
    </row>
    <row r="6" spans="1:36" x14ac:dyDescent="0.2">
      <c r="A6" t="s">
        <v>224</v>
      </c>
      <c r="B6">
        <v>437</v>
      </c>
      <c r="C6">
        <v>410</v>
      </c>
      <c r="D6">
        <v>576</v>
      </c>
      <c r="E6">
        <v>401</v>
      </c>
      <c r="F6">
        <v>425</v>
      </c>
      <c r="G6">
        <v>645</v>
      </c>
      <c r="H6">
        <v>645</v>
      </c>
      <c r="I6">
        <v>664</v>
      </c>
      <c r="J6">
        <v>445</v>
      </c>
      <c r="K6">
        <v>303</v>
      </c>
      <c r="L6">
        <v>293</v>
      </c>
      <c r="M6">
        <v>93.6</v>
      </c>
      <c r="N6">
        <v>91.2</v>
      </c>
      <c r="O6">
        <v>129</v>
      </c>
      <c r="P6">
        <v>198</v>
      </c>
      <c r="Q6">
        <v>144</v>
      </c>
      <c r="R6">
        <v>146</v>
      </c>
      <c r="S6">
        <v>161</v>
      </c>
      <c r="T6">
        <v>146</v>
      </c>
      <c r="U6">
        <v>133</v>
      </c>
      <c r="V6">
        <v>133</v>
      </c>
      <c r="W6">
        <v>137</v>
      </c>
      <c r="X6">
        <v>245</v>
      </c>
      <c r="Y6">
        <v>179</v>
      </c>
      <c r="Z6">
        <v>235</v>
      </c>
      <c r="AA6">
        <v>199</v>
      </c>
      <c r="AB6">
        <v>221</v>
      </c>
      <c r="AC6">
        <v>176</v>
      </c>
      <c r="AD6">
        <v>202</v>
      </c>
      <c r="AE6">
        <v>207</v>
      </c>
      <c r="AF6">
        <v>176</v>
      </c>
      <c r="AG6">
        <v>187</v>
      </c>
      <c r="AH6">
        <v>163</v>
      </c>
      <c r="AI6" s="12">
        <f t="shared" si="0"/>
        <v>168.26363636363638</v>
      </c>
      <c r="AJ6" s="12">
        <f t="shared" si="1"/>
        <v>41.608762189100098</v>
      </c>
    </row>
    <row r="7" spans="1:36" x14ac:dyDescent="0.2">
      <c r="A7" t="s">
        <v>222</v>
      </c>
      <c r="B7">
        <v>11.6</v>
      </c>
      <c r="C7">
        <v>11.2</v>
      </c>
      <c r="D7">
        <v>17.600000000000001</v>
      </c>
      <c r="E7">
        <v>11.8</v>
      </c>
      <c r="F7">
        <v>11.4</v>
      </c>
      <c r="G7">
        <v>14</v>
      </c>
      <c r="H7">
        <v>15.7</v>
      </c>
      <c r="I7">
        <v>15.1</v>
      </c>
      <c r="J7">
        <v>15.1</v>
      </c>
      <c r="K7">
        <v>10</v>
      </c>
      <c r="L7">
        <v>9.5</v>
      </c>
      <c r="M7">
        <v>10.1</v>
      </c>
      <c r="N7">
        <v>6.89</v>
      </c>
      <c r="O7">
        <v>12</v>
      </c>
      <c r="P7">
        <v>14.2</v>
      </c>
      <c r="Q7">
        <v>14.4</v>
      </c>
      <c r="R7">
        <v>14.8</v>
      </c>
      <c r="S7">
        <v>14.3</v>
      </c>
      <c r="T7">
        <v>14.5</v>
      </c>
      <c r="U7">
        <v>14.6</v>
      </c>
      <c r="V7">
        <v>14</v>
      </c>
      <c r="W7">
        <v>14.1</v>
      </c>
      <c r="X7">
        <v>26.7</v>
      </c>
      <c r="Y7">
        <v>25.2</v>
      </c>
      <c r="Z7">
        <v>22.5</v>
      </c>
      <c r="AA7">
        <v>18</v>
      </c>
      <c r="AB7">
        <v>16.100000000000001</v>
      </c>
      <c r="AC7">
        <v>14.3</v>
      </c>
      <c r="AD7">
        <v>15.3</v>
      </c>
      <c r="AE7">
        <v>14.6</v>
      </c>
      <c r="AF7">
        <v>14.9</v>
      </c>
      <c r="AG7">
        <v>15.8</v>
      </c>
      <c r="AH7">
        <v>15.5</v>
      </c>
      <c r="AI7" s="12">
        <f t="shared" si="0"/>
        <v>15.581363636363635</v>
      </c>
      <c r="AJ7" s="12">
        <f t="shared" si="1"/>
        <v>4.3868117237427873</v>
      </c>
    </row>
    <row r="8" spans="1:36" x14ac:dyDescent="0.2">
      <c r="A8" t="s">
        <v>229</v>
      </c>
      <c r="B8">
        <v>4.4000000000000004</v>
      </c>
      <c r="C8">
        <v>4.5</v>
      </c>
      <c r="D8">
        <v>4</v>
      </c>
      <c r="E8">
        <v>4.7</v>
      </c>
      <c r="F8">
        <v>4.3</v>
      </c>
      <c r="G8">
        <v>2.5</v>
      </c>
      <c r="H8">
        <v>3</v>
      </c>
      <c r="I8">
        <v>2.7</v>
      </c>
      <c r="J8">
        <v>3.1</v>
      </c>
      <c r="K8">
        <v>2.7</v>
      </c>
      <c r="L8">
        <v>2.6</v>
      </c>
      <c r="M8">
        <v>4.5999999999999996</v>
      </c>
      <c r="N8">
        <v>3.6</v>
      </c>
      <c r="O8">
        <v>7.9</v>
      </c>
      <c r="P8">
        <v>13.6</v>
      </c>
      <c r="Q8">
        <v>7.8</v>
      </c>
      <c r="R8">
        <v>9.4</v>
      </c>
      <c r="S8">
        <v>6.6</v>
      </c>
      <c r="T8">
        <v>8.4</v>
      </c>
      <c r="U8">
        <v>9.6</v>
      </c>
      <c r="V8">
        <v>9.1</v>
      </c>
      <c r="W8">
        <v>7.8</v>
      </c>
      <c r="X8">
        <v>8.1999999999999993</v>
      </c>
      <c r="Y8">
        <v>9.1999999999999993</v>
      </c>
      <c r="Z8">
        <v>3.8</v>
      </c>
      <c r="AA8">
        <v>10.1</v>
      </c>
      <c r="AB8">
        <v>9.8000000000000007</v>
      </c>
      <c r="AC8">
        <v>12.5</v>
      </c>
      <c r="AD8">
        <v>13.3</v>
      </c>
      <c r="AE8">
        <v>10</v>
      </c>
      <c r="AF8">
        <v>11.1</v>
      </c>
      <c r="AG8">
        <v>11.8</v>
      </c>
      <c r="AH8">
        <v>16.2</v>
      </c>
      <c r="AI8" s="12">
        <f t="shared" si="0"/>
        <v>9.290909090909091</v>
      </c>
      <c r="AJ8" s="12">
        <f t="shared" si="1"/>
        <v>3.1164554179860131</v>
      </c>
    </row>
    <row r="9" spans="1:36" x14ac:dyDescent="0.2">
      <c r="A9" t="s">
        <v>219</v>
      </c>
      <c r="B9">
        <v>564</v>
      </c>
      <c r="C9">
        <v>614</v>
      </c>
      <c r="D9">
        <v>590</v>
      </c>
      <c r="E9">
        <v>583</v>
      </c>
      <c r="F9">
        <v>564</v>
      </c>
      <c r="G9">
        <v>515</v>
      </c>
      <c r="H9">
        <v>664</v>
      </c>
      <c r="I9">
        <v>684</v>
      </c>
      <c r="J9">
        <v>713</v>
      </c>
      <c r="K9">
        <v>210</v>
      </c>
      <c r="L9">
        <v>192</v>
      </c>
      <c r="M9">
        <v>274</v>
      </c>
      <c r="N9">
        <v>25</v>
      </c>
      <c r="O9">
        <v>276</v>
      </c>
      <c r="P9">
        <v>240</v>
      </c>
      <c r="Q9">
        <v>369</v>
      </c>
      <c r="R9">
        <v>258</v>
      </c>
      <c r="S9">
        <v>293</v>
      </c>
      <c r="T9">
        <v>495</v>
      </c>
      <c r="U9">
        <v>408</v>
      </c>
      <c r="V9">
        <v>349</v>
      </c>
      <c r="W9">
        <v>332</v>
      </c>
      <c r="X9">
        <v>626</v>
      </c>
      <c r="Y9">
        <v>595</v>
      </c>
      <c r="Z9">
        <v>404</v>
      </c>
      <c r="AA9">
        <v>580</v>
      </c>
      <c r="AB9">
        <v>319</v>
      </c>
      <c r="AC9">
        <v>245</v>
      </c>
      <c r="AD9">
        <v>245</v>
      </c>
      <c r="AE9">
        <v>170</v>
      </c>
      <c r="AF9">
        <v>189</v>
      </c>
      <c r="AG9">
        <v>274</v>
      </c>
      <c r="AH9">
        <v>372</v>
      </c>
      <c r="AI9" s="12">
        <f t="shared" si="0"/>
        <v>333.54545454545456</v>
      </c>
      <c r="AJ9" s="12">
        <f t="shared" si="1"/>
        <v>144.65351946164566</v>
      </c>
    </row>
    <row r="10" spans="1:36" x14ac:dyDescent="0.2">
      <c r="A10" t="s">
        <v>231</v>
      </c>
      <c r="B10">
        <v>34.4</v>
      </c>
      <c r="C10">
        <v>33.700000000000003</v>
      </c>
      <c r="D10">
        <v>41.1</v>
      </c>
      <c r="E10">
        <v>34.299999999999997</v>
      </c>
      <c r="F10">
        <v>35.799999999999997</v>
      </c>
      <c r="G10">
        <v>33.6</v>
      </c>
      <c r="H10">
        <v>39.1</v>
      </c>
      <c r="I10">
        <v>43.1</v>
      </c>
      <c r="J10">
        <v>32.700000000000003</v>
      </c>
      <c r="K10">
        <v>26</v>
      </c>
      <c r="L10">
        <v>25.9</v>
      </c>
      <c r="M10">
        <v>20.3</v>
      </c>
      <c r="N10">
        <v>38.6</v>
      </c>
      <c r="O10">
        <v>33.4</v>
      </c>
      <c r="P10">
        <v>33.200000000000003</v>
      </c>
      <c r="Q10">
        <v>28.1</v>
      </c>
      <c r="R10">
        <v>41.1</v>
      </c>
      <c r="S10">
        <v>29.7</v>
      </c>
      <c r="T10">
        <v>43.5</v>
      </c>
      <c r="U10">
        <v>24.5</v>
      </c>
      <c r="V10">
        <v>44.2</v>
      </c>
      <c r="W10">
        <v>32.799999999999997</v>
      </c>
      <c r="X10">
        <v>55</v>
      </c>
      <c r="Y10">
        <v>54.1</v>
      </c>
      <c r="Z10">
        <v>26.4</v>
      </c>
      <c r="AA10">
        <v>41.6</v>
      </c>
      <c r="AB10">
        <v>47.1</v>
      </c>
      <c r="AC10">
        <v>27.3</v>
      </c>
      <c r="AD10">
        <v>36.200000000000003</v>
      </c>
      <c r="AE10">
        <v>35.6</v>
      </c>
      <c r="AF10">
        <v>20.5</v>
      </c>
      <c r="AG10">
        <v>33</v>
      </c>
      <c r="AH10">
        <v>46.3</v>
      </c>
      <c r="AI10" s="12">
        <f t="shared" si="0"/>
        <v>36.022727272727273</v>
      </c>
      <c r="AJ10" s="12">
        <f t="shared" si="1"/>
        <v>9.8282843446948185</v>
      </c>
    </row>
    <row r="11" spans="1:36" x14ac:dyDescent="0.2">
      <c r="A11" t="s">
        <v>223</v>
      </c>
      <c r="B11">
        <v>68.5</v>
      </c>
      <c r="C11">
        <v>75.2</v>
      </c>
      <c r="D11">
        <v>75</v>
      </c>
      <c r="E11">
        <v>72</v>
      </c>
      <c r="F11">
        <v>74.2</v>
      </c>
      <c r="G11">
        <v>70.7</v>
      </c>
      <c r="H11">
        <v>75.099999999999994</v>
      </c>
      <c r="I11">
        <v>82.6</v>
      </c>
      <c r="J11">
        <v>65.5</v>
      </c>
      <c r="K11">
        <v>53.1</v>
      </c>
      <c r="L11">
        <v>52.4</v>
      </c>
      <c r="M11">
        <v>34</v>
      </c>
      <c r="N11">
        <v>77.099999999999994</v>
      </c>
      <c r="O11">
        <v>71.3</v>
      </c>
      <c r="P11">
        <v>78.599999999999994</v>
      </c>
      <c r="Q11">
        <v>62.8</v>
      </c>
      <c r="R11">
        <v>84.2</v>
      </c>
      <c r="S11">
        <v>63.4</v>
      </c>
      <c r="T11">
        <v>89.8</v>
      </c>
      <c r="U11">
        <v>63.5</v>
      </c>
      <c r="V11">
        <v>88.7</v>
      </c>
      <c r="W11">
        <v>75.5</v>
      </c>
      <c r="X11">
        <v>120</v>
      </c>
      <c r="Y11">
        <v>111</v>
      </c>
      <c r="Z11">
        <v>67.8</v>
      </c>
      <c r="AA11">
        <v>88.6</v>
      </c>
      <c r="AB11">
        <v>94.9</v>
      </c>
      <c r="AC11">
        <v>63.8</v>
      </c>
      <c r="AD11">
        <v>76.3</v>
      </c>
      <c r="AE11">
        <v>68.5</v>
      </c>
      <c r="AF11">
        <v>38.4</v>
      </c>
      <c r="AG11">
        <v>67.8</v>
      </c>
      <c r="AH11">
        <v>84.1</v>
      </c>
      <c r="AI11" s="12">
        <f t="shared" si="0"/>
        <v>75.913636363636357</v>
      </c>
      <c r="AJ11" s="12">
        <f t="shared" si="1"/>
        <v>19.758501375948985</v>
      </c>
    </row>
    <row r="12" spans="1:36" x14ac:dyDescent="0.2">
      <c r="A12" t="s">
        <v>232</v>
      </c>
      <c r="B12">
        <v>8.7799999999999994</v>
      </c>
      <c r="C12">
        <v>8.48</v>
      </c>
      <c r="D12">
        <v>10.199999999999999</v>
      </c>
      <c r="E12">
        <v>8.3699999999999992</v>
      </c>
      <c r="F12">
        <v>8.6</v>
      </c>
      <c r="G12">
        <v>8.69</v>
      </c>
      <c r="H12">
        <v>9.23</v>
      </c>
      <c r="I12">
        <v>10.5</v>
      </c>
      <c r="J12">
        <v>7.84</v>
      </c>
      <c r="K12">
        <v>5</v>
      </c>
      <c r="L12">
        <v>6.44</v>
      </c>
      <c r="M12">
        <v>4.6100000000000003</v>
      </c>
      <c r="N12">
        <v>8.44</v>
      </c>
      <c r="O12">
        <v>7.67</v>
      </c>
      <c r="P12">
        <v>7.72</v>
      </c>
      <c r="Q12">
        <v>7.29</v>
      </c>
      <c r="R12">
        <v>10</v>
      </c>
      <c r="S12">
        <v>7.08</v>
      </c>
      <c r="T12">
        <v>10.199999999999999</v>
      </c>
      <c r="U12">
        <v>6.7</v>
      </c>
      <c r="V12">
        <v>10.3</v>
      </c>
      <c r="W12">
        <v>8.41</v>
      </c>
      <c r="X12">
        <v>12.4</v>
      </c>
      <c r="Y12">
        <v>14</v>
      </c>
      <c r="Z12">
        <v>7.24</v>
      </c>
      <c r="AA12">
        <v>10.71</v>
      </c>
      <c r="AB12">
        <v>11.13</v>
      </c>
      <c r="AC12">
        <v>6.77</v>
      </c>
      <c r="AD12">
        <v>8.15</v>
      </c>
      <c r="AE12">
        <v>8.14</v>
      </c>
      <c r="AF12">
        <v>5.0599999999999996</v>
      </c>
      <c r="AG12">
        <v>5.26</v>
      </c>
      <c r="AH12">
        <v>10.3</v>
      </c>
      <c r="AI12" s="12">
        <f t="shared" si="0"/>
        <v>8.5263636363636355</v>
      </c>
      <c r="AJ12" s="12">
        <f t="shared" si="1"/>
        <v>2.3823868492684181</v>
      </c>
    </row>
    <row r="13" spans="1:36" x14ac:dyDescent="0.2">
      <c r="A13" t="s">
        <v>233</v>
      </c>
      <c r="B13">
        <v>32.5</v>
      </c>
      <c r="C13">
        <v>30.8</v>
      </c>
      <c r="D13">
        <v>37.799999999999997</v>
      </c>
      <c r="E13">
        <v>30.2</v>
      </c>
      <c r="F13">
        <v>31</v>
      </c>
      <c r="G13">
        <v>31.5</v>
      </c>
      <c r="H13">
        <v>33.5</v>
      </c>
      <c r="I13">
        <v>37.1</v>
      </c>
      <c r="J13">
        <v>29.1</v>
      </c>
      <c r="K13">
        <v>24</v>
      </c>
      <c r="L13">
        <v>23.8</v>
      </c>
      <c r="M13">
        <v>16.2</v>
      </c>
      <c r="N13">
        <v>29.8</v>
      </c>
      <c r="O13">
        <v>26.4</v>
      </c>
      <c r="P13">
        <v>27.5</v>
      </c>
      <c r="Q13">
        <v>30</v>
      </c>
      <c r="R13">
        <v>36.200000000000003</v>
      </c>
      <c r="S13">
        <v>27.9</v>
      </c>
      <c r="T13">
        <v>37.200000000000003</v>
      </c>
      <c r="U13">
        <v>24.5</v>
      </c>
      <c r="V13">
        <v>37</v>
      </c>
      <c r="W13">
        <v>32.200000000000003</v>
      </c>
      <c r="X13">
        <v>43.8</v>
      </c>
      <c r="Y13">
        <v>52.3</v>
      </c>
      <c r="Z13">
        <v>26.4</v>
      </c>
      <c r="AA13">
        <v>29.9</v>
      </c>
      <c r="AB13">
        <v>39.5</v>
      </c>
      <c r="AC13">
        <v>24.5</v>
      </c>
      <c r="AD13">
        <v>28.2</v>
      </c>
      <c r="AE13">
        <v>28.7</v>
      </c>
      <c r="AF13">
        <v>18.7</v>
      </c>
      <c r="AG13">
        <v>20.3</v>
      </c>
      <c r="AH13">
        <v>36.5</v>
      </c>
      <c r="AI13" s="12">
        <f t="shared" si="0"/>
        <v>30.622727272727275</v>
      </c>
      <c r="AJ13" s="12">
        <f t="shared" si="1"/>
        <v>8.3668809582601718</v>
      </c>
    </row>
    <row r="14" spans="1:36" x14ac:dyDescent="0.2">
      <c r="A14" t="s">
        <v>226</v>
      </c>
      <c r="B14">
        <v>6.58</v>
      </c>
      <c r="C14">
        <v>5.98</v>
      </c>
      <c r="D14">
        <v>7.46</v>
      </c>
      <c r="E14">
        <v>5.78</v>
      </c>
      <c r="F14">
        <v>5.89</v>
      </c>
      <c r="G14">
        <v>5.94</v>
      </c>
      <c r="H14">
        <v>6.05</v>
      </c>
      <c r="I14">
        <v>6.66</v>
      </c>
      <c r="J14">
        <v>5.43</v>
      </c>
      <c r="K14">
        <v>4.96</v>
      </c>
      <c r="L14">
        <v>5</v>
      </c>
      <c r="M14">
        <v>2.85</v>
      </c>
      <c r="N14">
        <v>5.25</v>
      </c>
      <c r="O14">
        <v>4.8899999999999997</v>
      </c>
      <c r="P14">
        <v>4.8899999999999997</v>
      </c>
      <c r="Q14">
        <v>6.07</v>
      </c>
      <c r="R14">
        <v>7.3</v>
      </c>
      <c r="S14">
        <v>5.61</v>
      </c>
      <c r="T14">
        <v>7.67</v>
      </c>
      <c r="U14">
        <v>4.84</v>
      </c>
      <c r="V14">
        <v>4.97</v>
      </c>
      <c r="W14">
        <v>6.59</v>
      </c>
      <c r="X14">
        <v>8.2899999999999991</v>
      </c>
      <c r="Y14">
        <v>10.3</v>
      </c>
      <c r="Z14">
        <v>5.76</v>
      </c>
      <c r="AA14">
        <v>6.01</v>
      </c>
      <c r="AB14">
        <v>7.37</v>
      </c>
      <c r="AC14">
        <v>4.8499999999999996</v>
      </c>
      <c r="AD14">
        <v>5.15</v>
      </c>
      <c r="AE14">
        <v>5.41</v>
      </c>
      <c r="AF14">
        <v>3.6</v>
      </c>
      <c r="AG14">
        <v>4.1900000000000004</v>
      </c>
      <c r="AH14">
        <v>6.04</v>
      </c>
      <c r="AI14" s="12">
        <f t="shared" si="0"/>
        <v>5.8136363636363635</v>
      </c>
      <c r="AJ14" s="12">
        <f t="shared" si="1"/>
        <v>1.6428069632840983</v>
      </c>
    </row>
    <row r="15" spans="1:36" x14ac:dyDescent="0.2">
      <c r="A15" t="s">
        <v>234</v>
      </c>
      <c r="B15">
        <v>1.45</v>
      </c>
      <c r="C15">
        <v>1.41</v>
      </c>
      <c r="D15">
        <v>1.71</v>
      </c>
      <c r="E15">
        <v>1.36</v>
      </c>
      <c r="F15">
        <v>1.31</v>
      </c>
      <c r="G15">
        <v>1.19</v>
      </c>
      <c r="H15">
        <v>1.1599999999999999</v>
      </c>
      <c r="I15">
        <v>1.31</v>
      </c>
      <c r="J15">
        <v>1.23</v>
      </c>
      <c r="K15">
        <v>0.86</v>
      </c>
      <c r="L15">
        <v>0.91</v>
      </c>
      <c r="M15">
        <v>0.51</v>
      </c>
      <c r="N15">
        <v>0.76</v>
      </c>
      <c r="O15">
        <v>0.82</v>
      </c>
      <c r="P15">
        <v>0.87</v>
      </c>
      <c r="Q15">
        <v>1.31</v>
      </c>
      <c r="R15">
        <v>1.45</v>
      </c>
      <c r="S15">
        <v>1.1200000000000001</v>
      </c>
      <c r="T15">
        <v>1.48</v>
      </c>
      <c r="U15">
        <v>0.92</v>
      </c>
      <c r="V15">
        <v>0.9</v>
      </c>
      <c r="W15">
        <v>1.07</v>
      </c>
      <c r="X15">
        <v>1.59</v>
      </c>
      <c r="Y15">
        <v>1.9</v>
      </c>
      <c r="Z15">
        <v>1.19</v>
      </c>
      <c r="AA15">
        <v>1.01</v>
      </c>
      <c r="AB15">
        <v>1.23</v>
      </c>
      <c r="AC15">
        <v>0.91</v>
      </c>
      <c r="AD15">
        <v>0.94</v>
      </c>
      <c r="AE15">
        <v>0.94</v>
      </c>
      <c r="AF15">
        <v>0.67</v>
      </c>
      <c r="AG15">
        <v>0.81</v>
      </c>
      <c r="AH15">
        <v>1.1200000000000001</v>
      </c>
      <c r="AI15" s="12">
        <f t="shared" si="0"/>
        <v>1.0690909090909093</v>
      </c>
      <c r="AJ15" s="12">
        <f t="shared" si="1"/>
        <v>0.32576516652788851</v>
      </c>
    </row>
    <row r="16" spans="1:36" x14ac:dyDescent="0.2">
      <c r="A16" t="s">
        <v>237</v>
      </c>
      <c r="B16">
        <v>6.12</v>
      </c>
      <c r="C16">
        <v>5.64</v>
      </c>
      <c r="D16">
        <v>6.57</v>
      </c>
      <c r="E16">
        <v>5.54</v>
      </c>
      <c r="F16">
        <v>5.55</v>
      </c>
      <c r="G16">
        <v>5.39</v>
      </c>
      <c r="H16">
        <v>5.46</v>
      </c>
      <c r="I16">
        <v>5.52</v>
      </c>
      <c r="J16">
        <v>4.95</v>
      </c>
      <c r="K16">
        <v>4.4000000000000004</v>
      </c>
      <c r="L16">
        <v>4.76</v>
      </c>
      <c r="M16">
        <v>2.3199999999999998</v>
      </c>
      <c r="N16">
        <v>4.4000000000000004</v>
      </c>
      <c r="O16">
        <v>4.2</v>
      </c>
      <c r="P16">
        <v>4.13</v>
      </c>
      <c r="Q16">
        <v>5.93</v>
      </c>
      <c r="R16">
        <v>7.54</v>
      </c>
      <c r="S16">
        <v>5.95</v>
      </c>
      <c r="T16">
        <v>5.95</v>
      </c>
      <c r="U16">
        <v>4.3099999999999996</v>
      </c>
      <c r="V16">
        <v>4.2699999999999996</v>
      </c>
      <c r="W16">
        <v>5.19</v>
      </c>
      <c r="X16">
        <v>7.15</v>
      </c>
      <c r="Y16">
        <v>8.31</v>
      </c>
      <c r="Z16">
        <v>5.47</v>
      </c>
      <c r="AA16">
        <v>4.92</v>
      </c>
      <c r="AB16">
        <v>5.95</v>
      </c>
      <c r="AC16">
        <v>4.18</v>
      </c>
      <c r="AD16">
        <v>4.38</v>
      </c>
      <c r="AE16">
        <v>4.57</v>
      </c>
      <c r="AF16">
        <v>2.99</v>
      </c>
      <c r="AG16">
        <v>4.8099999999999996</v>
      </c>
      <c r="AH16">
        <v>5.46</v>
      </c>
      <c r="AI16" s="12">
        <f t="shared" si="0"/>
        <v>5.1081818181818166</v>
      </c>
      <c r="AJ16" s="12">
        <f t="shared" si="1"/>
        <v>1.3987465012974252</v>
      </c>
    </row>
    <row r="17" spans="1:36" x14ac:dyDescent="0.2">
      <c r="A17" t="s">
        <v>238</v>
      </c>
      <c r="B17">
        <v>0.84699999999999998</v>
      </c>
      <c r="C17">
        <v>0.78700000000000003</v>
      </c>
      <c r="D17">
        <v>0.98199999999999998</v>
      </c>
      <c r="E17">
        <v>0.76900000000000002</v>
      </c>
      <c r="F17">
        <v>0.76</v>
      </c>
      <c r="G17">
        <v>0.76</v>
      </c>
      <c r="H17">
        <v>0.77</v>
      </c>
      <c r="I17">
        <v>0.85699999999999998</v>
      </c>
      <c r="J17">
        <v>0.76900000000000002</v>
      </c>
      <c r="K17">
        <v>0.68500000000000005</v>
      </c>
      <c r="L17">
        <v>0.73299999999999998</v>
      </c>
      <c r="M17">
        <v>0.32</v>
      </c>
      <c r="N17">
        <v>0.6</v>
      </c>
      <c r="O17">
        <v>0.63</v>
      </c>
      <c r="P17">
        <v>0.61</v>
      </c>
      <c r="Q17">
        <v>0.75</v>
      </c>
      <c r="R17">
        <v>0.99</v>
      </c>
      <c r="S17">
        <v>0.79</v>
      </c>
      <c r="T17">
        <v>1</v>
      </c>
      <c r="U17">
        <v>0.65</v>
      </c>
      <c r="V17">
        <v>0.64</v>
      </c>
      <c r="W17">
        <v>0.81</v>
      </c>
      <c r="X17">
        <v>1.08</v>
      </c>
      <c r="Y17">
        <v>1.25</v>
      </c>
      <c r="Z17">
        <v>0.91300000000000003</v>
      </c>
      <c r="AA17">
        <v>0.85199999999999998</v>
      </c>
      <c r="AB17">
        <v>0.98299999999999998</v>
      </c>
      <c r="AC17">
        <v>0.69399999999999995</v>
      </c>
      <c r="AD17">
        <v>0.71</v>
      </c>
      <c r="AE17">
        <v>0.72699999999999998</v>
      </c>
      <c r="AF17">
        <v>0.51300000000000001</v>
      </c>
      <c r="AG17">
        <v>0.59699999999999998</v>
      </c>
      <c r="AH17">
        <v>0.86699999999999999</v>
      </c>
      <c r="AI17" s="12">
        <f t="shared" si="0"/>
        <v>0.77163636363636379</v>
      </c>
      <c r="AJ17" s="12">
        <f t="shared" si="1"/>
        <v>0.2101241232846601</v>
      </c>
    </row>
    <row r="18" spans="1:36" x14ac:dyDescent="0.2">
      <c r="A18" t="s">
        <v>235</v>
      </c>
      <c r="B18">
        <v>4.7</v>
      </c>
      <c r="C18">
        <v>4.28</v>
      </c>
      <c r="D18">
        <v>5.39</v>
      </c>
      <c r="E18">
        <v>4.29</v>
      </c>
      <c r="F18">
        <v>4.24</v>
      </c>
      <c r="G18">
        <v>4.37</v>
      </c>
      <c r="H18">
        <v>4.5</v>
      </c>
      <c r="I18">
        <v>4.9000000000000004</v>
      </c>
      <c r="J18">
        <v>4.67</v>
      </c>
      <c r="K18">
        <v>3.86</v>
      </c>
      <c r="L18">
        <v>4.3499999999999996</v>
      </c>
      <c r="M18">
        <v>1.81</v>
      </c>
      <c r="N18">
        <v>3.25</v>
      </c>
      <c r="O18">
        <v>3.55</v>
      </c>
      <c r="P18">
        <v>3.5</v>
      </c>
      <c r="Q18">
        <v>4.4800000000000004</v>
      </c>
      <c r="R18">
        <v>5.42</v>
      </c>
      <c r="S18">
        <v>4.32</v>
      </c>
      <c r="T18">
        <v>5.35</v>
      </c>
      <c r="U18">
        <v>3.74</v>
      </c>
      <c r="V18">
        <v>3.68</v>
      </c>
      <c r="W18">
        <v>4.71</v>
      </c>
      <c r="X18">
        <v>6.09</v>
      </c>
      <c r="Y18">
        <v>7.34</v>
      </c>
      <c r="Z18">
        <v>5.43</v>
      </c>
      <c r="AA18">
        <v>5.0999999999999996</v>
      </c>
      <c r="AB18">
        <v>5.58</v>
      </c>
      <c r="AC18">
        <v>4.0999999999999996</v>
      </c>
      <c r="AD18">
        <v>4.08</v>
      </c>
      <c r="AE18">
        <v>4.16</v>
      </c>
      <c r="AF18">
        <v>3.04</v>
      </c>
      <c r="AG18">
        <v>3.4</v>
      </c>
      <c r="AH18">
        <v>5.1100000000000003</v>
      </c>
      <c r="AI18" s="12">
        <f t="shared" si="0"/>
        <v>4.4200000000000008</v>
      </c>
      <c r="AJ18" s="12">
        <f t="shared" si="1"/>
        <v>1.2072558414299215</v>
      </c>
    </row>
    <row r="19" spans="1:36" x14ac:dyDescent="0.2">
      <c r="A19" t="s">
        <v>239</v>
      </c>
      <c r="B19">
        <v>0.98</v>
      </c>
      <c r="C19">
        <v>0.88</v>
      </c>
      <c r="D19">
        <v>1.0900000000000001</v>
      </c>
      <c r="E19">
        <v>0.86</v>
      </c>
      <c r="F19">
        <v>0.85</v>
      </c>
      <c r="G19">
        <v>0.87</v>
      </c>
      <c r="H19">
        <v>0.93</v>
      </c>
      <c r="I19">
        <v>1.02</v>
      </c>
      <c r="J19">
        <v>0.98</v>
      </c>
      <c r="K19">
        <v>0.8</v>
      </c>
      <c r="L19">
        <v>0.89</v>
      </c>
      <c r="M19">
        <v>0.37</v>
      </c>
      <c r="N19">
        <v>0.69</v>
      </c>
      <c r="O19">
        <v>0.73</v>
      </c>
      <c r="P19">
        <v>0.72</v>
      </c>
      <c r="Q19">
        <v>0.93</v>
      </c>
      <c r="R19">
        <v>1.1200000000000001</v>
      </c>
      <c r="S19">
        <v>0.95</v>
      </c>
      <c r="T19">
        <v>1.05</v>
      </c>
      <c r="U19">
        <v>0.76</v>
      </c>
      <c r="V19">
        <v>0.77</v>
      </c>
      <c r="W19">
        <v>0.98</v>
      </c>
      <c r="X19">
        <v>1.26</v>
      </c>
      <c r="Y19">
        <v>1.44</v>
      </c>
      <c r="Z19">
        <v>1.1100000000000001</v>
      </c>
      <c r="AA19">
        <v>1.21</v>
      </c>
      <c r="AB19">
        <v>1.1499999999999999</v>
      </c>
      <c r="AC19">
        <v>0.84599999999999997</v>
      </c>
      <c r="AD19">
        <v>0.84499999999999997</v>
      </c>
      <c r="AE19">
        <v>0.84099999999999997</v>
      </c>
      <c r="AF19">
        <v>0.626</v>
      </c>
      <c r="AG19">
        <v>0.99099999999999999</v>
      </c>
      <c r="AH19">
        <v>1.06</v>
      </c>
      <c r="AI19" s="12">
        <f t="shared" si="0"/>
        <v>0.92949999999999988</v>
      </c>
      <c r="AJ19" s="12">
        <f t="shared" si="1"/>
        <v>0.24168392385017903</v>
      </c>
    </row>
    <row r="20" spans="1:36" x14ac:dyDescent="0.2">
      <c r="A20" t="s">
        <v>240</v>
      </c>
      <c r="B20">
        <v>2.82</v>
      </c>
      <c r="C20">
        <v>2.4700000000000002</v>
      </c>
      <c r="D20">
        <v>3.04</v>
      </c>
      <c r="E20">
        <v>2.4700000000000002</v>
      </c>
      <c r="F20">
        <v>2.4700000000000002</v>
      </c>
      <c r="G20">
        <v>2.66</v>
      </c>
      <c r="H20">
        <v>2.87</v>
      </c>
      <c r="I20">
        <v>3.04</v>
      </c>
      <c r="J20">
        <v>2.93</v>
      </c>
      <c r="K20">
        <v>2.2599999999999998</v>
      </c>
      <c r="L20">
        <v>2.59</v>
      </c>
      <c r="M20">
        <v>1.1299999999999999</v>
      </c>
      <c r="N20">
        <v>2.08</v>
      </c>
      <c r="O20">
        <v>2.1</v>
      </c>
      <c r="P20">
        <v>2.11</v>
      </c>
      <c r="Q20">
        <v>2.68</v>
      </c>
      <c r="R20">
        <v>2.96</v>
      </c>
      <c r="S20">
        <v>2.57</v>
      </c>
      <c r="T20">
        <v>2.84</v>
      </c>
      <c r="U20">
        <v>2.13</v>
      </c>
      <c r="V20">
        <v>2.16</v>
      </c>
      <c r="W20">
        <v>2.63</v>
      </c>
      <c r="X20">
        <v>3.65</v>
      </c>
      <c r="Y20">
        <v>4.0199999999999996</v>
      </c>
      <c r="Z20">
        <v>3.22</v>
      </c>
      <c r="AA20">
        <v>3.56</v>
      </c>
      <c r="AB20">
        <v>3.36</v>
      </c>
      <c r="AC20">
        <v>2.4500000000000002</v>
      </c>
      <c r="AD20">
        <v>2.52</v>
      </c>
      <c r="AE20">
        <v>2.4300000000000002</v>
      </c>
      <c r="AF20">
        <v>1.88</v>
      </c>
      <c r="AG20">
        <v>2.79</v>
      </c>
      <c r="AH20">
        <v>3.04</v>
      </c>
      <c r="AI20" s="12">
        <f t="shared" si="0"/>
        <v>2.6504545454545454</v>
      </c>
      <c r="AJ20" s="12">
        <f t="shared" si="1"/>
        <v>0.66489152192725132</v>
      </c>
    </row>
    <row r="21" spans="1:36" x14ac:dyDescent="0.2">
      <c r="A21" t="s">
        <v>228</v>
      </c>
      <c r="B21">
        <v>2.83</v>
      </c>
      <c r="C21">
        <v>2.42</v>
      </c>
      <c r="D21">
        <v>2.82</v>
      </c>
      <c r="E21">
        <v>2.41</v>
      </c>
      <c r="F21">
        <v>2.42</v>
      </c>
      <c r="G21">
        <v>2.8</v>
      </c>
      <c r="H21">
        <v>2.98</v>
      </c>
      <c r="I21">
        <v>3.15</v>
      </c>
      <c r="J21">
        <v>3.07</v>
      </c>
      <c r="K21">
        <v>2.12</v>
      </c>
      <c r="L21">
        <v>2.5099999999999998</v>
      </c>
      <c r="M21">
        <v>1.07</v>
      </c>
      <c r="N21">
        <v>2.15</v>
      </c>
      <c r="O21">
        <v>1.98</v>
      </c>
      <c r="P21">
        <v>1.97</v>
      </c>
      <c r="Q21">
        <v>2.37</v>
      </c>
      <c r="R21">
        <v>2.5499999999999998</v>
      </c>
      <c r="S21">
        <v>2.27</v>
      </c>
      <c r="T21">
        <v>2.5099999999999998</v>
      </c>
      <c r="U21">
        <v>2.08</v>
      </c>
      <c r="V21">
        <v>2.0299999999999998</v>
      </c>
      <c r="W21">
        <v>2.7</v>
      </c>
      <c r="X21">
        <v>3.54</v>
      </c>
      <c r="Y21">
        <v>3.66</v>
      </c>
      <c r="Z21">
        <v>2.99</v>
      </c>
      <c r="AA21">
        <v>3.49</v>
      </c>
      <c r="AB21">
        <v>3.19</v>
      </c>
      <c r="AC21">
        <v>2.42</v>
      </c>
      <c r="AD21">
        <v>2.5</v>
      </c>
      <c r="AE21">
        <v>2.31</v>
      </c>
      <c r="AF21">
        <v>1.87</v>
      </c>
      <c r="AG21">
        <v>2.5</v>
      </c>
      <c r="AH21">
        <v>3.01</v>
      </c>
      <c r="AI21" s="12">
        <f t="shared" si="0"/>
        <v>2.5072727272727273</v>
      </c>
      <c r="AJ21" s="12">
        <f t="shared" si="1"/>
        <v>0.61914827686475005</v>
      </c>
    </row>
    <row r="22" spans="1:36" x14ac:dyDescent="0.2">
      <c r="A22" t="s">
        <v>236</v>
      </c>
      <c r="B22">
        <v>0.45200000000000001</v>
      </c>
      <c r="C22">
        <v>0.376</v>
      </c>
      <c r="D22">
        <v>0.442</v>
      </c>
      <c r="E22">
        <v>0.38</v>
      </c>
      <c r="F22">
        <v>0.38</v>
      </c>
      <c r="G22">
        <v>0.45300000000000001</v>
      </c>
      <c r="H22">
        <v>0.48499999999999999</v>
      </c>
      <c r="I22">
        <v>0.50900000000000001</v>
      </c>
      <c r="J22">
        <v>0.48</v>
      </c>
      <c r="K22">
        <v>0.33400000000000002</v>
      </c>
      <c r="L22">
        <v>0.373</v>
      </c>
      <c r="M22">
        <v>0.16800000000000001</v>
      </c>
      <c r="N22">
        <v>0.35199999999999998</v>
      </c>
      <c r="O22">
        <v>0.29099999999999998</v>
      </c>
      <c r="P22">
        <v>0.307</v>
      </c>
      <c r="Q22">
        <v>0.379</v>
      </c>
      <c r="R22">
        <v>0.46500000000000002</v>
      </c>
      <c r="S22">
        <v>0.373</v>
      </c>
      <c r="T22">
        <v>0.44400000000000001</v>
      </c>
      <c r="U22">
        <v>0.30199999999999999</v>
      </c>
      <c r="V22">
        <v>0.30499999999999999</v>
      </c>
      <c r="W22">
        <v>0.41699999999999998</v>
      </c>
      <c r="X22">
        <v>0.53100000000000003</v>
      </c>
      <c r="Y22">
        <v>0.55700000000000005</v>
      </c>
      <c r="Z22">
        <v>0.443</v>
      </c>
      <c r="AA22">
        <v>0.499</v>
      </c>
      <c r="AB22">
        <v>0.47799999999999998</v>
      </c>
      <c r="AC22">
        <v>0.36599999999999999</v>
      </c>
      <c r="AD22">
        <v>0.38200000000000001</v>
      </c>
      <c r="AE22">
        <v>0.35499999999999998</v>
      </c>
      <c r="AF22">
        <v>0.28699999999999998</v>
      </c>
      <c r="AG22">
        <v>0.40699999999999997</v>
      </c>
      <c r="AH22">
        <v>0.44400000000000001</v>
      </c>
      <c r="AI22" s="12">
        <f t="shared" si="0"/>
        <v>0.38872727272727264</v>
      </c>
      <c r="AJ22" s="12">
        <f t="shared" si="1"/>
        <v>9.2044079408252086E-2</v>
      </c>
    </row>
    <row r="23" spans="1:36" x14ac:dyDescent="0.2">
      <c r="A23" t="s">
        <v>225</v>
      </c>
      <c r="B23">
        <v>10.6</v>
      </c>
      <c r="C23">
        <v>9.9</v>
      </c>
      <c r="D23">
        <v>13.7</v>
      </c>
      <c r="E23">
        <v>9.8000000000000007</v>
      </c>
      <c r="F23">
        <v>10.199999999999999</v>
      </c>
      <c r="G23">
        <v>15.6</v>
      </c>
      <c r="H23">
        <v>15</v>
      </c>
      <c r="I23">
        <v>16.8</v>
      </c>
      <c r="J23">
        <v>10.9</v>
      </c>
      <c r="K23">
        <v>7.07</v>
      </c>
      <c r="L23">
        <v>7.15</v>
      </c>
      <c r="M23">
        <v>2.85</v>
      </c>
      <c r="N23">
        <v>2.64</v>
      </c>
      <c r="O23">
        <v>3.6</v>
      </c>
      <c r="P23">
        <v>5.47</v>
      </c>
      <c r="Q23">
        <v>4.09</v>
      </c>
      <c r="R23">
        <v>4.43</v>
      </c>
      <c r="S23">
        <v>4.9000000000000004</v>
      </c>
      <c r="T23">
        <v>4.21</v>
      </c>
      <c r="U23">
        <v>4.01</v>
      </c>
      <c r="V23">
        <v>3.9</v>
      </c>
      <c r="W23">
        <v>4.09</v>
      </c>
      <c r="X23">
        <v>6.81</v>
      </c>
      <c r="Y23">
        <v>5.08</v>
      </c>
      <c r="Z23">
        <v>6.95</v>
      </c>
      <c r="AA23">
        <v>5.71</v>
      </c>
      <c r="AB23">
        <v>5.72</v>
      </c>
      <c r="AC23">
        <v>4.9000000000000004</v>
      </c>
      <c r="AD23">
        <v>5.55</v>
      </c>
      <c r="AE23">
        <v>5.73</v>
      </c>
      <c r="AF23">
        <v>4.9800000000000004</v>
      </c>
      <c r="AG23">
        <v>5.46</v>
      </c>
      <c r="AH23">
        <v>4.51</v>
      </c>
      <c r="AI23" s="12">
        <f t="shared" si="0"/>
        <v>4.7995454545454548</v>
      </c>
      <c r="AJ23" s="12">
        <f t="shared" si="1"/>
        <v>1.1062440842897063</v>
      </c>
    </row>
    <row r="24" spans="1:36" x14ac:dyDescent="0.2">
      <c r="A24" t="s">
        <v>221</v>
      </c>
      <c r="B24">
        <v>0.95</v>
      </c>
      <c r="C24">
        <v>1.05</v>
      </c>
      <c r="D24">
        <v>1.73</v>
      </c>
      <c r="E24">
        <v>0.95</v>
      </c>
      <c r="F24">
        <v>0.9</v>
      </c>
      <c r="G24">
        <v>1.1200000000000001</v>
      </c>
      <c r="H24">
        <v>0.98</v>
      </c>
      <c r="I24">
        <v>1</v>
      </c>
      <c r="J24">
        <v>1.02</v>
      </c>
      <c r="K24">
        <v>0.76</v>
      </c>
      <c r="L24">
        <v>0.75</v>
      </c>
      <c r="M24">
        <v>0.78</v>
      </c>
      <c r="N24">
        <v>0.61</v>
      </c>
      <c r="O24">
        <v>0.99</v>
      </c>
      <c r="P24">
        <v>1.19</v>
      </c>
      <c r="Q24">
        <v>1.43</v>
      </c>
      <c r="R24">
        <v>1.42</v>
      </c>
      <c r="S24">
        <v>1.39</v>
      </c>
      <c r="T24">
        <v>1.41</v>
      </c>
      <c r="U24">
        <v>1.22</v>
      </c>
      <c r="V24">
        <v>1.1100000000000001</v>
      </c>
      <c r="W24">
        <v>1.19</v>
      </c>
      <c r="X24">
        <v>1.88</v>
      </c>
      <c r="Y24">
        <v>1.9</v>
      </c>
      <c r="Z24">
        <v>1.69</v>
      </c>
      <c r="AA24">
        <v>1.44</v>
      </c>
      <c r="AB24">
        <v>1.37</v>
      </c>
      <c r="AC24">
        <v>1.1399999999999999</v>
      </c>
      <c r="AD24">
        <v>1.24</v>
      </c>
      <c r="AE24">
        <v>1.1599999999999999</v>
      </c>
      <c r="AF24">
        <v>1.22</v>
      </c>
      <c r="AG24">
        <v>1.27</v>
      </c>
      <c r="AH24">
        <v>1.19</v>
      </c>
      <c r="AI24" s="12">
        <f t="shared" si="0"/>
        <v>1.2836363636363635</v>
      </c>
      <c r="AJ24" s="12">
        <f t="shared" si="1"/>
        <v>0.30048445732002321</v>
      </c>
    </row>
    <row r="25" spans="1:36" x14ac:dyDescent="0.2">
      <c r="A25" t="s">
        <v>220</v>
      </c>
      <c r="B25">
        <v>11</v>
      </c>
      <c r="C25">
        <v>13</v>
      </c>
      <c r="D25">
        <v>11</v>
      </c>
      <c r="E25">
        <v>11.8</v>
      </c>
      <c r="F25">
        <v>12.2</v>
      </c>
      <c r="G25">
        <v>11.4</v>
      </c>
      <c r="H25">
        <v>11.8</v>
      </c>
      <c r="I25">
        <v>13.2</v>
      </c>
      <c r="J25">
        <v>10.8</v>
      </c>
      <c r="K25">
        <v>7.95</v>
      </c>
      <c r="L25">
        <v>8.4499999999999993</v>
      </c>
      <c r="M25">
        <v>5.71</v>
      </c>
      <c r="N25">
        <v>9.66</v>
      </c>
      <c r="O25">
        <v>13.1</v>
      </c>
      <c r="P25">
        <v>11</v>
      </c>
      <c r="Q25">
        <v>10.6</v>
      </c>
      <c r="R25">
        <v>9.0299999999999994</v>
      </c>
      <c r="S25">
        <v>9.5</v>
      </c>
      <c r="T25">
        <v>16.7</v>
      </c>
      <c r="U25">
        <v>12.2</v>
      </c>
      <c r="V25">
        <v>10.3</v>
      </c>
      <c r="W25">
        <v>9.5399999999999991</v>
      </c>
      <c r="X25">
        <v>20.3</v>
      </c>
      <c r="Y25">
        <v>23.4</v>
      </c>
      <c r="Z25">
        <v>12.5</v>
      </c>
      <c r="AA25">
        <v>18</v>
      </c>
      <c r="AB25">
        <v>21.5</v>
      </c>
      <c r="AC25">
        <v>17</v>
      </c>
      <c r="AD25">
        <v>16.8</v>
      </c>
      <c r="AE25">
        <v>14.3</v>
      </c>
      <c r="AF25">
        <v>9.1</v>
      </c>
      <c r="AG25">
        <v>15.6</v>
      </c>
      <c r="AH25">
        <v>19</v>
      </c>
      <c r="AI25" s="12">
        <f t="shared" si="0"/>
        <v>13.856363636363641</v>
      </c>
      <c r="AJ25" s="12">
        <f t="shared" si="1"/>
        <v>4.7237409967449357</v>
      </c>
    </row>
    <row r="26" spans="1:36" x14ac:dyDescent="0.2">
      <c r="A26" t="s">
        <v>230</v>
      </c>
      <c r="B26">
        <v>2.75</v>
      </c>
      <c r="C26">
        <v>3.03</v>
      </c>
      <c r="D26">
        <v>3.11</v>
      </c>
      <c r="E26">
        <v>2.74</v>
      </c>
      <c r="F26">
        <v>2.82</v>
      </c>
      <c r="G26">
        <v>2.91</v>
      </c>
      <c r="H26">
        <v>3.13</v>
      </c>
      <c r="I26">
        <v>3.12</v>
      </c>
      <c r="J26">
        <v>2.85</v>
      </c>
      <c r="K26">
        <v>2.59</v>
      </c>
      <c r="L26">
        <v>2.93</v>
      </c>
      <c r="M26">
        <v>2.0299999999999998</v>
      </c>
      <c r="N26">
        <v>2.5499999999999998</v>
      </c>
      <c r="O26">
        <v>9.0299999999999994</v>
      </c>
      <c r="P26">
        <v>2.9</v>
      </c>
      <c r="Q26">
        <v>2.41</v>
      </c>
      <c r="R26">
        <v>2.19</v>
      </c>
      <c r="S26">
        <v>2.2400000000000002</v>
      </c>
      <c r="T26">
        <v>2.5</v>
      </c>
      <c r="U26">
        <v>2.56</v>
      </c>
      <c r="V26">
        <v>2.46</v>
      </c>
      <c r="W26">
        <v>2.61</v>
      </c>
      <c r="X26">
        <v>3.93</v>
      </c>
      <c r="Y26">
        <v>3.24</v>
      </c>
      <c r="Z26">
        <v>3.25</v>
      </c>
      <c r="AA26">
        <v>2.98</v>
      </c>
      <c r="AB26">
        <v>3.71</v>
      </c>
      <c r="AC26">
        <v>2.62</v>
      </c>
      <c r="AD26">
        <v>2.82</v>
      </c>
      <c r="AE26">
        <v>2.7</v>
      </c>
      <c r="AF26">
        <v>2.0499999999999998</v>
      </c>
      <c r="AG26">
        <v>2.7</v>
      </c>
      <c r="AH26">
        <v>2.2200000000000002</v>
      </c>
      <c r="AI26" s="12">
        <f t="shared" si="0"/>
        <v>2.9863636363636363</v>
      </c>
      <c r="AJ26" s="12">
        <f t="shared" si="1"/>
        <v>1.436538648990443</v>
      </c>
    </row>
    <row r="28" spans="1:36" x14ac:dyDescent="0.2">
      <c r="A28" t="s">
        <v>296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compositions</vt:lpstr>
      <vt:lpstr>calculations</vt:lpstr>
      <vt:lpstr>PAAS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Derrick Hasterok</cp:lastModifiedBy>
  <dcterms:created xsi:type="dcterms:W3CDTF">2016-08-31T00:12:35Z</dcterms:created>
  <dcterms:modified xsi:type="dcterms:W3CDTF">2024-02-24T01:43:55Z</dcterms:modified>
</cp:coreProperties>
</file>