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heat_production/codes/ref_models/"/>
    </mc:Choice>
  </mc:AlternateContent>
  <xr:revisionPtr revIDLastSave="0" documentId="13_ncr:1_{D646FACB-EF2D-6641-9058-01135B7863E5}" xr6:coauthVersionLast="47" xr6:coauthVersionMax="47" xr10:uidLastSave="{00000000-0000-0000-0000-000000000000}"/>
  <bookViews>
    <workbookView xWindow="0" yWindow="500" windowWidth="34940" windowHeight="21900" tabRatio="500" xr2:uid="{00000000-000D-0000-FFFF-FFFF00000000}"/>
  </bookViews>
  <sheets>
    <sheet name="compositions" sheetId="2" r:id="rId1"/>
    <sheet name="calcula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BI12" i="2" l="1"/>
  <c r="BI14" i="2"/>
  <c r="BI13" i="2"/>
  <c r="CM12" i="2"/>
  <c r="CM14" i="2"/>
  <c r="CM13" i="2"/>
  <c r="CE12" i="2"/>
  <c r="CE14" i="2"/>
  <c r="CE13" i="2"/>
  <c r="BR12" i="2"/>
  <c r="BR14" i="2"/>
  <c r="BR13" i="2"/>
  <c r="BL12" i="2"/>
  <c r="BL14" i="2"/>
  <c r="BL13" i="2"/>
  <c r="BH12" i="2"/>
  <c r="BH14" i="2"/>
  <c r="BH13" i="2"/>
  <c r="BD12" i="2"/>
  <c r="BD14" i="2"/>
  <c r="BD13" i="2"/>
  <c r="AG12" i="2"/>
  <c r="AG14" i="2"/>
  <c r="AG13" i="2"/>
  <c r="X12" i="2"/>
  <c r="X14" i="2"/>
  <c r="X13" i="2"/>
  <c r="AG35" i="2"/>
  <c r="AG34" i="2"/>
  <c r="AG33" i="2"/>
  <c r="AG11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32" i="2"/>
  <c r="AG31" i="2"/>
  <c r="AG30" i="2"/>
  <c r="AG29" i="2"/>
  <c r="AG28" i="2"/>
  <c r="AG27" i="2"/>
  <c r="AG55" i="2"/>
  <c r="AG54" i="2"/>
  <c r="AG53" i="2"/>
  <c r="AG52" i="2"/>
  <c r="AG48" i="2"/>
  <c r="AG47" i="2"/>
  <c r="AG46" i="2"/>
  <c r="AG45" i="2"/>
  <c r="AG44" i="2"/>
  <c r="AG43" i="2"/>
  <c r="AG42" i="2"/>
  <c r="AG41" i="2"/>
  <c r="AG40" i="2"/>
  <c r="BH35" i="2"/>
  <c r="BH34" i="2"/>
  <c r="BH33" i="2"/>
  <c r="BH11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32" i="2"/>
  <c r="BH31" i="2"/>
  <c r="BH30" i="2"/>
  <c r="BH29" i="2"/>
  <c r="BH28" i="2"/>
  <c r="BH27" i="2"/>
  <c r="BH55" i="2"/>
  <c r="BH54" i="2"/>
  <c r="BH53" i="2"/>
  <c r="BH52" i="2"/>
  <c r="BH48" i="2"/>
  <c r="BH47" i="2"/>
  <c r="BH46" i="2"/>
  <c r="BH45" i="2"/>
  <c r="BH44" i="2"/>
  <c r="BH43" i="2"/>
  <c r="BH42" i="2"/>
  <c r="BH41" i="2"/>
  <c r="BH40" i="2"/>
  <c r="CE35" i="2"/>
  <c r="CE34" i="2"/>
  <c r="CE33" i="2"/>
  <c r="CE11" i="2"/>
  <c r="CE26" i="2"/>
  <c r="CE25" i="2"/>
  <c r="CE24" i="2"/>
  <c r="CE23" i="2"/>
  <c r="CE22" i="2"/>
  <c r="CE21" i="2"/>
  <c r="CE20" i="2"/>
  <c r="CE19" i="2"/>
  <c r="CE18" i="2"/>
  <c r="CE17" i="2"/>
  <c r="CE16" i="2"/>
  <c r="CE15" i="2"/>
  <c r="CE32" i="2"/>
  <c r="CE31" i="2"/>
  <c r="CE30" i="2"/>
  <c r="CE29" i="2"/>
  <c r="CE28" i="2"/>
  <c r="CE27" i="2"/>
  <c r="CE55" i="2"/>
  <c r="CE54" i="2"/>
  <c r="CE53" i="2"/>
  <c r="CE52" i="2"/>
  <c r="CE48" i="2"/>
  <c r="CE47" i="2"/>
  <c r="CE46" i="2"/>
  <c r="CE45" i="2"/>
  <c r="CE44" i="2"/>
  <c r="CE43" i="2"/>
  <c r="CE42" i="2"/>
  <c r="CE41" i="2"/>
  <c r="CE40" i="2"/>
  <c r="BI33" i="2"/>
  <c r="X40" i="2"/>
  <c r="X35" i="2"/>
  <c r="X34" i="2"/>
  <c r="X33" i="2"/>
  <c r="X11" i="2"/>
  <c r="X26" i="2"/>
  <c r="X25" i="2"/>
  <c r="X24" i="2"/>
  <c r="X23" i="2"/>
  <c r="X22" i="2"/>
  <c r="X21" i="2"/>
  <c r="X20" i="2"/>
  <c r="X19" i="2"/>
  <c r="X18" i="2"/>
  <c r="X17" i="2"/>
  <c r="X16" i="2"/>
  <c r="X15" i="2"/>
  <c r="X32" i="2"/>
  <c r="X31" i="2"/>
  <c r="X30" i="2"/>
  <c r="X29" i="2"/>
  <c r="X28" i="2"/>
  <c r="X27" i="2"/>
  <c r="X55" i="2"/>
  <c r="X54" i="2"/>
  <c r="X53" i="2"/>
  <c r="X52" i="2"/>
  <c r="X48" i="2"/>
  <c r="X47" i="2"/>
  <c r="X46" i="2"/>
  <c r="X45" i="2"/>
  <c r="X44" i="2"/>
  <c r="X43" i="2"/>
  <c r="X42" i="2"/>
  <c r="X41" i="2"/>
  <c r="BI35" i="2"/>
  <c r="BI34" i="2"/>
  <c r="BI11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31" i="2"/>
  <c r="BI30" i="2"/>
  <c r="BI29" i="2"/>
  <c r="BI28" i="2"/>
  <c r="BI27" i="2"/>
  <c r="BI55" i="2"/>
  <c r="BI53" i="2"/>
  <c r="BI52" i="2"/>
  <c r="BI48" i="2"/>
  <c r="BI46" i="2"/>
  <c r="BI45" i="2"/>
  <c r="BI44" i="2"/>
  <c r="BI43" i="2"/>
  <c r="BI42" i="2"/>
  <c r="BI41" i="2"/>
  <c r="BI40" i="2"/>
  <c r="BL35" i="2"/>
  <c r="BL34" i="2"/>
  <c r="BL33" i="2"/>
  <c r="BL11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32" i="2"/>
  <c r="BL31" i="2"/>
  <c r="BL30" i="2"/>
  <c r="BL29" i="2"/>
  <c r="BL28" i="2"/>
  <c r="BL27" i="2"/>
  <c r="BL55" i="2"/>
  <c r="BL54" i="2"/>
  <c r="BL53" i="2"/>
  <c r="BL52" i="2"/>
  <c r="BL48" i="2"/>
  <c r="BL47" i="2"/>
  <c r="BL46" i="2"/>
  <c r="BL45" i="2"/>
  <c r="BL44" i="2"/>
  <c r="BL43" i="2"/>
  <c r="BL42" i="2"/>
  <c r="BL41" i="2"/>
  <c r="BL40" i="2"/>
  <c r="BD35" i="2"/>
  <c r="BD34" i="2"/>
  <c r="BD33" i="2"/>
  <c r="BD11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32" i="2"/>
  <c r="BD31" i="2"/>
  <c r="BD30" i="2"/>
  <c r="BD29" i="2"/>
  <c r="BD28" i="2"/>
  <c r="BD27" i="2"/>
  <c r="BD55" i="2"/>
  <c r="BD54" i="2"/>
  <c r="BD53" i="2"/>
  <c r="BD52" i="2"/>
  <c r="BD48" i="2"/>
  <c r="BD47" i="2"/>
  <c r="BD46" i="2"/>
  <c r="BD45" i="2"/>
  <c r="BD44" i="2"/>
  <c r="BD43" i="2"/>
  <c r="BD42" i="2"/>
  <c r="BD41" i="2"/>
  <c r="BD40" i="2"/>
  <c r="CM33" i="2"/>
  <c r="BR35" i="2"/>
  <c r="BR34" i="2"/>
  <c r="BR33" i="2"/>
  <c r="BR11" i="2"/>
  <c r="BR26" i="2"/>
  <c r="BR22" i="2"/>
  <c r="BR21" i="2"/>
  <c r="BR20" i="2"/>
  <c r="BR19" i="2"/>
  <c r="BR18" i="2"/>
  <c r="BR17" i="2"/>
  <c r="BR16" i="2"/>
  <c r="BR15" i="2"/>
  <c r="BR32" i="2"/>
  <c r="BR31" i="2"/>
  <c r="BR30" i="2"/>
  <c r="BR29" i="2"/>
  <c r="BR28" i="2"/>
  <c r="BR27" i="2"/>
  <c r="BR55" i="2"/>
  <c r="BR54" i="2"/>
  <c r="BR53" i="2"/>
  <c r="BR52" i="2"/>
  <c r="BR47" i="2"/>
  <c r="BR46" i="2"/>
  <c r="BR45" i="2"/>
  <c r="BR44" i="2"/>
  <c r="BR43" i="2"/>
  <c r="BR42" i="2"/>
  <c r="BR41" i="2"/>
  <c r="BR40" i="2"/>
  <c r="CM35" i="2"/>
  <c r="CM34" i="2"/>
  <c r="CM11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32" i="2"/>
  <c r="CM31" i="2"/>
  <c r="CM30" i="2"/>
  <c r="CM29" i="2"/>
  <c r="CM28" i="2"/>
  <c r="CM27" i="2"/>
  <c r="CM55" i="2"/>
  <c r="CM54" i="2"/>
  <c r="CM53" i="2"/>
  <c r="CM52" i="2"/>
  <c r="CM48" i="2"/>
  <c r="CM47" i="2"/>
  <c r="CM46" i="2"/>
  <c r="CM45" i="2"/>
  <c r="CM44" i="2"/>
  <c r="CM43" i="2"/>
  <c r="CM42" i="2"/>
  <c r="CM41" i="2"/>
  <c r="CM40" i="2"/>
</calcChain>
</file>

<file path=xl/sharedStrings.xml><?xml version="1.0" encoding="utf-8"?>
<sst xmlns="http://schemas.openxmlformats.org/spreadsheetml/2006/main" count="404" uniqueCount="219">
  <si>
    <t>Weaver and Tarney (1984)</t>
  </si>
  <si>
    <t>Shaw et al. (1994)</t>
  </si>
  <si>
    <t>Rudnick and Fountain (1995)</t>
  </si>
  <si>
    <t>Rudnick and Gao (2003)</t>
  </si>
  <si>
    <t>reference</t>
  </si>
  <si>
    <t>upper crust</t>
  </si>
  <si>
    <t>middle crust</t>
  </si>
  <si>
    <t>Gao et al. (1998)</t>
  </si>
  <si>
    <t>lower crust</t>
  </si>
  <si>
    <t>sigma</t>
  </si>
  <si>
    <t>Clarke (1889)</t>
  </si>
  <si>
    <t>Clarke and Washington (1924)</t>
  </si>
  <si>
    <t>Goldschmidt (1933)</t>
  </si>
  <si>
    <t>Shaw et al. (1967, 1976)</t>
  </si>
  <si>
    <t>Fahrig and Eade (1968), Eade and Fahrig (1973)</t>
  </si>
  <si>
    <t>Ronov and Yaroshevskiy (1976)</t>
  </si>
  <si>
    <t>Condie (1993)</t>
  </si>
  <si>
    <t>Brodin (1998)</t>
  </si>
  <si>
    <t>Sims et al. (1990)</t>
  </si>
  <si>
    <t>Plank and Langmuir (1998)</t>
  </si>
  <si>
    <t>Peucker-Ehernbrink and Jahn (2001)</t>
  </si>
  <si>
    <t>Wedepohl (1995)</t>
  </si>
  <si>
    <t>Weaver and Tamey (1984)</t>
  </si>
  <si>
    <t>Rudnick and Taylor (1987)</t>
  </si>
  <si>
    <t>Condie and Selverstone (1999)</t>
  </si>
  <si>
    <t>Villaseca et al. (1999)</t>
  </si>
  <si>
    <t>Liu et al. (2001)</t>
  </si>
  <si>
    <t>Rudnick and Presper (1990), updated</t>
  </si>
  <si>
    <t>model</t>
  </si>
  <si>
    <t>WT84</t>
  </si>
  <si>
    <t>S94</t>
  </si>
  <si>
    <t>RT87</t>
  </si>
  <si>
    <t>CS99</t>
  </si>
  <si>
    <t>RF95</t>
  </si>
  <si>
    <t>DMM</t>
  </si>
  <si>
    <t>layer</t>
  </si>
  <si>
    <t>Workmann &amp; Hart (EPSL, 2005)</t>
  </si>
  <si>
    <t>PL98</t>
  </si>
  <si>
    <t>TM95</t>
  </si>
  <si>
    <t>W95</t>
  </si>
  <si>
    <t>RG03</t>
  </si>
  <si>
    <t>CW24</t>
  </si>
  <si>
    <t>G33</t>
  </si>
  <si>
    <t>C89</t>
  </si>
  <si>
    <t>sio2</t>
  </si>
  <si>
    <t>tio2</t>
  </si>
  <si>
    <t>al2o3</t>
  </si>
  <si>
    <t>cr2o3</t>
  </si>
  <si>
    <t>fe2o3</t>
  </si>
  <si>
    <t>feo</t>
  </si>
  <si>
    <t>mno</t>
  </si>
  <si>
    <t>mgo</t>
  </si>
  <si>
    <t>nio</t>
  </si>
  <si>
    <t>cao</t>
  </si>
  <si>
    <t>na2o</t>
  </si>
  <si>
    <t>k2o</t>
  </si>
  <si>
    <t>p2o5</t>
  </si>
  <si>
    <t>li_ppm</t>
  </si>
  <si>
    <t>be_ppm</t>
  </si>
  <si>
    <t>b_ppm</t>
  </si>
  <si>
    <t>n_ppm</t>
  </si>
  <si>
    <t>f_ppm</t>
  </si>
  <si>
    <t>s_ppm</t>
  </si>
  <si>
    <t>cl_ppm</t>
  </si>
  <si>
    <t>sc_ppm</t>
  </si>
  <si>
    <t>v_ppm</t>
  </si>
  <si>
    <t>cr_ppm</t>
  </si>
  <si>
    <t>co_ppm</t>
  </si>
  <si>
    <t>ni_ppm</t>
  </si>
  <si>
    <t>mn_ppm</t>
  </si>
  <si>
    <t>ti_ppm</t>
  </si>
  <si>
    <t>cu_ppm</t>
  </si>
  <si>
    <t>zn_ppm</t>
  </si>
  <si>
    <t>ga_ppm</t>
  </si>
  <si>
    <t>ge_ppm</t>
  </si>
  <si>
    <t>as_ppm</t>
  </si>
  <si>
    <t>se_ppm</t>
  </si>
  <si>
    <t>br_ppm</t>
  </si>
  <si>
    <t>rb_ppm</t>
  </si>
  <si>
    <t>sr_ppm</t>
  </si>
  <si>
    <t>y_ppm</t>
  </si>
  <si>
    <t>zr_ppm</t>
  </si>
  <si>
    <t>nb_ppm</t>
  </si>
  <si>
    <t>mo_ppm</t>
  </si>
  <si>
    <t>ru_ppm</t>
  </si>
  <si>
    <t>pd_ppm</t>
  </si>
  <si>
    <t>ag_ppm</t>
  </si>
  <si>
    <t>cd_ppm</t>
  </si>
  <si>
    <t>in_ppm</t>
  </si>
  <si>
    <t>sn_ppm</t>
  </si>
  <si>
    <t>sb_ppm</t>
  </si>
  <si>
    <t>i_ppm</t>
  </si>
  <si>
    <t>cs_ppm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</si>
  <si>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</si>
  <si>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</si>
  <si>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</si>
  <si>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</si>
  <si>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</si>
  <si>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</si>
  <si>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</si>
  <si>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</si>
  <si>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tb_ppm</t>
  </si>
  <si>
    <t>dy_ppm</t>
  </si>
  <si>
    <t>ho_ppm</t>
  </si>
  <si>
    <t>er_ppm</t>
  </si>
  <si>
    <t>tm_ppm</t>
  </si>
  <si>
    <t>yb_ppm</t>
  </si>
  <si>
    <t>lu_ppm</t>
  </si>
  <si>
    <t>hf_ppm</t>
  </si>
  <si>
    <t>ta_ppm</t>
  </si>
  <si>
    <t>w_ppm</t>
  </si>
  <si>
    <t>re_ppm</t>
  </si>
  <si>
    <t>os_ppm</t>
  </si>
  <si>
    <t>ir_ppm</t>
  </si>
  <si>
    <t>pt_ppm</t>
  </si>
  <si>
    <t>au_ppm</t>
  </si>
  <si>
    <t>hg_ppm</t>
  </si>
  <si>
    <t>tl_ppm</t>
  </si>
  <si>
    <t>bi_ppm</t>
  </si>
  <si>
    <t>th_ppm</t>
  </si>
  <si>
    <t>u_ppm</t>
  </si>
  <si>
    <t>rock_origin</t>
  </si>
  <si>
    <t>igneous</t>
  </si>
  <si>
    <t>k_ppm</t>
  </si>
  <si>
    <t>na_ppm</t>
  </si>
  <si>
    <t>p_ppm</t>
  </si>
  <si>
    <t>pb_ppm</t>
  </si>
  <si>
    <t>McDonough &amp; Sun (1995)</t>
  </si>
  <si>
    <t>MS95</t>
  </si>
  <si>
    <t>NMORB</t>
  </si>
  <si>
    <t>c_ppm</t>
  </si>
  <si>
    <t>rh_ppm</t>
  </si>
  <si>
    <t>te_ppm</t>
  </si>
  <si>
    <t>Taylor and McLen (1985, 1995)</t>
  </si>
  <si>
    <t>si_ppm</t>
  </si>
  <si>
    <t>al_ppm</t>
  </si>
  <si>
    <t>fe_ppm</t>
  </si>
  <si>
    <t>mg_ppm</t>
  </si>
  <si>
    <t>ca_ppm</t>
  </si>
  <si>
    <t>meteorite</t>
  </si>
  <si>
    <t>Gale et al. (2013)</t>
  </si>
  <si>
    <t>G13</t>
  </si>
  <si>
    <t>rock_group</t>
  </si>
  <si>
    <t>plutonic</t>
  </si>
  <si>
    <t>rock_name</t>
  </si>
  <si>
    <t>basalt</t>
  </si>
  <si>
    <t>Gloss-II</t>
  </si>
  <si>
    <t>Gloss-I</t>
  </si>
  <si>
    <t>Plank (2013)</t>
  </si>
  <si>
    <t>Plank (1998)</t>
  </si>
  <si>
    <t>P98</t>
  </si>
  <si>
    <t>co2</t>
  </si>
  <si>
    <t>h2o_plus</t>
  </si>
  <si>
    <t>sedimentary</t>
  </si>
  <si>
    <t>depleted mantle</t>
  </si>
  <si>
    <t>L01</t>
  </si>
  <si>
    <t>G98</t>
  </si>
  <si>
    <t>V99</t>
  </si>
  <si>
    <t>PJ01</t>
  </si>
  <si>
    <t>S90</t>
  </si>
  <si>
    <t>EF73</t>
  </si>
  <si>
    <t>S76</t>
  </si>
  <si>
    <t>RY76</t>
  </si>
  <si>
    <t>C93</t>
  </si>
  <si>
    <t>B98</t>
  </si>
  <si>
    <t>primitive mantle</t>
  </si>
  <si>
    <t>CI chondrite</t>
  </si>
  <si>
    <t>Lodders and Fegley (1998)</t>
  </si>
  <si>
    <t>Lyubetskaya and Korenaga (2007)</t>
  </si>
  <si>
    <t>LK07</t>
  </si>
  <si>
    <t>LF98</t>
  </si>
  <si>
    <t>P14</t>
  </si>
  <si>
    <t>Al</t>
  </si>
  <si>
    <t>C</t>
  </si>
  <si>
    <t>Ca</t>
  </si>
  <si>
    <t>Cr</t>
  </si>
  <si>
    <t>Fe</t>
  </si>
  <si>
    <t>K</t>
  </si>
  <si>
    <t>Mg</t>
  </si>
  <si>
    <t>Mn</t>
  </si>
  <si>
    <t>Na</t>
  </si>
  <si>
    <t>Ni</t>
  </si>
  <si>
    <t>P</t>
  </si>
  <si>
    <t>Si</t>
  </si>
  <si>
    <t>Ti</t>
  </si>
  <si>
    <t>Anders and Grevesse (1989)</t>
  </si>
  <si>
    <t>Palme (1988)</t>
  </si>
  <si>
    <t>Wasson and Kallemeyn (1988)</t>
  </si>
  <si>
    <t>AG89</t>
  </si>
  <si>
    <t>P88</t>
  </si>
  <si>
    <t>WK88</t>
  </si>
  <si>
    <t>RP90</t>
  </si>
  <si>
    <t>H</t>
  </si>
  <si>
    <t>SiO2</t>
  </si>
  <si>
    <t>TiO2</t>
  </si>
  <si>
    <t>Al2O3</t>
  </si>
  <si>
    <t>Cr2O3</t>
  </si>
  <si>
    <t>Fe2O3</t>
  </si>
  <si>
    <t>FeO</t>
  </si>
  <si>
    <t>MnO</t>
  </si>
  <si>
    <t>MgO</t>
  </si>
  <si>
    <t>NiO</t>
  </si>
  <si>
    <t>CaO</t>
  </si>
  <si>
    <t>Na2O</t>
  </si>
  <si>
    <t>K2O</t>
  </si>
  <si>
    <t>P2O5</t>
  </si>
  <si>
    <t>CO2</t>
  </si>
  <si>
    <t>H2O</t>
  </si>
  <si>
    <t>mw</t>
  </si>
  <si>
    <t>ncat</t>
  </si>
  <si>
    <t>ppm</t>
  </si>
  <si>
    <t>wt.%</t>
  </si>
  <si>
    <t>bulk silicate Earth</t>
  </si>
  <si>
    <t>ppm to wt.% oxide</t>
  </si>
  <si>
    <t>wt.% oxide to ppm</t>
  </si>
  <si>
    <t>PO13</t>
  </si>
  <si>
    <t>Palme and O'Neill (2013)</t>
  </si>
  <si>
    <t>h_ppm</t>
  </si>
  <si>
    <t>o_ppm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</si>
</sst>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0" xfId="157" applyNumberFormat="1" applyFont="1"/>
    <xf numFmtId="0" fontId="8" fillId="0" borderId="0" xfId="0" applyFont="1"/>
    <xf numFmtId="2" fontId="0" fillId="0" borderId="0" xfId="0" applyNumberFormat="1"/>
    <xf numFmtId="2" fontId="8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165" fontId="8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</cellXfs>
  <cellStyles count="158">
    <cellStyle name="Comma" xfId="1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89"/>
  <sheetViews>
    <sheetView tabSelected="1" workbookViewId="0">
      <pane ySplit="1" topLeftCell="A20" activePane="bottomLeft" state="frozen"/>
      <selection pane="bottomLeft" activeCell="O19" sqref="O19"/>
    </sheetView>
  </sheetViews>
  <sheetFormatPr baseColWidth="10" defaultRowHeight="16" x14ac:dyDescent="0.2"/>
  <cols>
    <col min="1" max="1" width="41" bestFit="1" customWidth="1"/>
    <col min="2" max="2" width="27.6640625" customWidth="1"/>
    <col min="24" max="25" width="11.6640625" bestFit="1" customWidth="1"/>
    <col min="33" max="33" width="11.6640625" bestFit="1" customWidth="1"/>
    <col min="60" max="60" width="11.6640625" bestFit="1" customWidth="1"/>
  </cols>
  <sheetData>
    <row r="1" spans="1:100" x14ac:dyDescent="0.2">
      <c r="A1" s="2" t="s">
        <v>4</v>
      </c>
      <c r="B1" s="2" t="s">
        <v>28</v>
      </c>
      <c r="C1" s="2" t="s">
        <v>9</v>
      </c>
      <c r="D1" s="2" t="s">
        <v>35</v>
      </c>
      <c r="E1" s="2" t="s">
        <v>142</v>
      </c>
      <c r="F1" s="2" t="s">
        <v>121</v>
      </c>
      <c r="G1" s="2" t="s">
        <v>144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5" t="s">
        <v>151</v>
      </c>
      <c r="V1" s="5" t="s">
        <v>152</v>
      </c>
      <c r="W1" s="2" t="s">
        <v>86</v>
      </c>
      <c r="X1" s="2" t="s">
        <v>135</v>
      </c>
      <c r="Y1" s="2" t="s">
        <v>75</v>
      </c>
      <c r="Z1" s="2" t="s">
        <v>115</v>
      </c>
      <c r="AA1" s="2" t="s">
        <v>59</v>
      </c>
      <c r="AB1" s="2" t="s">
        <v>93</v>
      </c>
      <c r="AC1" s="2" t="s">
        <v>58</v>
      </c>
      <c r="AD1" s="2" t="s">
        <v>118</v>
      </c>
      <c r="AE1" s="2" t="s">
        <v>77</v>
      </c>
      <c r="AF1" s="2" t="s">
        <v>130</v>
      </c>
      <c r="AG1" s="3" t="s">
        <v>138</v>
      </c>
      <c r="AH1" s="2" t="s">
        <v>87</v>
      </c>
      <c r="AI1" s="2" t="s">
        <v>95</v>
      </c>
      <c r="AJ1" s="2" t="s">
        <v>63</v>
      </c>
      <c r="AK1" s="2" t="s">
        <v>67</v>
      </c>
      <c r="AL1" s="2" t="s">
        <v>66</v>
      </c>
      <c r="AM1" s="2" t="s">
        <v>92</v>
      </c>
      <c r="AN1" s="2" t="s">
        <v>71</v>
      </c>
      <c r="AO1" s="2" t="s">
        <v>102</v>
      </c>
      <c r="AP1" s="2" t="s">
        <v>104</v>
      </c>
      <c r="AQ1" s="2" t="s">
        <v>99</v>
      </c>
      <c r="AR1" s="2" t="s">
        <v>61</v>
      </c>
      <c r="AS1" s="2" t="s">
        <v>136</v>
      </c>
      <c r="AT1" s="2" t="s">
        <v>73</v>
      </c>
      <c r="AU1" s="2" t="s">
        <v>100</v>
      </c>
      <c r="AV1" s="2" t="s">
        <v>74</v>
      </c>
      <c r="AW1" s="2" t="s">
        <v>217</v>
      </c>
      <c r="AX1" s="2" t="s">
        <v>108</v>
      </c>
      <c r="AY1" s="2" t="s">
        <v>116</v>
      </c>
      <c r="AZ1" s="2" t="s">
        <v>103</v>
      </c>
      <c r="BA1" s="2" t="s">
        <v>91</v>
      </c>
      <c r="BB1" s="2" t="s">
        <v>88</v>
      </c>
      <c r="BC1" s="2" t="s">
        <v>113</v>
      </c>
      <c r="BD1" s="2" t="s">
        <v>123</v>
      </c>
      <c r="BE1" s="2" t="s">
        <v>94</v>
      </c>
      <c r="BF1" s="2" t="s">
        <v>57</v>
      </c>
      <c r="BG1" s="2" t="s">
        <v>107</v>
      </c>
      <c r="BH1" s="2" t="s">
        <v>137</v>
      </c>
      <c r="BI1" s="2" t="s">
        <v>69</v>
      </c>
      <c r="BJ1" s="2" t="s">
        <v>83</v>
      </c>
      <c r="BK1" s="2" t="s">
        <v>60</v>
      </c>
      <c r="BL1" s="2" t="s">
        <v>124</v>
      </c>
      <c r="BM1" s="2" t="s">
        <v>82</v>
      </c>
      <c r="BN1" s="2" t="s">
        <v>97</v>
      </c>
      <c r="BO1" s="2" t="s">
        <v>68</v>
      </c>
      <c r="BP1" s="2" t="s">
        <v>218</v>
      </c>
      <c r="BQ1" s="2" t="s">
        <v>112</v>
      </c>
      <c r="BR1" s="2" t="s">
        <v>125</v>
      </c>
      <c r="BS1" s="2" t="s">
        <v>126</v>
      </c>
      <c r="BT1" s="2" t="s">
        <v>85</v>
      </c>
      <c r="BU1" s="2" t="s">
        <v>96</v>
      </c>
      <c r="BV1" s="2" t="s">
        <v>114</v>
      </c>
      <c r="BW1" s="2" t="s">
        <v>78</v>
      </c>
      <c r="BX1" s="2" t="s">
        <v>111</v>
      </c>
      <c r="BY1" s="2" t="s">
        <v>131</v>
      </c>
      <c r="BZ1" s="2" t="s">
        <v>84</v>
      </c>
      <c r="CA1" s="2" t="s">
        <v>62</v>
      </c>
      <c r="CB1" s="2" t="s">
        <v>90</v>
      </c>
      <c r="CC1" s="2" t="s">
        <v>64</v>
      </c>
      <c r="CD1" s="2" t="s">
        <v>76</v>
      </c>
      <c r="CE1" s="2" t="s">
        <v>134</v>
      </c>
      <c r="CF1" s="2" t="s">
        <v>98</v>
      </c>
      <c r="CG1" s="2" t="s">
        <v>89</v>
      </c>
      <c r="CH1" s="2" t="s">
        <v>79</v>
      </c>
      <c r="CI1" s="2" t="s">
        <v>109</v>
      </c>
      <c r="CJ1" s="2" t="s">
        <v>101</v>
      </c>
      <c r="CK1" s="2" t="s">
        <v>132</v>
      </c>
      <c r="CL1" s="2" t="s">
        <v>119</v>
      </c>
      <c r="CM1" s="2" t="s">
        <v>70</v>
      </c>
      <c r="CN1" s="2" t="s">
        <v>117</v>
      </c>
      <c r="CO1" s="2" t="s">
        <v>105</v>
      </c>
      <c r="CP1" s="2" t="s">
        <v>120</v>
      </c>
      <c r="CQ1" s="2" t="s">
        <v>65</v>
      </c>
      <c r="CR1" s="2" t="s">
        <v>110</v>
      </c>
      <c r="CS1" s="2" t="s">
        <v>80</v>
      </c>
      <c r="CT1" s="2" t="s">
        <v>106</v>
      </c>
      <c r="CU1" s="2" t="s">
        <v>72</v>
      </c>
      <c r="CV1" s="2" t="s">
        <v>81</v>
      </c>
    </row>
    <row r="2" spans="1:100" x14ac:dyDescent="0.2">
      <c r="A2" s="2" t="s">
        <v>127</v>
      </c>
      <c r="B2" s="2" t="s">
        <v>128</v>
      </c>
      <c r="C2">
        <v>0</v>
      </c>
      <c r="D2" t="s">
        <v>212</v>
      </c>
      <c r="E2" s="2" t="s">
        <v>122</v>
      </c>
      <c r="H2" s="13">
        <v>44.926040127467907</v>
      </c>
      <c r="I2" s="13">
        <v>0.20105352121503373</v>
      </c>
      <c r="J2" s="13">
        <v>4.4402397686097848</v>
      </c>
      <c r="K2" s="13">
        <v>0.38365838976384842</v>
      </c>
      <c r="L2" s="13"/>
      <c r="M2" s="13">
        <v>8.0534684215238741</v>
      </c>
      <c r="N2" s="13">
        <v>0.13493314155063216</v>
      </c>
      <c r="O2" s="13">
        <v>37.808694507303024</v>
      </c>
      <c r="P2" s="13">
        <v>0.24942819465221008</v>
      </c>
      <c r="Q2" s="13">
        <v>3.5399925644992254</v>
      </c>
      <c r="R2" s="13">
        <v>0.35990740911689567</v>
      </c>
      <c r="S2" s="22">
        <v>2.8910515290946154E-2</v>
      </c>
      <c r="T2" s="22">
        <v>2.0622304710677376E-2</v>
      </c>
      <c r="U2" s="13">
        <v>4.3970293155269895E-2</v>
      </c>
      <c r="W2">
        <v>8.0000000000000002E-3</v>
      </c>
      <c r="X2">
        <v>23500</v>
      </c>
      <c r="Y2">
        <v>0.05</v>
      </c>
      <c r="Z2">
        <v>1E-3</v>
      </c>
      <c r="AA2">
        <v>0.3</v>
      </c>
      <c r="AB2">
        <v>6.6</v>
      </c>
      <c r="AC2">
        <v>6.8000000000000005E-2</v>
      </c>
      <c r="AD2">
        <v>2.5000000000000001E-3</v>
      </c>
      <c r="AE2">
        <v>0.05</v>
      </c>
      <c r="AF2">
        <v>120</v>
      </c>
      <c r="AG2">
        <v>25299.999999999996</v>
      </c>
      <c r="AH2">
        <v>0.04</v>
      </c>
      <c r="AI2">
        <v>1.675</v>
      </c>
      <c r="AJ2">
        <v>17</v>
      </c>
      <c r="AK2">
        <v>105</v>
      </c>
      <c r="AL2">
        <v>2625</v>
      </c>
      <c r="AM2">
        <v>2.1000000000000001E-2</v>
      </c>
      <c r="AN2">
        <v>30</v>
      </c>
      <c r="AO2">
        <v>0.67400000000000004</v>
      </c>
      <c r="AP2">
        <v>0.438</v>
      </c>
      <c r="AQ2">
        <v>0.154</v>
      </c>
      <c r="AR2">
        <v>25</v>
      </c>
      <c r="AS2">
        <v>62600</v>
      </c>
      <c r="AT2">
        <v>4</v>
      </c>
      <c r="AU2">
        <v>0.54400000000000004</v>
      </c>
      <c r="AV2">
        <v>1.1000000000000001</v>
      </c>
      <c r="AX2">
        <v>0.28299999999999997</v>
      </c>
      <c r="AY2">
        <v>0.01</v>
      </c>
      <c r="AZ2">
        <v>0.14899999999999999</v>
      </c>
      <c r="BA2">
        <v>0.01</v>
      </c>
      <c r="BB2">
        <v>1.0999999999999999E-2</v>
      </c>
      <c r="BC2">
        <v>3.2000000000000002E-3</v>
      </c>
      <c r="BD2">
        <v>240</v>
      </c>
      <c r="BE2">
        <v>0.64800000000000002</v>
      </c>
      <c r="BF2">
        <v>1.6</v>
      </c>
      <c r="BG2">
        <v>6.7500000000000004E-2</v>
      </c>
      <c r="BH2">
        <v>228000</v>
      </c>
      <c r="BI2">
        <v>1045</v>
      </c>
      <c r="BJ2">
        <v>0.05</v>
      </c>
      <c r="BK2">
        <v>2</v>
      </c>
      <c r="BL2">
        <v>2670</v>
      </c>
      <c r="BM2">
        <v>0.65800000000000003</v>
      </c>
      <c r="BN2">
        <v>1.25</v>
      </c>
      <c r="BO2">
        <v>1960</v>
      </c>
      <c r="BQ2">
        <v>3.3999999999999998E-3</v>
      </c>
      <c r="BR2">
        <v>90</v>
      </c>
      <c r="BS2">
        <v>0.15</v>
      </c>
      <c r="BT2">
        <v>3.8999999999999998E-3</v>
      </c>
      <c r="BU2">
        <v>0.254</v>
      </c>
      <c r="BV2">
        <v>7.0999999999999995E-3</v>
      </c>
      <c r="BW2">
        <v>0.6</v>
      </c>
      <c r="BX2">
        <v>2.8000000000000003E-4</v>
      </c>
      <c r="BY2">
        <v>8.9999999999999998E-4</v>
      </c>
      <c r="BZ2">
        <v>5.0000000000000001E-3</v>
      </c>
      <c r="CA2">
        <v>250</v>
      </c>
      <c r="CB2">
        <v>5.4999999999999997E-3</v>
      </c>
      <c r="CC2">
        <v>16.2</v>
      </c>
      <c r="CD2">
        <v>7.4999999999999997E-2</v>
      </c>
      <c r="CE2">
        <v>210000</v>
      </c>
      <c r="CF2">
        <v>0.40600000000000003</v>
      </c>
      <c r="CG2">
        <v>0.13</v>
      </c>
      <c r="CH2">
        <v>19.899999999999999</v>
      </c>
      <c r="CI2">
        <v>3.6999999999999998E-2</v>
      </c>
      <c r="CJ2">
        <v>9.9000000000000005E-2</v>
      </c>
      <c r="CK2">
        <v>1.1999999999999999E-3</v>
      </c>
      <c r="CL2">
        <v>7.9500000000000001E-2</v>
      </c>
      <c r="CM2">
        <v>1205</v>
      </c>
      <c r="CN2">
        <v>3.5000000000000001E-3</v>
      </c>
      <c r="CO2">
        <v>6.8000000000000005E-2</v>
      </c>
      <c r="CP2">
        <v>2.0300000000000002E-2</v>
      </c>
      <c r="CQ2">
        <v>82</v>
      </c>
      <c r="CR2">
        <v>2.9000000000000001E-2</v>
      </c>
      <c r="CS2">
        <v>4.3</v>
      </c>
      <c r="CT2">
        <v>0.441</v>
      </c>
      <c r="CU2">
        <v>55</v>
      </c>
      <c r="CV2">
        <v>10.5</v>
      </c>
    </row>
    <row r="3" spans="1:100" x14ac:dyDescent="0.2">
      <c r="A3" s="2" t="s">
        <v>127</v>
      </c>
      <c r="B3" s="2" t="s">
        <v>128</v>
      </c>
      <c r="C3">
        <v>1</v>
      </c>
      <c r="D3" t="s">
        <v>212</v>
      </c>
      <c r="E3" s="2" t="s">
        <v>122</v>
      </c>
      <c r="H3" s="13">
        <v>4.4926040127467912</v>
      </c>
      <c r="I3" s="13">
        <v>2.0105352121503373E-2</v>
      </c>
      <c r="J3" s="13">
        <v>0.4440239768609785</v>
      </c>
      <c r="K3" s="13">
        <v>5.7548758464577264E-2</v>
      </c>
      <c r="L3" s="13"/>
      <c r="M3" s="13">
        <v>0.80534684215238739</v>
      </c>
      <c r="N3" s="13">
        <v>1.3493314155063215E-2</v>
      </c>
      <c r="O3" s="13">
        <v>3.7808694507303025</v>
      </c>
      <c r="P3" s="13">
        <v>2.4942819465221006E-2</v>
      </c>
      <c r="Q3" s="13">
        <v>0.35399925644992253</v>
      </c>
      <c r="R3" s="13">
        <v>5.3986111367534347E-2</v>
      </c>
      <c r="S3" s="22">
        <v>5.7821030581892297E-3</v>
      </c>
      <c r="T3" s="22">
        <v>3.093345706601607E-3</v>
      </c>
      <c r="U3" s="13">
        <v>8.7940586310539789E-2</v>
      </c>
      <c r="W3">
        <v>2.4E-2</v>
      </c>
      <c r="X3">
        <v>2350</v>
      </c>
      <c r="Y3">
        <v>0.1</v>
      </c>
      <c r="Z3">
        <v>2E-3</v>
      </c>
      <c r="AA3">
        <v>0.6</v>
      </c>
      <c r="AB3">
        <v>0.66</v>
      </c>
      <c r="AC3">
        <v>1.3600000000000001E-2</v>
      </c>
      <c r="AD3">
        <v>7.5000000000000002E-4</v>
      </c>
      <c r="AE3">
        <v>0.1</v>
      </c>
      <c r="AF3">
        <v>240</v>
      </c>
      <c r="AG3">
        <v>2529.9999999999995</v>
      </c>
      <c r="AH3">
        <v>1.2E-2</v>
      </c>
      <c r="AI3">
        <v>0.16750000000000001</v>
      </c>
      <c r="AJ3">
        <v>34</v>
      </c>
      <c r="AK3">
        <v>10.5</v>
      </c>
      <c r="AL3">
        <v>393.75</v>
      </c>
      <c r="AM3">
        <v>8.4000000000000012E-3</v>
      </c>
      <c r="AN3">
        <v>4.5</v>
      </c>
      <c r="AO3">
        <v>6.7400000000000002E-2</v>
      </c>
      <c r="AP3">
        <v>4.3799999999999999E-2</v>
      </c>
      <c r="AQ3">
        <v>1.54E-2</v>
      </c>
      <c r="AR3">
        <v>50</v>
      </c>
      <c r="AS3">
        <v>6259.9999999999991</v>
      </c>
      <c r="AT3">
        <v>0.4</v>
      </c>
      <c r="AU3">
        <v>5.4399999999999997E-2</v>
      </c>
      <c r="AV3">
        <v>0.16500000000000001</v>
      </c>
      <c r="AX3">
        <v>2.8300000000000002E-2</v>
      </c>
      <c r="AY3">
        <v>0.04</v>
      </c>
      <c r="AZ3">
        <v>1.49E-2</v>
      </c>
      <c r="BA3">
        <v>0.03</v>
      </c>
      <c r="BB3">
        <v>4.4000000000000003E-3</v>
      </c>
      <c r="BC3">
        <v>9.5999999999999992E-4</v>
      </c>
      <c r="BD3">
        <v>48</v>
      </c>
      <c r="BE3">
        <v>6.4799999999999996E-2</v>
      </c>
      <c r="BF3">
        <v>0.48</v>
      </c>
      <c r="BG3">
        <v>6.7499999999999999E-3</v>
      </c>
      <c r="BH3">
        <v>22799.999999999996</v>
      </c>
      <c r="BI3">
        <v>104.5</v>
      </c>
      <c r="BJ3">
        <v>0.02</v>
      </c>
      <c r="BK3">
        <v>4</v>
      </c>
      <c r="BL3">
        <v>400.5</v>
      </c>
      <c r="BM3">
        <v>9.8699999999999996E-2</v>
      </c>
      <c r="BN3">
        <v>0.125</v>
      </c>
      <c r="BO3">
        <v>196</v>
      </c>
      <c r="BQ3">
        <v>1.0200000000000001E-3</v>
      </c>
      <c r="BR3">
        <v>13.5</v>
      </c>
      <c r="BS3">
        <v>0.03</v>
      </c>
      <c r="BT3">
        <v>3.1199999999999999E-3</v>
      </c>
      <c r="BU3">
        <v>2.5399999999999999E-2</v>
      </c>
      <c r="BV3">
        <v>2.1299999999999999E-3</v>
      </c>
      <c r="BW3">
        <v>0.18</v>
      </c>
      <c r="BX3">
        <v>8.4000000000000009E-5</v>
      </c>
      <c r="BY3">
        <v>3.5999999999999997E-4</v>
      </c>
      <c r="BZ3">
        <v>1.5E-3</v>
      </c>
      <c r="CA3">
        <v>50</v>
      </c>
      <c r="CB3">
        <v>2.7499999999999998E-3</v>
      </c>
      <c r="CC3">
        <v>1.62</v>
      </c>
      <c r="CD3">
        <v>5.2499999999999998E-2</v>
      </c>
      <c r="CE3">
        <v>21000</v>
      </c>
      <c r="CF3">
        <v>4.0600000000000004E-2</v>
      </c>
      <c r="CG3">
        <v>3.9E-2</v>
      </c>
      <c r="CH3">
        <v>1.99</v>
      </c>
      <c r="CI3">
        <v>5.5500000000000002E-3</v>
      </c>
      <c r="CJ3">
        <v>9.9000000000000008E-3</v>
      </c>
      <c r="CK3">
        <v>2.3999999999999998E-3</v>
      </c>
      <c r="CL3">
        <v>1.1925000000000002E-2</v>
      </c>
      <c r="CM3">
        <v>120.5</v>
      </c>
      <c r="CN3">
        <v>1.4E-3</v>
      </c>
      <c r="CO3">
        <v>6.7999999999999996E-3</v>
      </c>
      <c r="CP3">
        <v>4.0599999999999994E-3</v>
      </c>
      <c r="CQ3">
        <v>12.3</v>
      </c>
      <c r="CR3">
        <v>5.8000000000000003E-2</v>
      </c>
      <c r="CS3">
        <v>0.43</v>
      </c>
      <c r="CT3">
        <v>4.41E-2</v>
      </c>
      <c r="CU3">
        <v>8.25</v>
      </c>
      <c r="CV3">
        <v>1.05</v>
      </c>
    </row>
    <row r="4" spans="1:100" x14ac:dyDescent="0.2">
      <c r="A4" s="2" t="s">
        <v>167</v>
      </c>
      <c r="B4" t="s">
        <v>170</v>
      </c>
      <c r="C4" s="2">
        <v>0</v>
      </c>
      <c r="D4" t="s">
        <v>166</v>
      </c>
      <c r="E4" s="2" t="s">
        <v>139</v>
      </c>
      <c r="H4" s="13">
        <v>22.762526997917075</v>
      </c>
      <c r="I4" s="14">
        <v>7.3413733887647173E-2</v>
      </c>
      <c r="J4" s="13">
        <v>1.6343861275946656</v>
      </c>
      <c r="K4" s="14">
        <v>0.38731227919017081</v>
      </c>
      <c r="L4" s="13"/>
      <c r="M4" s="14">
        <v>23.414237263855352</v>
      </c>
      <c r="N4" s="14">
        <v>0.25049788957725017</v>
      </c>
      <c r="O4" s="14">
        <v>16.085277926352603</v>
      </c>
      <c r="P4" s="14">
        <v>1.3998521128440362</v>
      </c>
      <c r="Q4" s="14">
        <v>1.2956652627376615</v>
      </c>
      <c r="R4" s="14">
        <v>0.6739839122039244</v>
      </c>
      <c r="S4" s="23">
        <v>6.6253264208418261E-2</v>
      </c>
      <c r="T4" s="23">
        <v>0.21767988305715011</v>
      </c>
      <c r="U4" s="12"/>
      <c r="W4">
        <v>0.2</v>
      </c>
      <c r="X4">
        <v>8650</v>
      </c>
      <c r="Y4">
        <v>1.85</v>
      </c>
      <c r="Z4">
        <v>0.14499999999999999</v>
      </c>
      <c r="AA4">
        <v>0.87</v>
      </c>
      <c r="AB4">
        <v>2.35</v>
      </c>
      <c r="AC4">
        <v>2.5000000000000001E-2</v>
      </c>
      <c r="AD4">
        <v>0.11</v>
      </c>
      <c r="AE4">
        <v>3.5000000000000001E-3</v>
      </c>
      <c r="AG4">
        <v>9260</v>
      </c>
      <c r="AH4">
        <v>0.69</v>
      </c>
      <c r="AI4">
        <v>0.62</v>
      </c>
      <c r="AJ4">
        <v>700</v>
      </c>
      <c r="AK4">
        <v>505</v>
      </c>
      <c r="AL4">
        <v>2650</v>
      </c>
      <c r="AM4">
        <v>0.19</v>
      </c>
      <c r="AN4">
        <v>125</v>
      </c>
      <c r="AO4">
        <v>0.25</v>
      </c>
      <c r="AP4">
        <v>0.16</v>
      </c>
      <c r="AQ4">
        <v>5.7000000000000002E-2</v>
      </c>
      <c r="AR4">
        <v>60</v>
      </c>
      <c r="AS4">
        <v>182000</v>
      </c>
      <c r="AT4">
        <v>9.8000000000000007</v>
      </c>
      <c r="AU4">
        <v>0.2</v>
      </c>
      <c r="AV4">
        <v>33</v>
      </c>
      <c r="AX4">
        <v>0.105</v>
      </c>
      <c r="AY4">
        <v>0.31</v>
      </c>
      <c r="AZ4">
        <v>5.6000000000000001E-2</v>
      </c>
      <c r="BA4">
        <v>0.43</v>
      </c>
      <c r="BB4">
        <v>0.08</v>
      </c>
      <c r="BC4">
        <v>0.46500000000000002</v>
      </c>
      <c r="BD4">
        <v>550</v>
      </c>
      <c r="BE4">
        <v>0.23499999999999999</v>
      </c>
      <c r="BF4">
        <v>1.5</v>
      </c>
      <c r="BG4">
        <v>2.5000000000000001E-2</v>
      </c>
      <c r="BH4">
        <v>97000</v>
      </c>
      <c r="BI4">
        <v>1940</v>
      </c>
      <c r="BJ4">
        <v>0.92</v>
      </c>
      <c r="BL4">
        <v>5000</v>
      </c>
      <c r="BM4">
        <v>0.25</v>
      </c>
      <c r="BN4">
        <v>0.46</v>
      </c>
      <c r="BO4">
        <v>11000</v>
      </c>
      <c r="BQ4">
        <v>0.49</v>
      </c>
      <c r="BR4">
        <v>950</v>
      </c>
      <c r="BS4">
        <v>2.5299999999999998</v>
      </c>
      <c r="BT4">
        <v>0.56000000000000005</v>
      </c>
      <c r="BU4">
        <v>9.4E-2</v>
      </c>
      <c r="BV4">
        <v>1</v>
      </c>
      <c r="BW4">
        <v>2.2999999999999998</v>
      </c>
      <c r="BX4">
        <v>3.7999999999999999E-2</v>
      </c>
      <c r="BY4">
        <v>0.14000000000000001</v>
      </c>
      <c r="BZ4">
        <v>0.71</v>
      </c>
      <c r="CA4">
        <v>54100</v>
      </c>
      <c r="CB4">
        <v>0.13500000000000001</v>
      </c>
      <c r="CC4">
        <v>5.9</v>
      </c>
      <c r="CD4">
        <v>21</v>
      </c>
      <c r="CE4">
        <v>106400</v>
      </c>
      <c r="CF4">
        <v>0.15</v>
      </c>
      <c r="CG4">
        <v>1.7</v>
      </c>
      <c r="CH4">
        <v>7.3</v>
      </c>
      <c r="CI4">
        <v>1.4E-2</v>
      </c>
      <c r="CJ4">
        <v>3.6999999999999998E-2</v>
      </c>
      <c r="CK4">
        <v>2.2999999999999998</v>
      </c>
      <c r="CL4">
        <v>2.9000000000000001E-2</v>
      </c>
      <c r="CM4">
        <v>440</v>
      </c>
      <c r="CN4">
        <v>0.14199999999999999</v>
      </c>
      <c r="CO4">
        <v>2.5000000000000001E-2</v>
      </c>
      <c r="CP4">
        <v>8.0000000000000002E-3</v>
      </c>
      <c r="CQ4">
        <v>55</v>
      </c>
      <c r="CR4">
        <v>9.2999999999999999E-2</v>
      </c>
      <c r="CS4">
        <v>1.56</v>
      </c>
      <c r="CT4">
        <v>0.16</v>
      </c>
      <c r="CU4">
        <v>315</v>
      </c>
      <c r="CV4">
        <v>3.9</v>
      </c>
    </row>
    <row r="5" spans="1:100" x14ac:dyDescent="0.2">
      <c r="A5" s="2" t="s">
        <v>127</v>
      </c>
      <c r="B5" s="2" t="s">
        <v>128</v>
      </c>
      <c r="C5" s="2">
        <v>0</v>
      </c>
      <c r="D5" t="s">
        <v>166</v>
      </c>
      <c r="E5" s="2" t="s">
        <v>139</v>
      </c>
      <c r="F5" s="2"/>
      <c r="G5" s="2"/>
      <c r="H5" s="13">
        <v>22.783920350358727</v>
      </c>
      <c r="I5" s="14">
        <v>7.3413733887647173E-2</v>
      </c>
      <c r="J5" s="13">
        <v>1.6249388089380488</v>
      </c>
      <c r="K5" s="14">
        <v>0.38731227919017081</v>
      </c>
      <c r="L5" s="13"/>
      <c r="M5" s="14">
        <v>23.285587608559446</v>
      </c>
      <c r="N5" s="14">
        <v>0.24791543710738156</v>
      </c>
      <c r="O5" s="14">
        <v>16.002364122608519</v>
      </c>
      <c r="P5" s="14">
        <v>1.3362224713511253</v>
      </c>
      <c r="Q5" s="14">
        <v>1.2942660561904284</v>
      </c>
      <c r="R5" s="14">
        <v>0.68746359044800287</v>
      </c>
      <c r="S5" s="23">
        <v>6.6253264208418261E-2</v>
      </c>
      <c r="T5" s="23">
        <v>0.24746765652812855</v>
      </c>
      <c r="U5" s="14">
        <v>12.824668836953718</v>
      </c>
      <c r="V5" s="2"/>
      <c r="W5">
        <v>0.2</v>
      </c>
      <c r="X5">
        <v>8600</v>
      </c>
      <c r="Y5">
        <v>1.85</v>
      </c>
      <c r="Z5">
        <v>0.14000000000000001</v>
      </c>
      <c r="AA5">
        <v>0.9</v>
      </c>
      <c r="AB5">
        <v>2.41</v>
      </c>
      <c r="AC5">
        <v>2.5000000000000001E-2</v>
      </c>
      <c r="AD5">
        <v>0.11</v>
      </c>
      <c r="AE5">
        <v>3.57</v>
      </c>
      <c r="AF5">
        <v>35000</v>
      </c>
      <c r="AG5">
        <v>9250</v>
      </c>
      <c r="AH5">
        <v>0.71</v>
      </c>
      <c r="AI5">
        <v>0.61299999999999999</v>
      </c>
      <c r="AJ5">
        <v>680</v>
      </c>
      <c r="AK5">
        <v>500</v>
      </c>
      <c r="AL5">
        <v>2650</v>
      </c>
      <c r="AM5">
        <v>0.19</v>
      </c>
      <c r="AN5">
        <v>120</v>
      </c>
      <c r="AO5">
        <v>0.246</v>
      </c>
      <c r="AP5">
        <v>0.16</v>
      </c>
      <c r="AQ5">
        <v>5.6299999999999996E-2</v>
      </c>
      <c r="AR5">
        <v>60</v>
      </c>
      <c r="AS5">
        <v>181000</v>
      </c>
      <c r="AT5">
        <v>9.1999999999999993</v>
      </c>
      <c r="AU5">
        <v>0.19900000000000001</v>
      </c>
      <c r="AV5">
        <v>31</v>
      </c>
      <c r="AX5">
        <v>0.10299999999999999</v>
      </c>
      <c r="AY5">
        <v>0.3</v>
      </c>
      <c r="AZ5">
        <v>5.4600000000000003E-2</v>
      </c>
      <c r="BA5">
        <v>0.45</v>
      </c>
      <c r="BB5">
        <v>0.08</v>
      </c>
      <c r="BC5">
        <v>0.45500000000000002</v>
      </c>
      <c r="BD5">
        <v>550</v>
      </c>
      <c r="BE5">
        <v>0.23699999999999999</v>
      </c>
      <c r="BF5">
        <v>1.5</v>
      </c>
      <c r="BG5">
        <v>2.46E-2</v>
      </c>
      <c r="BH5">
        <v>96500</v>
      </c>
      <c r="BI5">
        <v>1920</v>
      </c>
      <c r="BJ5">
        <v>0.9</v>
      </c>
      <c r="BK5">
        <v>3180</v>
      </c>
      <c r="BL5">
        <v>5100</v>
      </c>
      <c r="BM5">
        <v>0.24</v>
      </c>
      <c r="BN5">
        <v>0.45700000000000002</v>
      </c>
      <c r="BO5">
        <v>10500</v>
      </c>
      <c r="BQ5">
        <v>0.49</v>
      </c>
      <c r="BR5">
        <v>1080</v>
      </c>
      <c r="BS5">
        <v>2.4700000000000002</v>
      </c>
      <c r="BT5">
        <v>0.55000000000000004</v>
      </c>
      <c r="BU5">
        <v>9.2799999999999994E-2</v>
      </c>
      <c r="BV5">
        <v>1.01</v>
      </c>
      <c r="BW5">
        <v>2.2999999999999998</v>
      </c>
      <c r="BX5">
        <v>0.04</v>
      </c>
      <c r="BY5">
        <v>0.13</v>
      </c>
      <c r="BZ5">
        <v>0.71</v>
      </c>
      <c r="CA5">
        <v>54000</v>
      </c>
      <c r="CB5">
        <v>0.14000000000000001</v>
      </c>
      <c r="CC5">
        <v>5.92</v>
      </c>
      <c r="CD5">
        <v>21</v>
      </c>
      <c r="CE5">
        <v>106500</v>
      </c>
      <c r="CF5">
        <v>0.14799999999999999</v>
      </c>
      <c r="CG5">
        <v>1.65</v>
      </c>
      <c r="CH5">
        <v>7.25</v>
      </c>
      <c r="CI5">
        <v>1.3599999999999999E-2</v>
      </c>
      <c r="CJ5">
        <v>3.61E-2</v>
      </c>
      <c r="CK5">
        <v>2.33</v>
      </c>
      <c r="CL5">
        <v>2.9000000000000001E-2</v>
      </c>
      <c r="CM5">
        <v>440</v>
      </c>
      <c r="CN5">
        <v>0.14000000000000001</v>
      </c>
      <c r="CO5">
        <v>2.47E-2</v>
      </c>
      <c r="CP5">
        <v>7.4000000000000003E-3</v>
      </c>
      <c r="CQ5">
        <v>56</v>
      </c>
      <c r="CR5">
        <v>9.2999999999999999E-2</v>
      </c>
      <c r="CS5">
        <v>1.57</v>
      </c>
      <c r="CT5">
        <v>0.161</v>
      </c>
      <c r="CU5">
        <v>310</v>
      </c>
      <c r="CV5">
        <v>3.82</v>
      </c>
    </row>
    <row r="6" spans="1:100" x14ac:dyDescent="0.2">
      <c r="A6" t="s">
        <v>185</v>
      </c>
      <c r="B6" t="s">
        <v>188</v>
      </c>
      <c r="C6">
        <v>0</v>
      </c>
      <c r="D6" t="s">
        <v>166</v>
      </c>
      <c r="E6" s="2" t="s">
        <v>139</v>
      </c>
      <c r="H6" s="13">
        <v>22.762526997917075</v>
      </c>
      <c r="I6" s="14">
        <v>7.2746336306850373E-2</v>
      </c>
      <c r="J6" s="13">
        <v>1.6400545187886355</v>
      </c>
      <c r="K6" s="14">
        <v>0.38877383496069978</v>
      </c>
      <c r="L6" s="13"/>
      <c r="M6" s="14">
        <v>24.494894368340987</v>
      </c>
      <c r="N6" s="14">
        <v>0.25695402075192153</v>
      </c>
      <c r="O6" s="14">
        <v>16.400350380580129</v>
      </c>
      <c r="P6" s="14">
        <v>1.3998521128440362</v>
      </c>
      <c r="Q6" s="14">
        <v>1.2984636758321273</v>
      </c>
      <c r="R6" s="23">
        <v>0.6739839122039244</v>
      </c>
      <c r="S6" s="23">
        <v>6.7216948051449801E-2</v>
      </c>
      <c r="T6" s="23">
        <v>0.27954679718918224</v>
      </c>
      <c r="U6" s="14">
        <v>12.641459282140094</v>
      </c>
      <c r="W6">
        <v>0.19900000000000001</v>
      </c>
      <c r="X6">
        <v>8680</v>
      </c>
      <c r="Y6">
        <v>1.86</v>
      </c>
      <c r="Z6">
        <v>0.14000000000000001</v>
      </c>
      <c r="AA6">
        <v>0.87</v>
      </c>
      <c r="AB6">
        <v>2.34</v>
      </c>
      <c r="AC6">
        <v>2.5000000000000001E-2</v>
      </c>
      <c r="AD6">
        <v>0.114</v>
      </c>
      <c r="AE6">
        <v>3.57</v>
      </c>
      <c r="AF6">
        <v>34500</v>
      </c>
      <c r="AG6">
        <v>9280</v>
      </c>
      <c r="AH6">
        <v>0.68600000000000005</v>
      </c>
      <c r="AI6">
        <v>0.60320000000000007</v>
      </c>
      <c r="AJ6">
        <v>704</v>
      </c>
      <c r="AK6">
        <v>502</v>
      </c>
      <c r="AL6">
        <v>2660</v>
      </c>
      <c r="AM6">
        <v>0.187</v>
      </c>
      <c r="AN6">
        <v>126</v>
      </c>
      <c r="AO6">
        <v>0.2427</v>
      </c>
      <c r="AP6">
        <v>0.15890000000000001</v>
      </c>
      <c r="AQ6">
        <v>5.6000000000000001E-2</v>
      </c>
      <c r="AR6">
        <v>60.7</v>
      </c>
      <c r="AS6">
        <v>190400</v>
      </c>
      <c r="AT6">
        <v>10</v>
      </c>
      <c r="AU6">
        <v>0.1966</v>
      </c>
      <c r="AV6">
        <v>32.700000000000003</v>
      </c>
      <c r="AX6">
        <v>0.104</v>
      </c>
      <c r="AY6">
        <v>0.25800000000000001</v>
      </c>
      <c r="AZ6">
        <v>5.5600000000000004E-2</v>
      </c>
      <c r="BA6">
        <v>0.433</v>
      </c>
      <c r="BB6">
        <v>0.08</v>
      </c>
      <c r="BC6">
        <v>0.48099999999999998</v>
      </c>
      <c r="BD6">
        <v>558</v>
      </c>
      <c r="BE6">
        <v>0.23469999999999999</v>
      </c>
      <c r="BF6">
        <v>1.5</v>
      </c>
      <c r="BG6">
        <v>2.4300000000000002E-2</v>
      </c>
      <c r="BH6">
        <v>98900</v>
      </c>
      <c r="BI6">
        <v>1990</v>
      </c>
      <c r="BJ6">
        <v>0.92800000000000005</v>
      </c>
      <c r="BK6">
        <v>3180</v>
      </c>
      <c r="BL6">
        <v>5000</v>
      </c>
      <c r="BM6">
        <v>0.246</v>
      </c>
      <c r="BN6">
        <v>0.45239999999999997</v>
      </c>
      <c r="BO6">
        <v>11000</v>
      </c>
      <c r="BQ6">
        <v>0.48599999999999999</v>
      </c>
      <c r="BR6">
        <v>1220</v>
      </c>
      <c r="BS6">
        <v>2.4700000000000002</v>
      </c>
      <c r="BT6">
        <v>0.56000000000000005</v>
      </c>
      <c r="BU6">
        <v>8.9099999999999999E-2</v>
      </c>
      <c r="BV6">
        <v>0.99</v>
      </c>
      <c r="BW6">
        <v>2.2999999999999998</v>
      </c>
      <c r="BX6">
        <v>3.6499999999999998E-2</v>
      </c>
      <c r="BY6">
        <v>0.13400000000000001</v>
      </c>
      <c r="BZ6">
        <v>0.71199999999999997</v>
      </c>
      <c r="CA6">
        <v>62500</v>
      </c>
      <c r="CB6">
        <v>0.14199999999999999</v>
      </c>
      <c r="CC6">
        <v>5.82</v>
      </c>
      <c r="CD6">
        <v>18.600000000000001</v>
      </c>
      <c r="CE6">
        <v>106400</v>
      </c>
      <c r="CF6">
        <v>0.14699999999999999</v>
      </c>
      <c r="CG6">
        <v>1.72</v>
      </c>
      <c r="CH6">
        <v>7.8</v>
      </c>
      <c r="CI6">
        <v>1.4199999999999999E-2</v>
      </c>
      <c r="CJ6">
        <v>3.6299999999999999E-2</v>
      </c>
      <c r="CK6">
        <v>2.3199999999999998</v>
      </c>
      <c r="CL6">
        <v>2.9399999999999999E-2</v>
      </c>
      <c r="CM6">
        <v>436</v>
      </c>
      <c r="CN6">
        <v>0.14199999999999999</v>
      </c>
      <c r="CO6">
        <v>2.4199999999999999E-2</v>
      </c>
      <c r="CP6">
        <v>8.0999999999999996E-3</v>
      </c>
      <c r="CQ6">
        <v>56.5</v>
      </c>
      <c r="CR6">
        <v>9.2599999999999988E-2</v>
      </c>
      <c r="CS6">
        <v>1.56</v>
      </c>
      <c r="CT6">
        <v>0.16250000000000001</v>
      </c>
      <c r="CU6">
        <v>312</v>
      </c>
      <c r="CV6">
        <v>3.94</v>
      </c>
    </row>
    <row r="7" spans="1:100" x14ac:dyDescent="0.2">
      <c r="A7" t="s">
        <v>186</v>
      </c>
      <c r="B7" t="s">
        <v>189</v>
      </c>
      <c r="C7">
        <v>0</v>
      </c>
      <c r="D7" t="s">
        <v>166</v>
      </c>
      <c r="E7" s="2" t="s">
        <v>139</v>
      </c>
      <c r="H7" s="13">
        <v>22.890887112566979</v>
      </c>
      <c r="I7" s="14">
        <v>7.3413733887647173E-2</v>
      </c>
      <c r="J7" s="13">
        <v>1.5493602596851164</v>
      </c>
      <c r="K7" s="14">
        <v>0.39023539073122865</v>
      </c>
      <c r="L7" s="13"/>
      <c r="M7" s="14">
        <v>23.542886919151265</v>
      </c>
      <c r="N7" s="14">
        <v>0.23500317475803878</v>
      </c>
      <c r="O7" s="14">
        <v>15.587795103888091</v>
      </c>
      <c r="P7" s="14">
        <v>1.3744002562468718</v>
      </c>
      <c r="Q7" s="14">
        <v>1.2592858925096062</v>
      </c>
      <c r="R7" s="23">
        <v>0.67667984785274005</v>
      </c>
      <c r="S7" s="23">
        <v>6.2278068355913173E-2</v>
      </c>
      <c r="T7" s="23">
        <v>0.23142808619760172</v>
      </c>
      <c r="U7" s="14">
        <v>12.824668836953718</v>
      </c>
      <c r="W7">
        <v>0.21</v>
      </c>
      <c r="X7">
        <v>8200</v>
      </c>
      <c r="Y7">
        <v>1.85</v>
      </c>
      <c r="Z7">
        <v>0.14000000000000001</v>
      </c>
      <c r="AA7">
        <v>0.27</v>
      </c>
      <c r="AB7">
        <v>2.6</v>
      </c>
      <c r="AC7">
        <v>2.5000000000000001E-2</v>
      </c>
      <c r="AD7">
        <v>0.11</v>
      </c>
      <c r="AE7">
        <v>3.56</v>
      </c>
      <c r="AF7">
        <v>35000</v>
      </c>
      <c r="AG7">
        <v>9000</v>
      </c>
      <c r="AH7">
        <v>0.77</v>
      </c>
      <c r="AI7">
        <v>0.63800000000000001</v>
      </c>
      <c r="AJ7">
        <v>678</v>
      </c>
      <c r="AK7">
        <v>501</v>
      </c>
      <c r="AL7">
        <v>2670</v>
      </c>
      <c r="AM7">
        <v>0.19</v>
      </c>
      <c r="AN7">
        <v>108</v>
      </c>
      <c r="AO7">
        <v>0.254</v>
      </c>
      <c r="AP7">
        <v>0.16600000000000001</v>
      </c>
      <c r="AQ7">
        <v>5.8000000000000003E-2</v>
      </c>
      <c r="AR7">
        <v>54</v>
      </c>
      <c r="AS7">
        <v>183000</v>
      </c>
      <c r="AT7">
        <v>9.1</v>
      </c>
      <c r="AU7">
        <v>0.20399999999999999</v>
      </c>
      <c r="AV7">
        <v>31.3</v>
      </c>
      <c r="AX7">
        <v>0.106</v>
      </c>
      <c r="AY7">
        <v>5.3</v>
      </c>
      <c r="AZ7">
        <v>5.7000000000000002E-2</v>
      </c>
      <c r="BA7">
        <v>0.56000000000000005</v>
      </c>
      <c r="BB7">
        <v>0.08</v>
      </c>
      <c r="BC7">
        <v>0.48</v>
      </c>
      <c r="BD7">
        <v>517</v>
      </c>
      <c r="BE7">
        <v>0.245</v>
      </c>
      <c r="BF7">
        <v>1.45</v>
      </c>
      <c r="BG7">
        <v>2.5000000000000001E-2</v>
      </c>
      <c r="BH7">
        <v>94000</v>
      </c>
      <c r="BI7">
        <v>1820</v>
      </c>
      <c r="BJ7">
        <v>0.92</v>
      </c>
      <c r="BK7">
        <v>3180</v>
      </c>
      <c r="BL7">
        <v>5020</v>
      </c>
      <c r="BM7">
        <v>0.246</v>
      </c>
      <c r="BN7">
        <v>0.47399999999999998</v>
      </c>
      <c r="BO7">
        <v>10800</v>
      </c>
      <c r="BQ7">
        <v>0.49</v>
      </c>
      <c r="BR7">
        <v>1010</v>
      </c>
      <c r="BS7">
        <v>2.4300000000000002</v>
      </c>
      <c r="BT7">
        <v>0.53</v>
      </c>
      <c r="BU7">
        <v>9.6000000000000002E-2</v>
      </c>
      <c r="BV7">
        <v>1.05</v>
      </c>
      <c r="BW7">
        <v>2.06</v>
      </c>
      <c r="BX7">
        <v>3.6999999999999998E-2</v>
      </c>
      <c r="BY7">
        <v>0.13</v>
      </c>
      <c r="BZ7">
        <v>0.69</v>
      </c>
      <c r="CA7">
        <v>58000</v>
      </c>
      <c r="CB7">
        <v>0.13</v>
      </c>
      <c r="CC7">
        <v>5.9</v>
      </c>
      <c r="CD7">
        <v>18.899999999999999</v>
      </c>
      <c r="CE7">
        <v>107000</v>
      </c>
      <c r="CF7">
        <v>0.154</v>
      </c>
      <c r="CG7">
        <v>1.75</v>
      </c>
      <c r="CH7">
        <v>8.6</v>
      </c>
      <c r="CI7">
        <v>1.4E-2</v>
      </c>
      <c r="CJ7">
        <v>3.6999999999999998E-2</v>
      </c>
      <c r="CK7">
        <v>2.34</v>
      </c>
      <c r="CL7">
        <v>2.9000000000000001E-2</v>
      </c>
      <c r="CM7">
        <v>440</v>
      </c>
      <c r="CN7">
        <v>0.14000000000000001</v>
      </c>
      <c r="CO7">
        <v>2.5999999999999999E-2</v>
      </c>
      <c r="CP7">
        <v>8.199999999999999E-3</v>
      </c>
      <c r="CQ7">
        <v>56</v>
      </c>
      <c r="CR7">
        <v>9.2999999999999999E-2</v>
      </c>
      <c r="CS7">
        <v>1.57</v>
      </c>
      <c r="CT7">
        <v>0.16500000000000001</v>
      </c>
      <c r="CU7">
        <v>347</v>
      </c>
      <c r="CV7">
        <v>3.87</v>
      </c>
    </row>
    <row r="8" spans="1:100" x14ac:dyDescent="0.2">
      <c r="A8" t="s">
        <v>187</v>
      </c>
      <c r="B8" t="s">
        <v>190</v>
      </c>
      <c r="C8">
        <v>0</v>
      </c>
      <c r="D8" t="s">
        <v>166</v>
      </c>
      <c r="E8" s="2" t="s">
        <v>139</v>
      </c>
      <c r="H8" s="13">
        <v>22.463020063733953</v>
      </c>
      <c r="I8" s="14">
        <v>7.0076745983663216E-2</v>
      </c>
      <c r="J8" s="13">
        <v>1.6249388089380488</v>
      </c>
      <c r="K8" s="14">
        <v>0.38731227919017081</v>
      </c>
      <c r="L8" s="13"/>
      <c r="M8" s="14">
        <v>23.414237263855352</v>
      </c>
      <c r="N8" s="14">
        <v>0.24533298463751302</v>
      </c>
      <c r="O8" s="14">
        <v>16.085277926352603</v>
      </c>
      <c r="P8" s="14">
        <v>1.3616743279482897</v>
      </c>
      <c r="Q8" s="14">
        <v>1.2872700234542642</v>
      </c>
      <c r="R8" s="23">
        <v>0.66050423395984592</v>
      </c>
      <c r="S8" s="23">
        <v>6.7457869012207683E-2</v>
      </c>
      <c r="T8" s="23">
        <v>0.23371945338767694</v>
      </c>
      <c r="U8" s="14">
        <v>11.725411508071971</v>
      </c>
      <c r="W8">
        <v>0.20799999999999999</v>
      </c>
      <c r="X8">
        <v>8600</v>
      </c>
      <c r="Y8">
        <v>1.84</v>
      </c>
      <c r="Z8">
        <v>0.14399999999999999</v>
      </c>
      <c r="AA8">
        <v>1.2</v>
      </c>
      <c r="AB8">
        <v>2.2999999999999998</v>
      </c>
      <c r="AC8">
        <v>2.7E-2</v>
      </c>
      <c r="AD8">
        <v>0.11</v>
      </c>
      <c r="AE8">
        <v>3.6</v>
      </c>
      <c r="AF8">
        <v>32000</v>
      </c>
      <c r="AG8">
        <v>9200</v>
      </c>
      <c r="AH8">
        <v>0.65</v>
      </c>
      <c r="AI8">
        <v>0.61599999999999999</v>
      </c>
      <c r="AJ8">
        <v>680</v>
      </c>
      <c r="AK8">
        <v>508</v>
      </c>
      <c r="AL8">
        <v>2650</v>
      </c>
      <c r="AM8">
        <v>0.183</v>
      </c>
      <c r="AN8">
        <v>121</v>
      </c>
      <c r="AO8">
        <v>0.245</v>
      </c>
      <c r="AP8">
        <v>0.16</v>
      </c>
      <c r="AQ8">
        <v>5.6000000000000001E-2</v>
      </c>
      <c r="AR8">
        <v>64</v>
      </c>
      <c r="AS8">
        <v>182000</v>
      </c>
      <c r="AT8">
        <v>9.8000000000000007</v>
      </c>
      <c r="AU8">
        <v>0.19700000000000001</v>
      </c>
      <c r="AV8">
        <v>33</v>
      </c>
      <c r="AX8">
        <v>0.12</v>
      </c>
      <c r="AY8">
        <v>0.39</v>
      </c>
      <c r="AZ8">
        <v>5.4700000000000006E-2</v>
      </c>
      <c r="BA8">
        <v>0.5</v>
      </c>
      <c r="BB8">
        <v>0.08</v>
      </c>
      <c r="BC8">
        <v>0.46</v>
      </c>
      <c r="BD8">
        <v>560</v>
      </c>
      <c r="BE8">
        <v>0.23599999999999999</v>
      </c>
      <c r="BF8">
        <v>1.57</v>
      </c>
      <c r="BG8">
        <v>2.4500000000000001E-2</v>
      </c>
      <c r="BH8">
        <v>97000</v>
      </c>
      <c r="BI8">
        <v>1900</v>
      </c>
      <c r="BJ8">
        <v>0.92</v>
      </c>
      <c r="BK8">
        <v>1500</v>
      </c>
      <c r="BL8" s="11">
        <v>4900</v>
      </c>
      <c r="BM8">
        <v>0.27</v>
      </c>
      <c r="BN8">
        <v>0.45700000000000002</v>
      </c>
      <c r="BO8">
        <v>10700</v>
      </c>
      <c r="BQ8">
        <v>0.49</v>
      </c>
      <c r="BR8">
        <v>1020</v>
      </c>
      <c r="BS8">
        <v>2.4</v>
      </c>
      <c r="BT8">
        <v>0.56000000000000005</v>
      </c>
      <c r="BU8">
        <v>9.290000000000001E-2</v>
      </c>
      <c r="BV8">
        <v>0.99</v>
      </c>
      <c r="BW8">
        <v>2.2200000000000002</v>
      </c>
      <c r="BX8">
        <v>3.6999999999999998E-2</v>
      </c>
      <c r="BY8">
        <v>0.13400000000000001</v>
      </c>
      <c r="BZ8">
        <v>0.71</v>
      </c>
      <c r="CA8">
        <v>59000</v>
      </c>
      <c r="CB8">
        <v>0.153</v>
      </c>
      <c r="CC8">
        <v>5.8</v>
      </c>
      <c r="CD8">
        <v>19.600000000000001</v>
      </c>
      <c r="CE8">
        <v>105000</v>
      </c>
      <c r="CF8">
        <v>0.14899999999999999</v>
      </c>
      <c r="CG8">
        <v>1.72</v>
      </c>
      <c r="CH8">
        <v>7.9</v>
      </c>
      <c r="CI8">
        <v>1.6E-2</v>
      </c>
      <c r="CJ8">
        <v>3.5499999999999997E-2</v>
      </c>
      <c r="CK8">
        <v>2.4</v>
      </c>
      <c r="CL8">
        <v>2.9000000000000001E-2</v>
      </c>
      <c r="CM8">
        <v>420</v>
      </c>
      <c r="CN8">
        <v>0.14199999999999999</v>
      </c>
      <c r="CO8">
        <v>2.47E-2</v>
      </c>
      <c r="CP8">
        <v>8.199999999999999E-3</v>
      </c>
      <c r="CQ8">
        <v>55</v>
      </c>
      <c r="CR8">
        <v>0.1</v>
      </c>
      <c r="CS8">
        <v>1.44</v>
      </c>
      <c r="CT8">
        <v>0.159</v>
      </c>
      <c r="CU8">
        <v>312</v>
      </c>
      <c r="CV8">
        <v>3.8</v>
      </c>
    </row>
    <row r="9" spans="1:100" x14ac:dyDescent="0.2">
      <c r="A9" s="2" t="s">
        <v>216</v>
      </c>
      <c r="B9" s="2" t="s">
        <v>215</v>
      </c>
      <c r="C9">
        <v>0</v>
      </c>
      <c r="D9" t="s">
        <v>166</v>
      </c>
      <c r="E9" s="2" t="s">
        <v>139</v>
      </c>
      <c r="H9" s="13">
        <v>22.890887112566979</v>
      </c>
      <c r="I9" s="13">
        <v>7.4581679654041555E-2</v>
      </c>
      <c r="J9" s="13">
        <v>1.5871495343115825</v>
      </c>
      <c r="K9" s="13">
        <v>0.38336607860974259</v>
      </c>
      <c r="L9" s="13"/>
      <c r="M9" s="13">
        <v>24.006025678216531</v>
      </c>
      <c r="N9" s="13">
        <v>0.24739894661340786</v>
      </c>
      <c r="O9" s="13">
        <v>15.819953754371527</v>
      </c>
      <c r="P9" s="13">
        <v>1.3883987773753121</v>
      </c>
      <c r="Q9" s="13">
        <v>1.2746771645291679</v>
      </c>
      <c r="R9" s="22">
        <v>0.66886163447117453</v>
      </c>
      <c r="S9" s="22">
        <v>6.5771422286902498E-2</v>
      </c>
      <c r="T9" s="22">
        <v>0.22569966822241352</v>
      </c>
      <c r="U9" s="13">
        <v>12.751385015028267</v>
      </c>
      <c r="V9" s="13">
        <v>17.605264995932298</v>
      </c>
      <c r="W9">
        <v>0.20100000000000001</v>
      </c>
      <c r="X9">
        <v>8400</v>
      </c>
      <c r="Y9">
        <v>1.74</v>
      </c>
      <c r="Z9">
        <v>0.14799999999999999</v>
      </c>
      <c r="AA9">
        <v>0.77500000000000002</v>
      </c>
      <c r="AB9">
        <v>2.42</v>
      </c>
      <c r="AC9">
        <v>2.1899999999999999E-2</v>
      </c>
      <c r="AD9">
        <v>0.11</v>
      </c>
      <c r="AE9">
        <v>3.26</v>
      </c>
      <c r="AF9">
        <v>34800</v>
      </c>
      <c r="AG9">
        <v>9110</v>
      </c>
      <c r="AH9">
        <v>0.67400000000000004</v>
      </c>
      <c r="AI9">
        <v>0.61939999999999995</v>
      </c>
      <c r="AJ9">
        <v>698</v>
      </c>
      <c r="AK9">
        <v>513</v>
      </c>
      <c r="AL9">
        <v>2623</v>
      </c>
      <c r="AM9">
        <v>0.188</v>
      </c>
      <c r="AN9">
        <v>133</v>
      </c>
      <c r="AO9">
        <v>0.25580000000000003</v>
      </c>
      <c r="AP9">
        <v>0.16550000000000001</v>
      </c>
      <c r="AQ9">
        <v>5.883E-2</v>
      </c>
      <c r="AR9">
        <v>58.2</v>
      </c>
      <c r="AS9">
        <v>186600</v>
      </c>
      <c r="AT9">
        <v>9.6199999999999992</v>
      </c>
      <c r="AU9">
        <v>0.2069</v>
      </c>
      <c r="AV9">
        <v>32.6</v>
      </c>
      <c r="AW9">
        <v>19700</v>
      </c>
      <c r="AX9">
        <v>0.1065</v>
      </c>
      <c r="AY9">
        <v>0.35</v>
      </c>
      <c r="AZ9">
        <v>5.6439999999999997E-2</v>
      </c>
      <c r="BA9">
        <v>7.7799999999999994E-2</v>
      </c>
      <c r="BB9">
        <v>0.53</v>
      </c>
      <c r="BC9">
        <v>0.46899999999999997</v>
      </c>
      <c r="BD9">
        <v>546</v>
      </c>
      <c r="BE9">
        <v>0.2414</v>
      </c>
      <c r="BF9">
        <v>1.45</v>
      </c>
      <c r="BG9">
        <v>2.503E-2</v>
      </c>
      <c r="BH9">
        <v>95399.999999999985</v>
      </c>
      <c r="BI9">
        <v>1916</v>
      </c>
      <c r="BJ9">
        <v>0.96099999999999997</v>
      </c>
      <c r="BK9">
        <v>2950</v>
      </c>
      <c r="BL9">
        <v>4962</v>
      </c>
      <c r="BM9">
        <v>0.28299999999999997</v>
      </c>
      <c r="BN9">
        <v>0.47370000000000001</v>
      </c>
      <c r="BO9">
        <v>10910</v>
      </c>
      <c r="BP9">
        <v>459000</v>
      </c>
      <c r="BQ9">
        <v>0.495</v>
      </c>
      <c r="BR9">
        <v>985</v>
      </c>
      <c r="BS9">
        <v>2.62</v>
      </c>
      <c r="BT9">
        <v>0.56000000000000005</v>
      </c>
      <c r="BU9">
        <v>9.3899999999999997E-2</v>
      </c>
      <c r="BV9">
        <v>0.92500000000000004</v>
      </c>
      <c r="BW9">
        <v>0.13200000000000001</v>
      </c>
      <c r="BX9">
        <v>2.3199999999999998</v>
      </c>
      <c r="BY9">
        <v>0.04</v>
      </c>
      <c r="BZ9">
        <v>0.69</v>
      </c>
      <c r="CA9">
        <v>53500</v>
      </c>
      <c r="CB9">
        <v>0.14499999999999999</v>
      </c>
      <c r="CC9">
        <v>5.81</v>
      </c>
      <c r="CD9">
        <v>20.3</v>
      </c>
      <c r="CE9">
        <v>107000</v>
      </c>
      <c r="CF9">
        <v>0.15359999999999999</v>
      </c>
      <c r="CG9">
        <v>1.63</v>
      </c>
      <c r="CH9">
        <v>7.79</v>
      </c>
      <c r="CI9">
        <v>1.4999999999999999E-2</v>
      </c>
      <c r="CJ9">
        <v>0.30797000000000002</v>
      </c>
      <c r="CK9">
        <v>2.2799999999999998</v>
      </c>
      <c r="CL9">
        <v>0.03</v>
      </c>
      <c r="CM9">
        <v>447</v>
      </c>
      <c r="CN9">
        <v>0.14000000000000001</v>
      </c>
      <c r="CO9">
        <v>2.6089999999999999E-2</v>
      </c>
      <c r="CP9">
        <v>8.0999999999999996E-3</v>
      </c>
      <c r="CQ9">
        <v>54.6</v>
      </c>
      <c r="CR9">
        <v>9.6000000000000002E-2</v>
      </c>
      <c r="CS9">
        <v>1.46</v>
      </c>
      <c r="CT9">
        <v>0.16869999999999999</v>
      </c>
      <c r="CU9">
        <v>309</v>
      </c>
      <c r="CV9">
        <v>3.63</v>
      </c>
    </row>
    <row r="10" spans="1:100" x14ac:dyDescent="0.2">
      <c r="A10" s="2" t="s">
        <v>216</v>
      </c>
      <c r="B10" s="2" t="s">
        <v>215</v>
      </c>
      <c r="C10">
        <v>1</v>
      </c>
      <c r="D10" t="s">
        <v>166</v>
      </c>
      <c r="E10" s="2" t="s">
        <v>139</v>
      </c>
      <c r="H10" s="13">
        <v>0.68672661337700946</v>
      </c>
      <c r="I10" s="13">
        <v>5.2207175757829089E-3</v>
      </c>
      <c r="J10" s="13">
        <v>9.5228972058694961E-2</v>
      </c>
      <c r="K10" s="13">
        <v>1.9168303930487133E-2</v>
      </c>
      <c r="L10" s="13"/>
      <c r="M10" s="13">
        <v>0.96024102712866122</v>
      </c>
      <c r="N10" s="13">
        <v>1.4843936796804472E-2</v>
      </c>
      <c r="O10" s="13">
        <v>0.63279815017486107</v>
      </c>
      <c r="P10" s="13">
        <v>9.7187914416271864E-2</v>
      </c>
      <c r="Q10" s="13">
        <v>7.6480629871750083E-2</v>
      </c>
      <c r="R10" s="22">
        <v>6.0197547102405706E-2</v>
      </c>
      <c r="S10" s="22">
        <v>5.9194280058212246E-3</v>
      </c>
      <c r="T10" s="22">
        <v>1.8055973457793081E-2</v>
      </c>
      <c r="U10" s="13">
        <v>1.2751385015028267</v>
      </c>
      <c r="V10" s="13">
        <v>1.7605264995932299</v>
      </c>
      <c r="W10">
        <v>1.8090000000000002E-2</v>
      </c>
      <c r="X10">
        <v>504</v>
      </c>
      <c r="Y10">
        <v>0.15659999999999999</v>
      </c>
      <c r="Z10">
        <v>1.7759999999999998E-2</v>
      </c>
      <c r="AA10">
        <v>7.7499999999999999E-2</v>
      </c>
      <c r="AB10">
        <v>0.121</v>
      </c>
      <c r="AC10">
        <v>1.5329999999999999E-3</v>
      </c>
      <c r="AD10">
        <v>9.8999999999999991E-3</v>
      </c>
      <c r="AE10">
        <v>0.48899999999999999</v>
      </c>
      <c r="AF10">
        <v>3480</v>
      </c>
      <c r="AG10">
        <v>546.6</v>
      </c>
      <c r="AH10">
        <v>4.718E-2</v>
      </c>
      <c r="AI10">
        <v>1.8581999999999998E-2</v>
      </c>
      <c r="AJ10">
        <v>104.7</v>
      </c>
      <c r="AK10">
        <v>20.52</v>
      </c>
      <c r="AL10">
        <v>131.15</v>
      </c>
      <c r="AM10">
        <v>1.1280000000000002E-2</v>
      </c>
      <c r="AN10">
        <v>18.62</v>
      </c>
      <c r="AO10">
        <v>7.6740000000000011E-3</v>
      </c>
      <c r="AP10">
        <v>4.9650000000000007E-3</v>
      </c>
      <c r="AQ10">
        <v>1.7649E-3</v>
      </c>
      <c r="AR10">
        <v>9.3120000000000012</v>
      </c>
      <c r="AS10">
        <v>7464</v>
      </c>
      <c r="AT10">
        <v>0.57719999999999994</v>
      </c>
      <c r="AU10">
        <v>6.2070000000000007E-3</v>
      </c>
      <c r="AV10">
        <v>2.9340000000000002</v>
      </c>
      <c r="AW10">
        <v>1970</v>
      </c>
      <c r="AX10">
        <v>3.1949999999999999E-3</v>
      </c>
      <c r="AY10">
        <v>0.17499999999999999</v>
      </c>
      <c r="AZ10">
        <v>1.6932E-3</v>
      </c>
      <c r="BA10">
        <v>3.8899999999999994E-3</v>
      </c>
      <c r="BB10">
        <v>0.10600000000000001</v>
      </c>
      <c r="BC10">
        <v>2.3449999999999999E-2</v>
      </c>
      <c r="BD10">
        <v>49.14</v>
      </c>
      <c r="BE10">
        <v>7.2419999999999993E-3</v>
      </c>
      <c r="BF10">
        <v>0.14499999999999999</v>
      </c>
      <c r="BG10">
        <v>7.5090000000000009E-4</v>
      </c>
      <c r="BH10">
        <v>3815.9999999999995</v>
      </c>
      <c r="BI10">
        <v>114.96</v>
      </c>
      <c r="BJ10">
        <v>9.6099999999999991E-2</v>
      </c>
      <c r="BK10">
        <v>442.5</v>
      </c>
      <c r="BL10">
        <v>446.58</v>
      </c>
      <c r="BM10">
        <v>2.8299999999999995E-2</v>
      </c>
      <c r="BN10">
        <v>1.4211E-2</v>
      </c>
      <c r="BO10">
        <v>763.7</v>
      </c>
      <c r="BP10">
        <v>45900</v>
      </c>
      <c r="BQ10">
        <v>2.4750000000000001E-2</v>
      </c>
      <c r="BR10">
        <v>78.8</v>
      </c>
      <c r="BS10">
        <v>0.20960000000000001</v>
      </c>
      <c r="BT10">
        <v>2.2400000000000003E-2</v>
      </c>
      <c r="BU10">
        <v>2.8170000000000001E-3</v>
      </c>
      <c r="BV10">
        <v>4.6249999999999999E-2</v>
      </c>
      <c r="BW10">
        <v>6.6E-3</v>
      </c>
      <c r="BX10">
        <v>0.18559999999999999</v>
      </c>
      <c r="BY10">
        <v>2E-3</v>
      </c>
      <c r="BZ10">
        <v>3.4499999999999996E-2</v>
      </c>
      <c r="CA10">
        <v>2675</v>
      </c>
      <c r="CB10">
        <v>2.0299999999999999E-2</v>
      </c>
      <c r="CC10">
        <v>0.34860000000000002</v>
      </c>
      <c r="CD10">
        <v>1.421</v>
      </c>
      <c r="CE10">
        <v>3210</v>
      </c>
      <c r="CF10">
        <v>4.6080000000000001E-3</v>
      </c>
      <c r="CG10">
        <v>0.2445</v>
      </c>
      <c r="CH10">
        <v>0.54530000000000001</v>
      </c>
      <c r="CI10">
        <v>1.5E-3</v>
      </c>
      <c r="CJ10">
        <v>9.2391000000000001E-3</v>
      </c>
      <c r="CK10">
        <v>0.15959999999999999</v>
      </c>
      <c r="CL10">
        <v>2.0999999999999999E-3</v>
      </c>
      <c r="CM10">
        <v>31.29</v>
      </c>
      <c r="CN10">
        <v>1.54E-2</v>
      </c>
      <c r="CO10">
        <v>8.6096999999999996E-3</v>
      </c>
      <c r="CP10">
        <v>5.6700000000000001E-4</v>
      </c>
      <c r="CQ10">
        <v>3.2760000000000002</v>
      </c>
      <c r="CR10">
        <v>9.5999999999999992E-3</v>
      </c>
      <c r="CS10">
        <v>7.2999999999999995E-2</v>
      </c>
      <c r="CT10">
        <v>5.0609999999999995E-3</v>
      </c>
      <c r="CU10">
        <v>12.36</v>
      </c>
      <c r="CV10">
        <v>0.18149999999999999</v>
      </c>
    </row>
    <row r="11" spans="1:100" x14ac:dyDescent="0.2">
      <c r="A11" s="2" t="s">
        <v>36</v>
      </c>
      <c r="B11" s="2" t="s">
        <v>34</v>
      </c>
      <c r="C11" s="2">
        <v>0</v>
      </c>
      <c r="D11" s="2" t="s">
        <v>154</v>
      </c>
      <c r="E11" s="2" t="s">
        <v>122</v>
      </c>
      <c r="F11" s="2" t="s">
        <v>143</v>
      </c>
      <c r="G11" s="2"/>
      <c r="H11" s="2">
        <v>44.71</v>
      </c>
      <c r="I11" s="2">
        <v>0.13</v>
      </c>
      <c r="J11" s="2">
        <v>3.98</v>
      </c>
      <c r="K11" s="2">
        <v>0.56999999999999995</v>
      </c>
      <c r="L11" s="2">
        <v>0.191</v>
      </c>
      <c r="M11" s="2">
        <v>8.0079999999999991</v>
      </c>
      <c r="N11" s="2">
        <v>0.13</v>
      </c>
      <c r="O11" s="2">
        <v>38.729999999999997</v>
      </c>
      <c r="P11" s="2">
        <v>0.24</v>
      </c>
      <c r="Q11" s="2">
        <v>3.17</v>
      </c>
      <c r="R11" s="24">
        <v>0.28000000000000003</v>
      </c>
      <c r="S11" s="24">
        <v>6.0000000000000001E-3</v>
      </c>
      <c r="T11" s="2">
        <v>1.9E-2</v>
      </c>
      <c r="U11" s="2"/>
      <c r="V11" s="2"/>
      <c r="W11" s="2"/>
      <c r="X11" s="3">
        <f>J11*2*26.9815386/101.9612772*10000</f>
        <v>21064.177808867229</v>
      </c>
      <c r="Y11" s="2"/>
      <c r="Z11" s="2"/>
      <c r="AA11" s="2"/>
      <c r="AB11" s="2">
        <v>0.56299999999999994</v>
      </c>
      <c r="AC11" s="2"/>
      <c r="AD11" s="2"/>
      <c r="AE11" s="2"/>
      <c r="AF11" s="2"/>
      <c r="AG11" s="3">
        <f>Q11*40.078/56.0774*10000</f>
        <v>22655.697304083285</v>
      </c>
      <c r="AH11" s="2"/>
      <c r="AI11" s="2">
        <v>0.55000000000000004</v>
      </c>
      <c r="AJ11" s="2"/>
      <c r="AK11" s="2"/>
      <c r="AL11" s="2">
        <v>3900</v>
      </c>
      <c r="AM11" s="2"/>
      <c r="AN11" s="2"/>
      <c r="AO11" s="2">
        <v>0.505</v>
      </c>
      <c r="AP11" s="2">
        <v>0.34799999999999998</v>
      </c>
      <c r="AQ11" s="2">
        <v>9.6000000000000002E-2</v>
      </c>
      <c r="AR11" s="2"/>
      <c r="AS11" s="2"/>
      <c r="AT11" s="2"/>
      <c r="AU11" s="2">
        <v>0.35799999999999998</v>
      </c>
      <c r="AV11" s="2"/>
      <c r="AW11" s="2"/>
      <c r="AX11" s="2">
        <v>0.157</v>
      </c>
      <c r="AY11" s="2"/>
      <c r="AZ11" s="2">
        <v>0.115</v>
      </c>
      <c r="BA11" s="2"/>
      <c r="BB11" s="2"/>
      <c r="BC11" s="2"/>
      <c r="BD11" s="3">
        <f>2*39.0983/94.196*S11*10000</f>
        <v>49.808866618540065</v>
      </c>
      <c r="BE11" s="2">
        <v>0.192</v>
      </c>
      <c r="BF11" s="2"/>
      <c r="BG11" s="2">
        <v>5.8000000000000003E-2</v>
      </c>
      <c r="BH11" s="3">
        <f>O11*24.305/40.3044*10000</f>
        <v>233555.80284038463</v>
      </c>
      <c r="BI11" s="3">
        <f>54.938/70.9374*N11*10000</f>
        <v>1006.7947232348523</v>
      </c>
      <c r="BJ11" s="2"/>
      <c r="BK11" s="2"/>
      <c r="BL11" s="3">
        <f>2*22.9898/61.9789*R11*10000</f>
        <v>2077.204984276907</v>
      </c>
      <c r="BM11" s="2">
        <v>0.14849999999999999</v>
      </c>
      <c r="BN11" s="2">
        <v>0.58099999999999996</v>
      </c>
      <c r="BO11" s="2">
        <v>1886</v>
      </c>
      <c r="BP11" s="2"/>
      <c r="BQ11" s="2"/>
      <c r="BR11" s="3">
        <f>2*30.9738/141.9445*T11*10000</f>
        <v>82.920042692742584</v>
      </c>
      <c r="BS11" s="2">
        <v>1.7999999999999999E-2</v>
      </c>
      <c r="BT11" s="2"/>
      <c r="BU11" s="2">
        <v>0.107</v>
      </c>
      <c r="BV11" s="2"/>
      <c r="BW11" s="2">
        <v>0.05</v>
      </c>
      <c r="BX11" s="2"/>
      <c r="BY11" s="2"/>
      <c r="BZ11" s="2"/>
      <c r="CA11" s="2"/>
      <c r="CB11" s="2"/>
      <c r="CC11" s="2"/>
      <c r="CD11" s="2"/>
      <c r="CE11" s="3">
        <f>H11*28.0855/60.0843*10000</f>
        <v>208990.15300169928</v>
      </c>
      <c r="CF11" s="2">
        <v>0.23899999999999999</v>
      </c>
      <c r="CG11" s="2"/>
      <c r="CH11" s="2">
        <v>7.6639999999999997</v>
      </c>
      <c r="CI11" s="2">
        <v>9.5999999999999992E-3</v>
      </c>
      <c r="CJ11" s="2">
        <v>7.0000000000000007E-2</v>
      </c>
      <c r="CK11" s="2"/>
      <c r="CL11" s="2">
        <v>7.9000000000000008E-3</v>
      </c>
      <c r="CM11" s="3">
        <f>47.867/79.8658*I11*10000</f>
        <v>779.14576702418321</v>
      </c>
      <c r="CN11" s="2"/>
      <c r="CO11" s="2"/>
      <c r="CP11" s="2">
        <v>3.2000000000000002E-3</v>
      </c>
      <c r="CQ11" s="2"/>
      <c r="CR11" s="2"/>
      <c r="CS11" s="2">
        <v>3.3279999999999998</v>
      </c>
      <c r="CT11" s="2">
        <v>0.36499999999999999</v>
      </c>
      <c r="CU11" s="2"/>
      <c r="CV11" s="2">
        <v>5.0819999999999999</v>
      </c>
    </row>
    <row r="12" spans="1:100" x14ac:dyDescent="0.2">
      <c r="A12" t="s">
        <v>149</v>
      </c>
      <c r="B12" t="s">
        <v>150</v>
      </c>
      <c r="C12" s="2">
        <v>0</v>
      </c>
      <c r="D12" t="s">
        <v>147</v>
      </c>
      <c r="E12" s="2" t="s">
        <v>153</v>
      </c>
      <c r="H12" s="7">
        <v>58.574895185170497</v>
      </c>
      <c r="I12" s="7">
        <v>0.62037560609956366</v>
      </c>
      <c r="J12" s="7">
        <v>11.910164339978966</v>
      </c>
      <c r="K12" s="6"/>
      <c r="L12" s="6"/>
      <c r="M12" s="7">
        <v>5.2108671240181863</v>
      </c>
      <c r="N12" s="7">
        <v>0.32183663469584622</v>
      </c>
      <c r="O12" s="7">
        <v>2.4771211575853078</v>
      </c>
      <c r="P12" s="6"/>
      <c r="Q12" s="7">
        <v>5.949830811402367</v>
      </c>
      <c r="R12" s="7">
        <v>2.429386357252135</v>
      </c>
      <c r="S12" s="10">
        <v>2.038401916996369</v>
      </c>
      <c r="T12" s="10">
        <v>0.188631763181387</v>
      </c>
      <c r="U12" s="7">
        <v>3.0103811617203649</v>
      </c>
      <c r="V12" s="7">
        <v>7.2927287890226609</v>
      </c>
      <c r="W12" s="6"/>
      <c r="X12" s="3">
        <f>J12*2*26.9815386/101.9612772*10000</f>
        <v>63034.627987474058</v>
      </c>
      <c r="Y12" s="6"/>
      <c r="Z12" s="6"/>
      <c r="AA12" s="8"/>
      <c r="AB12" s="9">
        <v>776.08417680089872</v>
      </c>
      <c r="AC12" s="7"/>
      <c r="AD12" s="6"/>
      <c r="AE12" s="6"/>
      <c r="AF12" s="6"/>
      <c r="AG12" s="3">
        <f>Q12*40.078/56.0774*10000</f>
        <v>42522.891442788736</v>
      </c>
      <c r="AH12" s="6"/>
      <c r="AI12" s="8">
        <v>57.304983937418335</v>
      </c>
      <c r="AJ12" s="6"/>
      <c r="AK12" s="8">
        <v>21.879319951672738</v>
      </c>
      <c r="AL12" s="8">
        <v>78.864407019851058</v>
      </c>
      <c r="AM12" s="7">
        <v>3.4833000480692755</v>
      </c>
      <c r="AN12" s="9">
        <v>75.002056542418032</v>
      </c>
      <c r="AO12" s="7">
        <v>4.9914165390837129</v>
      </c>
      <c r="AP12" s="7">
        <v>2.9188911378389921</v>
      </c>
      <c r="AQ12" s="7">
        <v>1.3069312807648581</v>
      </c>
      <c r="AR12" s="6"/>
      <c r="AS12" s="6"/>
      <c r="AT12" s="6"/>
      <c r="AU12" s="7">
        <v>5.2635584417296251</v>
      </c>
      <c r="AV12" s="6"/>
      <c r="AW12" s="6"/>
      <c r="AX12" s="7">
        <v>4.0578318012502788</v>
      </c>
      <c r="AY12" s="6"/>
      <c r="AZ12" s="7"/>
      <c r="BA12" s="6"/>
      <c r="BB12" s="6"/>
      <c r="BC12" s="6"/>
      <c r="BD12" s="3">
        <f>2*39.0983/94.196*S12*10000</f>
        <v>16921.748199774753</v>
      </c>
      <c r="BE12" s="8">
        <v>28.835929526902518</v>
      </c>
      <c r="BF12" s="8"/>
      <c r="BG12" s="10">
        <v>0.41288819369214119</v>
      </c>
      <c r="BH12" s="3">
        <f>O12*24.305/40.3044*10000</f>
        <v>14937.929788090358</v>
      </c>
      <c r="BI12" s="3">
        <f>54.938/70.9374*N12*10000</f>
        <v>2492.4878888880057</v>
      </c>
      <c r="BJ12" s="6"/>
      <c r="BK12" s="6"/>
      <c r="BL12" s="3">
        <f>2*22.9898/61.9789*R12*10000</f>
        <v>18022.619464351617</v>
      </c>
      <c r="BM12" s="7">
        <v>8.9353136761718641</v>
      </c>
      <c r="BN12" s="8">
        <v>27.027029199150434</v>
      </c>
      <c r="BO12" s="8">
        <v>70.524571996705731</v>
      </c>
      <c r="BP12" s="8"/>
      <c r="BQ12" s="6"/>
      <c r="BR12" s="3">
        <f>2*30.9738/141.9445*T12*10000</f>
        <v>823.22915032673245</v>
      </c>
      <c r="BS12" s="8">
        <v>19.921890455122213</v>
      </c>
      <c r="BT12" s="6"/>
      <c r="BU12" s="7"/>
      <c r="BV12" s="6"/>
      <c r="BW12" s="8">
        <v>57.195675549816286</v>
      </c>
      <c r="BX12" s="6"/>
      <c r="BY12" s="6"/>
      <c r="BZ12" s="6"/>
      <c r="CA12" s="6"/>
      <c r="CB12" s="6"/>
      <c r="CC12" s="8">
        <v>13.103891508523756</v>
      </c>
      <c r="CD12" s="6"/>
      <c r="CE12" s="3">
        <f>H12*28.0855/60.0843*10000</f>
        <v>273799.51480222057</v>
      </c>
      <c r="CF12" s="7">
        <v>5.7761383587549888</v>
      </c>
      <c r="CG12" s="6"/>
      <c r="CH12" s="9">
        <v>327.42007429746161</v>
      </c>
      <c r="CI12" s="10">
        <v>0.63011050110557854</v>
      </c>
      <c r="CJ12" s="7"/>
      <c r="CK12" s="6"/>
      <c r="CL12" s="7">
        <v>6.9126004640597598</v>
      </c>
      <c r="CM12" s="3">
        <f>47.867/79.8658*I12*10000</f>
        <v>3718.1771342887464</v>
      </c>
      <c r="CN12" s="6"/>
      <c r="CO12" s="6"/>
      <c r="CP12" s="7">
        <v>1.6825918803191826</v>
      </c>
      <c r="CQ12" s="9">
        <v>110.14926233435406</v>
      </c>
      <c r="CR12" s="6"/>
      <c r="CS12" s="8">
        <v>29.803043908019401</v>
      </c>
      <c r="CT12" s="7">
        <v>2.7576605724333354</v>
      </c>
      <c r="CU12" s="8">
        <v>86.442313638484265</v>
      </c>
      <c r="CV12" s="9">
        <v>130.13992558909447</v>
      </c>
    </row>
    <row r="13" spans="1:100" x14ac:dyDescent="0.2">
      <c r="A13" t="s">
        <v>148</v>
      </c>
      <c r="B13" t="s">
        <v>171</v>
      </c>
      <c r="C13" s="2">
        <v>0</v>
      </c>
      <c r="D13" t="s">
        <v>146</v>
      </c>
      <c r="E13" s="2" t="s">
        <v>153</v>
      </c>
      <c r="H13" s="7">
        <v>56.597344496090699</v>
      </c>
      <c r="I13" s="7">
        <v>0.64201991579582951</v>
      </c>
      <c r="J13" s="7">
        <v>12.506373183905298</v>
      </c>
      <c r="K13" s="6"/>
      <c r="L13" s="6"/>
      <c r="M13" s="7">
        <v>5.6683776507182477</v>
      </c>
      <c r="N13" s="7">
        <v>0.42558198616772935</v>
      </c>
      <c r="O13" s="7">
        <v>2.7544419272225729</v>
      </c>
      <c r="P13" s="6"/>
      <c r="Q13" s="7">
        <v>6.2245321094140325</v>
      </c>
      <c r="R13" s="7">
        <v>2.4989436786014294</v>
      </c>
      <c r="S13" s="10">
        <v>2.2098570581897077</v>
      </c>
      <c r="T13" s="10">
        <v>0.20039703803870082</v>
      </c>
      <c r="U13" s="7">
        <v>3.0651810789348897</v>
      </c>
      <c r="V13" s="7">
        <v>7.090474610830122</v>
      </c>
      <c r="W13" s="6"/>
      <c r="X13" s="3">
        <f>J13*2*26.9815386/101.9612772*10000</f>
        <v>66190.067459756319</v>
      </c>
      <c r="Y13" s="6"/>
      <c r="Z13" s="6"/>
      <c r="AA13" s="8">
        <v>67.936314064936141</v>
      </c>
      <c r="AB13" s="9">
        <v>786.20470873971612</v>
      </c>
      <c r="AC13" s="7">
        <v>1.9888934117047767</v>
      </c>
      <c r="AD13" s="6"/>
      <c r="AE13" s="6"/>
      <c r="AF13" s="6"/>
      <c r="AG13" s="3">
        <f>Q13*40.078/56.0774*10000</f>
        <v>44486.156255656584</v>
      </c>
      <c r="AH13" s="6"/>
      <c r="AI13" s="8">
        <v>57.572294322837621</v>
      </c>
      <c r="AJ13" s="6"/>
      <c r="AK13" s="8">
        <v>26.872510779929982</v>
      </c>
      <c r="AL13" s="8">
        <v>68.777757574914858</v>
      </c>
      <c r="AM13" s="7">
        <v>4.9020374219026266</v>
      </c>
      <c r="AN13" s="9">
        <v>116.00853301477451</v>
      </c>
      <c r="AO13" s="7">
        <v>5.43254052045494</v>
      </c>
      <c r="AP13" s="7">
        <v>3.0929419147178461</v>
      </c>
      <c r="AQ13" s="7">
        <v>1.3683525159193874</v>
      </c>
      <c r="AR13" s="6"/>
      <c r="AS13" s="6"/>
      <c r="AT13" s="6"/>
      <c r="AU13" s="7">
        <v>5.8071164386201364</v>
      </c>
      <c r="AV13" s="6"/>
      <c r="AW13" s="6"/>
      <c r="AX13" s="7">
        <v>3.4184250781119045</v>
      </c>
      <c r="AY13" s="6"/>
      <c r="AZ13" s="7">
        <v>1.1025170701554645</v>
      </c>
      <c r="BA13" s="6"/>
      <c r="BB13" s="6"/>
      <c r="BC13" s="6"/>
      <c r="BD13" s="3">
        <f>2*39.0983/94.196*S13*10000</f>
        <v>18345.079242901746</v>
      </c>
      <c r="BE13" s="8">
        <v>29.083730272905267</v>
      </c>
      <c r="BF13" s="8">
        <v>44.810719372620049</v>
      </c>
      <c r="BG13" s="10">
        <v>0.45892915719924438</v>
      </c>
      <c r="BH13" s="3">
        <f>O13*24.305/40.3044*10000</f>
        <v>16610.273578354878</v>
      </c>
      <c r="BI13" s="3">
        <f>54.938/70.9374*N13*10000</f>
        <v>3295.9515229036756</v>
      </c>
      <c r="BJ13" s="6"/>
      <c r="BK13" s="6"/>
      <c r="BL13" s="3">
        <f>2*22.9898/61.9789*R13*10000</f>
        <v>18538.636659350566</v>
      </c>
      <c r="BM13" s="7">
        <v>9.4171879986880036</v>
      </c>
      <c r="BN13" s="8">
        <v>27.563863743949867</v>
      </c>
      <c r="BO13" s="8">
        <v>73.011437511749463</v>
      </c>
      <c r="BP13" s="8"/>
      <c r="BQ13" s="6"/>
      <c r="BR13" s="3">
        <f>2*30.9738/141.9445*T13*10000</f>
        <v>874.5753131404332</v>
      </c>
      <c r="BS13" s="8">
        <v>21.221096893340935</v>
      </c>
      <c r="BT13" s="6"/>
      <c r="BU13" s="7">
        <v>7.1465655968082942</v>
      </c>
      <c r="BV13" s="6"/>
      <c r="BW13" s="8">
        <v>83.667988039577779</v>
      </c>
      <c r="BX13" s="6"/>
      <c r="BY13" s="6"/>
      <c r="BZ13" s="6"/>
      <c r="CA13" s="6"/>
      <c r="CB13" s="6"/>
      <c r="CC13" s="8">
        <v>14.999248803495489</v>
      </c>
      <c r="CD13" s="6"/>
      <c r="CE13" s="3">
        <f>H13*28.0855/60.0843*10000</f>
        <v>264555.75230883196</v>
      </c>
      <c r="CF13" s="7">
        <v>5.9961300702460578</v>
      </c>
      <c r="CG13" s="6"/>
      <c r="CH13" s="9">
        <v>301.6993251590556</v>
      </c>
      <c r="CI13" s="10">
        <v>0.69804279512487177</v>
      </c>
      <c r="CJ13" s="7">
        <v>0.91508044295436142</v>
      </c>
      <c r="CK13" s="6"/>
      <c r="CL13" s="7">
        <v>8.1033878068696144</v>
      </c>
      <c r="CM13" s="3">
        <f>47.867/79.8658*I13*10000</f>
        <v>3847.9007672118696</v>
      </c>
      <c r="CN13" s="6"/>
      <c r="CO13" s="6"/>
      <c r="CP13" s="7">
        <v>1.7320443872458222</v>
      </c>
      <c r="CQ13" s="9">
        <v>116.28665918418665</v>
      </c>
      <c r="CR13" s="6"/>
      <c r="CS13" s="8">
        <v>33.27309261826732</v>
      </c>
      <c r="CT13" s="7">
        <v>3.0071563730387219</v>
      </c>
      <c r="CU13" s="8">
        <v>93.000954380557801</v>
      </c>
      <c r="CV13" s="9">
        <v>128.50766803555337</v>
      </c>
    </row>
    <row r="14" spans="1:100" x14ac:dyDescent="0.2">
      <c r="A14" t="s">
        <v>148</v>
      </c>
      <c r="B14" t="s">
        <v>171</v>
      </c>
      <c r="C14" s="2">
        <v>1</v>
      </c>
      <c r="D14" t="s">
        <v>146</v>
      </c>
      <c r="E14" s="2" t="s">
        <v>153</v>
      </c>
      <c r="H14" s="7">
        <v>3.0282972436551439</v>
      </c>
      <c r="I14" s="7">
        <v>3.7758333768863672E-2</v>
      </c>
      <c r="J14" s="7">
        <v>0.69242937548802019</v>
      </c>
      <c r="K14" s="6"/>
      <c r="L14" s="6"/>
      <c r="M14" s="7">
        <v>0.32714288106071532</v>
      </c>
      <c r="N14" s="7">
        <v>3.212066924848881E-2</v>
      </c>
      <c r="O14" s="7">
        <v>0.15847258843184667</v>
      </c>
      <c r="P14" s="6"/>
      <c r="Q14" s="7">
        <v>0.32736887585144098</v>
      </c>
      <c r="R14" s="7">
        <v>0.12103990244866603</v>
      </c>
      <c r="S14" s="10">
        <v>0.14242091815307983</v>
      </c>
      <c r="T14" s="10">
        <v>1.1360318759871665E-2</v>
      </c>
      <c r="U14" s="7">
        <v>0.22689178779358202</v>
      </c>
      <c r="V14" s="7">
        <v>0.34705151539096246</v>
      </c>
      <c r="W14" s="6"/>
      <c r="X14" s="3">
        <f>J14*2*26.9815386/101.9612772*10000</f>
        <v>3664.6873078800372</v>
      </c>
      <c r="Y14" s="6"/>
      <c r="Z14" s="6"/>
      <c r="AA14" s="8">
        <v>3.9780587785601553</v>
      </c>
      <c r="AB14" s="8">
        <v>38.960294787204461</v>
      </c>
      <c r="AC14" s="7">
        <v>0.13149008670598517</v>
      </c>
      <c r="AD14" s="6"/>
      <c r="AE14" s="6"/>
      <c r="AF14" s="6"/>
      <c r="AG14" s="3">
        <f>Q14*40.078/56.0774*10000</f>
        <v>2339.67512872816</v>
      </c>
      <c r="AH14" s="6"/>
      <c r="AI14" s="8">
        <v>4.0319490709843251</v>
      </c>
      <c r="AJ14" s="6"/>
      <c r="AK14" s="8">
        <v>1.3137250970322241</v>
      </c>
      <c r="AL14" s="8">
        <v>3.7291185970449119</v>
      </c>
      <c r="AM14" s="7">
        <v>0.32716453176657606</v>
      </c>
      <c r="AN14" s="8">
        <v>5.9367412617283657</v>
      </c>
      <c r="AO14" s="7">
        <v>0.33395556916643249</v>
      </c>
      <c r="AP14" s="7">
        <v>0.19026020896720683</v>
      </c>
      <c r="AQ14" s="7">
        <v>7.9330100601234133E-2</v>
      </c>
      <c r="AR14" s="6"/>
      <c r="AS14" s="6"/>
      <c r="AT14" s="6"/>
      <c r="AU14" s="7">
        <v>0.35539574847259264</v>
      </c>
      <c r="AV14" s="6"/>
      <c r="AW14" s="6"/>
      <c r="AX14" s="7">
        <v>0.21557295329199089</v>
      </c>
      <c r="AY14" s="6"/>
      <c r="AZ14" s="7">
        <v>6.7521728759290051E-2</v>
      </c>
      <c r="BA14" s="6"/>
      <c r="BB14" s="6"/>
      <c r="BC14" s="6"/>
      <c r="BD14" s="3">
        <f>2*39.0983/94.196*S14*10000</f>
        <v>1182.3040859961275</v>
      </c>
      <c r="BE14" s="8">
        <v>2.0030856751544839</v>
      </c>
      <c r="BF14" s="8">
        <v>2.7677070604043745</v>
      </c>
      <c r="BG14" s="7">
        <v>2.8518050143031146E-2</v>
      </c>
      <c r="BH14" s="3">
        <f>O14*24.305/40.3044*10000</f>
        <v>955.6465948720321</v>
      </c>
      <c r="BI14" s="3">
        <f>54.938/70.9374*N14*10000</f>
        <v>248.76092543192709</v>
      </c>
      <c r="BJ14" s="6"/>
      <c r="BK14" s="6"/>
      <c r="BL14" s="3">
        <f>2*22.9898/61.9789*R14*10000</f>
        <v>897.94531665271302</v>
      </c>
      <c r="BM14" s="7">
        <v>0.63675724511615051</v>
      </c>
      <c r="BN14" s="8">
        <v>1.7101571605992179</v>
      </c>
      <c r="BO14" s="8">
        <v>4.6136095925052567</v>
      </c>
      <c r="BP14" s="8"/>
      <c r="BQ14" s="6"/>
      <c r="BR14" s="3">
        <f>2*30.9738/141.9445*T14*10000</f>
        <v>49.578848240616999</v>
      </c>
      <c r="BS14" s="8">
        <v>1.3783132412866601</v>
      </c>
      <c r="BT14" s="6"/>
      <c r="BU14" s="7">
        <v>0.45760328591363686</v>
      </c>
      <c r="BV14" s="6"/>
      <c r="BW14" s="8">
        <v>5.7252889968291347</v>
      </c>
      <c r="BX14" s="6"/>
      <c r="BY14" s="6"/>
      <c r="BZ14" s="6"/>
      <c r="CA14" s="6"/>
      <c r="CB14" s="6"/>
      <c r="CC14" s="7">
        <v>0.82674246868837797</v>
      </c>
      <c r="CD14" s="6"/>
      <c r="CE14" s="3">
        <f>H14*28.0855/60.0843*10000</f>
        <v>14155.318816508896</v>
      </c>
      <c r="CF14" s="7">
        <v>0.37958209081062688</v>
      </c>
      <c r="CG14" s="6"/>
      <c r="CH14" s="8">
        <v>17.240465817972549</v>
      </c>
      <c r="CI14" s="10">
        <v>4.9019351712014006E-2</v>
      </c>
      <c r="CJ14" s="7">
        <v>5.6070636789621361E-2</v>
      </c>
      <c r="CK14" s="6"/>
      <c r="CL14" s="7">
        <v>0.58941931613107501</v>
      </c>
      <c r="CM14" s="3">
        <f>47.867/79.8658*I14*10000</f>
        <v>226.30189173766462</v>
      </c>
      <c r="CN14" s="6"/>
      <c r="CO14" s="6"/>
      <c r="CP14" s="7">
        <v>9.1810069329107846E-2</v>
      </c>
      <c r="CQ14" s="8">
        <v>6.3214397231212827</v>
      </c>
      <c r="CR14" s="6"/>
      <c r="CS14" s="8">
        <v>1.9719112788555981</v>
      </c>
      <c r="CT14" s="7">
        <v>0.1881550773751057</v>
      </c>
      <c r="CU14" s="8">
        <v>5.2322340619914822</v>
      </c>
      <c r="CV14" s="8">
        <v>7.554849965866941</v>
      </c>
    </row>
    <row r="15" spans="1:100" x14ac:dyDescent="0.2">
      <c r="A15" s="2" t="s">
        <v>22</v>
      </c>
      <c r="B15" s="2" t="s">
        <v>29</v>
      </c>
      <c r="C15" s="2">
        <v>0</v>
      </c>
      <c r="D15" s="2" t="s">
        <v>8</v>
      </c>
      <c r="E15" s="2" t="s">
        <v>122</v>
      </c>
      <c r="F15" s="2" t="s">
        <v>143</v>
      </c>
      <c r="G15" s="2"/>
      <c r="H15" s="25">
        <v>62.9</v>
      </c>
      <c r="I15" s="2">
        <v>0.5</v>
      </c>
      <c r="J15" s="25">
        <v>16</v>
      </c>
      <c r="K15" s="2"/>
      <c r="L15" s="2"/>
      <c r="M15" s="25">
        <v>5.4</v>
      </c>
      <c r="N15" s="2">
        <v>0.08</v>
      </c>
      <c r="O15" s="25">
        <v>3.5</v>
      </c>
      <c r="P15" s="2"/>
      <c r="Q15" s="25">
        <v>5.8</v>
      </c>
      <c r="R15" s="25">
        <v>4.5</v>
      </c>
      <c r="S15" s="24">
        <v>1</v>
      </c>
      <c r="T15" s="24">
        <v>0.19</v>
      </c>
      <c r="U15" s="2"/>
      <c r="V15" s="2"/>
      <c r="W15" s="2"/>
      <c r="X15" s="3">
        <f>J15*2*26.9815386/101.9612772*10000</f>
        <v>84680.111794441123</v>
      </c>
      <c r="Y15" s="2"/>
      <c r="Z15" s="2"/>
      <c r="AA15" s="2"/>
      <c r="AB15" s="2">
        <v>757</v>
      </c>
      <c r="AC15" s="2"/>
      <c r="AD15" s="2"/>
      <c r="AE15" s="2"/>
      <c r="AF15" s="2"/>
      <c r="AG15" s="3">
        <f>Q15*40.078/56.0774*10000</f>
        <v>41452.064468038821</v>
      </c>
      <c r="AH15" s="2"/>
      <c r="AI15" s="2">
        <v>44</v>
      </c>
      <c r="AJ15" s="2"/>
      <c r="AK15" s="2"/>
      <c r="AL15" s="2">
        <v>88</v>
      </c>
      <c r="AM15" s="2"/>
      <c r="AN15" s="2"/>
      <c r="AO15" s="2"/>
      <c r="AP15" s="2"/>
      <c r="AQ15" s="2">
        <v>1.18</v>
      </c>
      <c r="AR15" s="2"/>
      <c r="AS15" s="2"/>
      <c r="AT15" s="2"/>
      <c r="AU15" s="2"/>
      <c r="AV15" s="2"/>
      <c r="AW15" s="2"/>
      <c r="AX15" s="25">
        <v>3.6</v>
      </c>
      <c r="AY15" s="2"/>
      <c r="AZ15" s="2"/>
      <c r="BA15" s="2"/>
      <c r="BB15" s="2"/>
      <c r="BC15" s="2"/>
      <c r="BD15" s="3">
        <f>2*39.0983/94.196*S15*10000</f>
        <v>8301.4777697566769</v>
      </c>
      <c r="BE15" s="2">
        <v>22</v>
      </c>
      <c r="BF15" s="2"/>
      <c r="BG15" s="2">
        <v>0.18</v>
      </c>
      <c r="BH15" s="3">
        <f>O15*24.305/40.3044*10000</f>
        <v>21106.256388880618</v>
      </c>
      <c r="BI15" s="3">
        <f>54.938/70.9374*N15*10000</f>
        <v>619.56598352913988</v>
      </c>
      <c r="BJ15" s="2"/>
      <c r="BK15" s="2"/>
      <c r="BL15" s="3">
        <f>2*22.9898/61.9789*R15*10000</f>
        <v>33383.651533021715</v>
      </c>
      <c r="BM15" s="2">
        <v>5</v>
      </c>
      <c r="BN15" s="2">
        <v>19</v>
      </c>
      <c r="BO15" s="2">
        <v>58</v>
      </c>
      <c r="BP15" s="2"/>
      <c r="BQ15" s="2"/>
      <c r="BR15" s="3">
        <f>2*30.9738/141.9445*T15*10000</f>
        <v>829.20042692742584</v>
      </c>
      <c r="BS15" s="2">
        <v>13</v>
      </c>
      <c r="BT15" s="2"/>
      <c r="BU15" s="2"/>
      <c r="BV15" s="2"/>
      <c r="BW15" s="2">
        <v>11</v>
      </c>
      <c r="BX15" s="2"/>
      <c r="BY15" s="2"/>
      <c r="BZ15" s="2"/>
      <c r="CA15" s="2"/>
      <c r="CB15" s="2"/>
      <c r="CC15" s="2"/>
      <c r="CD15" s="2"/>
      <c r="CE15" s="3">
        <f>H15*28.0855/60.0843*10000</f>
        <v>294016.56505942484</v>
      </c>
      <c r="CF15" s="2">
        <v>3.3</v>
      </c>
      <c r="CG15" s="2"/>
      <c r="CH15" s="2">
        <v>569</v>
      </c>
      <c r="CI15" s="2"/>
      <c r="CJ15" s="2"/>
      <c r="CK15" s="2"/>
      <c r="CL15" s="2">
        <v>0.42</v>
      </c>
      <c r="CM15" s="3">
        <f>47.867/79.8658*I15*10000</f>
        <v>2996.7144885545504</v>
      </c>
      <c r="CN15" s="2"/>
      <c r="CO15" s="2">
        <v>0.19</v>
      </c>
      <c r="CP15" s="2">
        <v>0.05</v>
      </c>
      <c r="CQ15" s="2"/>
      <c r="CR15" s="2"/>
      <c r="CS15" s="2">
        <v>7</v>
      </c>
      <c r="CT15" s="2">
        <v>1.2</v>
      </c>
      <c r="CU15" s="2"/>
      <c r="CV15" s="2">
        <v>202</v>
      </c>
    </row>
    <row r="16" spans="1:100" x14ac:dyDescent="0.2">
      <c r="A16" s="2" t="s">
        <v>1</v>
      </c>
      <c r="B16" s="2" t="s">
        <v>30</v>
      </c>
      <c r="C16" s="2">
        <v>0</v>
      </c>
      <c r="D16" s="2" t="s">
        <v>8</v>
      </c>
      <c r="E16" s="2" t="s">
        <v>122</v>
      </c>
      <c r="F16" s="2" t="s">
        <v>143</v>
      </c>
      <c r="G16" s="2"/>
      <c r="H16" s="25">
        <v>58.3</v>
      </c>
      <c r="I16" s="2">
        <v>0.65</v>
      </c>
      <c r="J16" s="25">
        <v>17.399999999999999</v>
      </c>
      <c r="K16" s="2"/>
      <c r="L16" s="2"/>
      <c r="M16" s="2">
        <v>7.09</v>
      </c>
      <c r="N16" s="2">
        <v>0.12</v>
      </c>
      <c r="O16" s="2">
        <v>4.3600000000000003</v>
      </c>
      <c r="P16" s="2"/>
      <c r="Q16" s="2">
        <v>7.68</v>
      </c>
      <c r="R16" s="25">
        <v>2.7</v>
      </c>
      <c r="S16" s="24">
        <v>1.47</v>
      </c>
      <c r="T16" s="24">
        <v>0.24</v>
      </c>
      <c r="U16" s="2"/>
      <c r="V16" s="2"/>
      <c r="W16" s="2"/>
      <c r="X16" s="3">
        <f>J16*2*26.9815386/101.9612772*10000</f>
        <v>92089.621576454709</v>
      </c>
      <c r="Y16" s="2"/>
      <c r="Z16" s="2"/>
      <c r="AA16" s="2">
        <v>3.2</v>
      </c>
      <c r="AB16" s="2">
        <v>523</v>
      </c>
      <c r="AC16" s="2"/>
      <c r="AD16" s="2"/>
      <c r="AE16" s="2"/>
      <c r="AF16" s="2"/>
      <c r="AG16" s="3">
        <f>Q16*40.078/56.0774*10000</f>
        <v>54888.250881816915</v>
      </c>
      <c r="AH16" s="2"/>
      <c r="AI16" s="2">
        <v>45</v>
      </c>
      <c r="AJ16" s="2"/>
      <c r="AK16" s="2">
        <v>38</v>
      </c>
      <c r="AL16" s="2">
        <v>168</v>
      </c>
      <c r="AM16" s="2">
        <v>0.67</v>
      </c>
      <c r="AN16" s="2">
        <v>28</v>
      </c>
      <c r="AO16" s="2"/>
      <c r="AP16" s="2"/>
      <c r="AQ16" s="2">
        <v>1.18</v>
      </c>
      <c r="AR16" s="2"/>
      <c r="AS16" s="2"/>
      <c r="AT16" s="2"/>
      <c r="AU16" s="2"/>
      <c r="AV16" s="2"/>
      <c r="AW16" s="2"/>
      <c r="AX16" s="25">
        <v>2.8</v>
      </c>
      <c r="AY16" s="2"/>
      <c r="AZ16" s="2"/>
      <c r="BA16" s="2"/>
      <c r="BB16" s="2"/>
      <c r="BC16" s="2"/>
      <c r="BD16" s="3">
        <f>2*39.0983/94.196*S16*10000</f>
        <v>12203.172321542317</v>
      </c>
      <c r="BE16" s="2">
        <v>21</v>
      </c>
      <c r="BF16" s="2">
        <v>14</v>
      </c>
      <c r="BG16" s="2">
        <v>0.2</v>
      </c>
      <c r="BH16" s="3">
        <f>O16*24.305/40.3044*10000</f>
        <v>26292.365101576997</v>
      </c>
      <c r="BI16" s="3">
        <f>54.938/70.9374*N16*10000</f>
        <v>929.34897529370983</v>
      </c>
      <c r="BJ16" s="2"/>
      <c r="BK16" s="2"/>
      <c r="BL16" s="3">
        <f>2*22.9898/61.9789*R16*10000</f>
        <v>20030.190919813031</v>
      </c>
      <c r="BM16" s="2">
        <v>5.6</v>
      </c>
      <c r="BN16" s="2">
        <v>23</v>
      </c>
      <c r="BO16" s="2">
        <v>75</v>
      </c>
      <c r="BP16" s="2"/>
      <c r="BQ16" s="2"/>
      <c r="BR16" s="3">
        <f>2*30.9738/141.9445*T16*10000</f>
        <v>1047.4110655925379</v>
      </c>
      <c r="BS16" s="2">
        <v>6</v>
      </c>
      <c r="BT16" s="2"/>
      <c r="BU16" s="2"/>
      <c r="BV16" s="2"/>
      <c r="BW16" s="2">
        <v>41</v>
      </c>
      <c r="BX16" s="2"/>
      <c r="BY16" s="2"/>
      <c r="BZ16" s="2"/>
      <c r="CA16" s="2"/>
      <c r="CB16" s="2"/>
      <c r="CC16" s="2">
        <v>16</v>
      </c>
      <c r="CD16" s="2"/>
      <c r="CE16" s="3">
        <f>H16*28.0855/60.0843*10000</f>
        <v>272514.55871167674</v>
      </c>
      <c r="CF16" s="2">
        <v>4.0999999999999996</v>
      </c>
      <c r="CG16" s="2"/>
      <c r="CH16" s="2">
        <v>447</v>
      </c>
      <c r="CI16" s="2">
        <v>1.3</v>
      </c>
      <c r="CJ16" s="2">
        <v>0.43</v>
      </c>
      <c r="CK16" s="2"/>
      <c r="CL16" s="2">
        <v>2.6</v>
      </c>
      <c r="CM16" s="3">
        <f>47.867/79.8658*I16*10000</f>
        <v>3895.7288351209158</v>
      </c>
      <c r="CN16" s="2"/>
      <c r="CO16" s="2">
        <v>0.32</v>
      </c>
      <c r="CP16" s="2">
        <v>0.66</v>
      </c>
      <c r="CQ16" s="2">
        <v>140</v>
      </c>
      <c r="CR16" s="2"/>
      <c r="CS16" s="2">
        <v>16</v>
      </c>
      <c r="CT16" s="2">
        <v>1.1299999999999999</v>
      </c>
      <c r="CU16" s="2">
        <v>83</v>
      </c>
      <c r="CV16" s="2">
        <v>114</v>
      </c>
    </row>
    <row r="17" spans="1:100" x14ac:dyDescent="0.2">
      <c r="A17" s="2" t="s">
        <v>23</v>
      </c>
      <c r="B17" s="2" t="s">
        <v>31</v>
      </c>
      <c r="C17" s="2">
        <v>0</v>
      </c>
      <c r="D17" s="2" t="s">
        <v>8</v>
      </c>
      <c r="E17" s="2" t="s">
        <v>122</v>
      </c>
      <c r="F17" s="2" t="s">
        <v>143</v>
      </c>
      <c r="G17" s="2"/>
      <c r="H17" s="25">
        <v>49.6</v>
      </c>
      <c r="I17" s="2">
        <v>1.33</v>
      </c>
      <c r="J17" s="25">
        <v>16.399999999999999</v>
      </c>
      <c r="K17" s="2"/>
      <c r="L17" s="2"/>
      <c r="M17" s="26">
        <v>12</v>
      </c>
      <c r="N17" s="2">
        <v>0.22</v>
      </c>
      <c r="O17" s="2">
        <v>8.7200000000000006</v>
      </c>
      <c r="P17" s="2"/>
      <c r="Q17" s="2">
        <v>10.1</v>
      </c>
      <c r="R17" s="25">
        <v>1.43</v>
      </c>
      <c r="S17" s="24">
        <v>0.17</v>
      </c>
      <c r="T17" s="24">
        <v>0.21</v>
      </c>
      <c r="U17" s="2"/>
      <c r="V17" s="2"/>
      <c r="W17" s="2"/>
      <c r="X17" s="3">
        <f>J17*2*26.9815386/101.9612772*10000</f>
        <v>86797.114589302146</v>
      </c>
      <c r="Y17" s="2"/>
      <c r="Z17" s="2"/>
      <c r="AA17" s="2"/>
      <c r="AB17" s="2">
        <v>212</v>
      </c>
      <c r="AC17" s="2"/>
      <c r="AD17" s="2"/>
      <c r="AE17" s="2"/>
      <c r="AF17" s="2"/>
      <c r="AG17" s="3">
        <f>Q17*40.078/56.0774*10000</f>
        <v>72183.767435722781</v>
      </c>
      <c r="AH17" s="2"/>
      <c r="AI17" s="2">
        <v>28</v>
      </c>
      <c r="AJ17" s="2"/>
      <c r="AK17" s="2">
        <v>31</v>
      </c>
      <c r="AL17" s="2">
        <v>276</v>
      </c>
      <c r="AM17" s="2">
        <v>7.0000000000000007E-2</v>
      </c>
      <c r="AN17" s="2">
        <v>29</v>
      </c>
      <c r="AO17" s="2">
        <v>5.05</v>
      </c>
      <c r="AP17" s="2">
        <v>3.25</v>
      </c>
      <c r="AQ17" s="2">
        <v>1.36</v>
      </c>
      <c r="AR17" s="2"/>
      <c r="AS17" s="2"/>
      <c r="AT17" s="2"/>
      <c r="AU17" s="2">
        <v>4.3099999999999996</v>
      </c>
      <c r="AV17" s="2"/>
      <c r="AW17" s="2"/>
      <c r="AX17" s="25">
        <v>3.3</v>
      </c>
      <c r="AY17" s="2"/>
      <c r="AZ17" s="2">
        <v>1.1200000000000001</v>
      </c>
      <c r="BA17" s="2"/>
      <c r="BB17" s="2"/>
      <c r="BC17" s="2"/>
      <c r="BD17" s="3">
        <f>2*39.0983/94.196*S17*10000</f>
        <v>1411.2512208586354</v>
      </c>
      <c r="BE17" s="2">
        <v>12</v>
      </c>
      <c r="BF17" s="2"/>
      <c r="BG17" s="2"/>
      <c r="BH17" s="3">
        <f>O17*24.305/40.3044*10000</f>
        <v>52584.730203153995</v>
      </c>
      <c r="BI17" s="3">
        <f>54.938/70.9374*N17*10000</f>
        <v>1703.8064547051347</v>
      </c>
      <c r="BJ17" s="2">
        <v>0.8</v>
      </c>
      <c r="BK17" s="2"/>
      <c r="BL17" s="3">
        <f>2*22.9898/61.9789*R17*10000</f>
        <v>10608.582598271345</v>
      </c>
      <c r="BM17" s="2">
        <v>13</v>
      </c>
      <c r="BN17" s="2">
        <v>16</v>
      </c>
      <c r="BO17" s="2">
        <v>141</v>
      </c>
      <c r="BP17" s="2"/>
      <c r="BQ17" s="2"/>
      <c r="BR17" s="3">
        <f>2*30.9738/141.9445*T17*10000</f>
        <v>916.48468239347062</v>
      </c>
      <c r="BS17" s="2">
        <v>3.3</v>
      </c>
      <c r="BT17" s="2"/>
      <c r="BU17" s="2">
        <v>3.6</v>
      </c>
      <c r="BV17" s="2"/>
      <c r="BW17" s="2">
        <v>12</v>
      </c>
      <c r="BX17" s="2"/>
      <c r="BY17" s="2"/>
      <c r="BZ17" s="2"/>
      <c r="CA17" s="2"/>
      <c r="CB17" s="2"/>
      <c r="CC17" s="2">
        <v>33</v>
      </c>
      <c r="CD17" s="2"/>
      <c r="CE17" s="3">
        <f>H17*28.0855/60.0843*10000</f>
        <v>231847.72061919671</v>
      </c>
      <c r="CF17" s="2">
        <v>4.0999999999999996</v>
      </c>
      <c r="CG17" s="2"/>
      <c r="CH17" s="2">
        <v>196</v>
      </c>
      <c r="CI17" s="2"/>
      <c r="CJ17" s="2">
        <v>0.28000000000000003</v>
      </c>
      <c r="CK17" s="2"/>
      <c r="CL17" s="2">
        <v>0.54</v>
      </c>
      <c r="CM17" s="3">
        <f>47.867/79.8658*I17*10000</f>
        <v>7971.2605395551054</v>
      </c>
      <c r="CN17" s="2"/>
      <c r="CO17" s="2"/>
      <c r="CP17" s="2">
        <v>0.21</v>
      </c>
      <c r="CQ17" s="2">
        <v>217</v>
      </c>
      <c r="CR17" s="2">
        <v>0.5</v>
      </c>
      <c r="CS17" s="2">
        <v>28</v>
      </c>
      <c r="CT17" s="2">
        <v>3.19</v>
      </c>
      <c r="CU17" s="2"/>
      <c r="CV17" s="2">
        <v>127</v>
      </c>
    </row>
    <row r="18" spans="1:100" x14ac:dyDescent="0.2">
      <c r="A18" s="2" t="s">
        <v>24</v>
      </c>
      <c r="B18" s="2" t="s">
        <v>32</v>
      </c>
      <c r="C18" s="2">
        <v>0</v>
      </c>
      <c r="D18" s="2" t="s">
        <v>8</v>
      </c>
      <c r="E18" s="2" t="s">
        <v>122</v>
      </c>
      <c r="F18" s="2" t="s">
        <v>143</v>
      </c>
      <c r="G18" s="2"/>
      <c r="H18" s="25">
        <v>52.6</v>
      </c>
      <c r="I18" s="2">
        <v>0.95</v>
      </c>
      <c r="J18" s="25">
        <v>16.399999999999999</v>
      </c>
      <c r="K18" s="2"/>
      <c r="L18" s="2"/>
      <c r="M18" s="2">
        <v>10.5</v>
      </c>
      <c r="N18" s="2">
        <v>0.16</v>
      </c>
      <c r="O18" s="2">
        <v>6.04</v>
      </c>
      <c r="P18" s="2"/>
      <c r="Q18" s="25">
        <v>8.5</v>
      </c>
      <c r="R18" s="25">
        <v>3.19</v>
      </c>
      <c r="S18" s="24">
        <v>1.37</v>
      </c>
      <c r="T18" s="24">
        <v>0.16</v>
      </c>
      <c r="U18" s="2"/>
      <c r="V18" s="2"/>
      <c r="W18" s="2"/>
      <c r="X18" s="3">
        <f>J18*2*26.9815386/101.9612772*10000</f>
        <v>86797.114589302146</v>
      </c>
      <c r="Y18" s="2"/>
      <c r="Z18" s="2"/>
      <c r="AA18" s="2"/>
      <c r="AB18" s="2">
        <v>564</v>
      </c>
      <c r="AC18" s="2"/>
      <c r="AD18" s="2"/>
      <c r="AE18" s="2"/>
      <c r="AF18" s="2"/>
      <c r="AG18" s="3">
        <f>Q18*40.078/56.0774*10000</f>
        <v>60748.715168677583</v>
      </c>
      <c r="AH18" s="2"/>
      <c r="AI18" s="2">
        <v>46</v>
      </c>
      <c r="AJ18" s="2"/>
      <c r="AK18" s="2">
        <v>20</v>
      </c>
      <c r="AL18" s="2">
        <v>133</v>
      </c>
      <c r="AM18" s="2"/>
      <c r="AN18" s="2"/>
      <c r="AO18" s="2"/>
      <c r="AP18" s="2"/>
      <c r="AQ18" s="25">
        <v>1.3</v>
      </c>
      <c r="AR18" s="2"/>
      <c r="AS18" s="2"/>
      <c r="AT18" s="2"/>
      <c r="AU18" s="2">
        <v>4.67</v>
      </c>
      <c r="AV18" s="2"/>
      <c r="AW18" s="2"/>
      <c r="AX18" s="25">
        <v>1.9</v>
      </c>
      <c r="AY18" s="2"/>
      <c r="AZ18" s="2"/>
      <c r="BA18" s="2"/>
      <c r="BB18" s="2"/>
      <c r="BC18" s="2"/>
      <c r="BD18" s="3">
        <f>2*39.0983/94.196*S18*10000</f>
        <v>11373.02454456665</v>
      </c>
      <c r="BE18" s="2">
        <v>22</v>
      </c>
      <c r="BF18" s="2"/>
      <c r="BG18" s="2">
        <v>0.37</v>
      </c>
      <c r="BH18" s="3">
        <f>O18*24.305/40.3044*10000</f>
        <v>36423.368168239693</v>
      </c>
      <c r="BI18" s="3">
        <f>54.938/70.9374*N18*10000</f>
        <v>1239.1319670582798</v>
      </c>
      <c r="BJ18" s="2"/>
      <c r="BK18" s="2"/>
      <c r="BL18" s="3">
        <f>2*22.9898/61.9789*R18*10000</f>
        <v>23665.299642297618</v>
      </c>
      <c r="BM18" s="2">
        <v>7.75</v>
      </c>
      <c r="BN18" s="2">
        <v>24</v>
      </c>
      <c r="BO18" s="2">
        <v>73</v>
      </c>
      <c r="BP18" s="2"/>
      <c r="BQ18" s="2"/>
      <c r="BR18" s="3">
        <f>2*30.9738/141.9445*T18*10000</f>
        <v>698.27404372835861</v>
      </c>
      <c r="BS18" s="2">
        <v>9.8000000000000007</v>
      </c>
      <c r="BT18" s="2"/>
      <c r="BU18" s="2"/>
      <c r="BV18" s="2"/>
      <c r="BW18" s="2">
        <v>37</v>
      </c>
      <c r="BX18" s="2"/>
      <c r="BY18" s="2"/>
      <c r="BZ18" s="2"/>
      <c r="CA18" s="2"/>
      <c r="CB18" s="2"/>
      <c r="CC18" s="2">
        <v>28</v>
      </c>
      <c r="CD18" s="2"/>
      <c r="CE18" s="3">
        <f>H18*28.0855/60.0843*10000</f>
        <v>245870.76823729326</v>
      </c>
      <c r="CF18" s="2">
        <v>5.17</v>
      </c>
      <c r="CG18" s="2"/>
      <c r="CH18" s="2">
        <v>518</v>
      </c>
      <c r="CI18" s="2">
        <v>0.5</v>
      </c>
      <c r="CJ18" s="2">
        <v>0.79</v>
      </c>
      <c r="CK18" s="2"/>
      <c r="CL18" s="2">
        <v>1.64</v>
      </c>
      <c r="CM18" s="3">
        <f>47.867/79.8658*I18*10000</f>
        <v>5693.7575282536454</v>
      </c>
      <c r="CN18" s="2"/>
      <c r="CO18" s="2"/>
      <c r="CP18" s="2">
        <v>1.38</v>
      </c>
      <c r="CQ18" s="2"/>
      <c r="CR18" s="2"/>
      <c r="CS18" s="2"/>
      <c r="CT18" s="2">
        <v>2.09</v>
      </c>
      <c r="CU18" s="2"/>
      <c r="CV18" s="2">
        <v>86</v>
      </c>
    </row>
    <row r="19" spans="1:100" x14ac:dyDescent="0.2">
      <c r="A19" s="2" t="s">
        <v>25</v>
      </c>
      <c r="B19" s="2" t="s">
        <v>157</v>
      </c>
      <c r="C19" s="2">
        <v>0</v>
      </c>
      <c r="D19" s="2" t="s">
        <v>8</v>
      </c>
      <c r="E19" s="2" t="s">
        <v>122</v>
      </c>
      <c r="F19" s="2" t="s">
        <v>143</v>
      </c>
      <c r="G19" s="2"/>
      <c r="H19" s="25">
        <v>62.7</v>
      </c>
      <c r="I19" s="2">
        <v>1.04</v>
      </c>
      <c r="J19" s="25">
        <v>17.399999999999999</v>
      </c>
      <c r="K19" s="2"/>
      <c r="L19" s="2"/>
      <c r="M19" s="2">
        <v>7.52</v>
      </c>
      <c r="N19" s="25">
        <v>0.1</v>
      </c>
      <c r="O19" s="2">
        <v>3.53</v>
      </c>
      <c r="P19" s="2"/>
      <c r="Q19" s="2">
        <v>1.58</v>
      </c>
      <c r="R19" s="25">
        <v>2.58</v>
      </c>
      <c r="S19" s="24">
        <v>3.41</v>
      </c>
      <c r="T19" s="24">
        <v>0.13</v>
      </c>
      <c r="U19" s="2"/>
      <c r="V19" s="2"/>
      <c r="W19" s="2"/>
      <c r="X19" s="3">
        <f>J19*2*26.9815386/101.9612772*10000</f>
        <v>92089.621576454709</v>
      </c>
      <c r="Y19" s="2"/>
      <c r="Z19" s="2"/>
      <c r="AA19" s="2"/>
      <c r="AB19" s="2">
        <v>994</v>
      </c>
      <c r="AC19" s="2"/>
      <c r="AD19" s="2"/>
      <c r="AE19" s="2"/>
      <c r="AF19" s="2"/>
      <c r="AG19" s="3">
        <f>Q19*40.078/56.0774*10000</f>
        <v>11292.114113707128</v>
      </c>
      <c r="AH19" s="2"/>
      <c r="AI19" s="2">
        <v>73</v>
      </c>
      <c r="AJ19" s="2"/>
      <c r="AK19" s="2">
        <v>22</v>
      </c>
      <c r="AL19" s="2">
        <v>178</v>
      </c>
      <c r="AM19" s="2"/>
      <c r="AN19" s="2">
        <v>40</v>
      </c>
      <c r="AO19" s="2">
        <v>6.7</v>
      </c>
      <c r="AP19" s="2"/>
      <c r="AQ19" s="25">
        <v>1.8</v>
      </c>
      <c r="AR19" s="2"/>
      <c r="AS19" s="2"/>
      <c r="AT19" s="2"/>
      <c r="AU19" s="25">
        <v>6.8</v>
      </c>
      <c r="AV19" s="2"/>
      <c r="AW19" s="2"/>
      <c r="AX19" s="25"/>
      <c r="AY19" s="2"/>
      <c r="AZ19" s="2"/>
      <c r="BA19" s="2"/>
      <c r="BB19" s="2"/>
      <c r="BC19" s="2"/>
      <c r="BD19" s="3">
        <f>2*39.0983/94.196*S19*10000</f>
        <v>28308.039194870275</v>
      </c>
      <c r="BE19" s="2">
        <v>38</v>
      </c>
      <c r="BF19" s="2"/>
      <c r="BG19" s="2">
        <v>0.65</v>
      </c>
      <c r="BH19" s="3">
        <f>O19*24.305/40.3044*10000</f>
        <v>21287.167157928165</v>
      </c>
      <c r="BI19" s="3">
        <f>54.938/70.9374*N19*10000</f>
        <v>774.45747941142497</v>
      </c>
      <c r="BJ19" s="2"/>
      <c r="BK19" s="2"/>
      <c r="BL19" s="3">
        <f>2*22.9898/61.9789*R19*10000</f>
        <v>19139.960212265785</v>
      </c>
      <c r="BM19" s="2">
        <v>15</v>
      </c>
      <c r="BN19" s="2">
        <v>30</v>
      </c>
      <c r="BO19" s="2">
        <v>65</v>
      </c>
      <c r="BP19" s="2"/>
      <c r="BQ19" s="2"/>
      <c r="BR19" s="3">
        <f>2*30.9738/141.9445*T19*10000</f>
        <v>567.34766052929137</v>
      </c>
      <c r="BS19" s="2"/>
      <c r="BT19" s="2"/>
      <c r="BU19" s="2"/>
      <c r="BV19" s="2"/>
      <c r="BW19" s="2">
        <v>90</v>
      </c>
      <c r="BX19" s="2"/>
      <c r="BY19" s="2"/>
      <c r="BZ19" s="2"/>
      <c r="CA19" s="2"/>
      <c r="CB19" s="2"/>
      <c r="CC19" s="2">
        <v>17</v>
      </c>
      <c r="CD19" s="2"/>
      <c r="CE19" s="3">
        <f>H19*28.0855/60.0843*10000</f>
        <v>293081.69521821843</v>
      </c>
      <c r="CF19" s="2">
        <v>6.6</v>
      </c>
      <c r="CG19" s="2"/>
      <c r="CH19" s="2">
        <v>286</v>
      </c>
      <c r="CI19" s="2">
        <v>2.1</v>
      </c>
      <c r="CJ19" s="2">
        <v>0.72</v>
      </c>
      <c r="CK19" s="2"/>
      <c r="CL19" s="2">
        <v>5.74</v>
      </c>
      <c r="CM19" s="3">
        <f>47.867/79.8658*I19*10000</f>
        <v>6233.1661361934657</v>
      </c>
      <c r="CN19" s="2"/>
      <c r="CO19" s="2"/>
      <c r="CP19" s="2">
        <v>0.47</v>
      </c>
      <c r="CQ19" s="2">
        <v>139</v>
      </c>
      <c r="CR19" s="2"/>
      <c r="CS19" s="2">
        <v>40</v>
      </c>
      <c r="CT19" s="2">
        <v>4</v>
      </c>
      <c r="CU19" s="2">
        <v>83</v>
      </c>
      <c r="CV19" s="2">
        <v>206</v>
      </c>
    </row>
    <row r="20" spans="1:100" x14ac:dyDescent="0.2">
      <c r="A20" s="2" t="s">
        <v>26</v>
      </c>
      <c r="B20" s="2" t="s">
        <v>155</v>
      </c>
      <c r="C20" s="2">
        <v>0</v>
      </c>
      <c r="D20" s="2" t="s">
        <v>8</v>
      </c>
      <c r="E20" s="2" t="s">
        <v>122</v>
      </c>
      <c r="F20" s="2" t="s">
        <v>143</v>
      </c>
      <c r="G20" s="2"/>
      <c r="H20" s="25">
        <v>59.6</v>
      </c>
      <c r="I20" s="25">
        <v>0.6</v>
      </c>
      <c r="J20" s="25">
        <v>13.9</v>
      </c>
      <c r="K20" s="2"/>
      <c r="L20" s="2"/>
      <c r="M20" s="2">
        <v>5.44</v>
      </c>
      <c r="N20" s="2">
        <v>0.08</v>
      </c>
      <c r="O20" s="2">
        <v>9.7899999999999991</v>
      </c>
      <c r="P20" s="2"/>
      <c r="Q20" s="2">
        <v>4.6399999999999997</v>
      </c>
      <c r="R20" s="25">
        <v>2.6</v>
      </c>
      <c r="S20" s="24">
        <v>3.3</v>
      </c>
      <c r="T20" s="24">
        <v>0.13</v>
      </c>
      <c r="U20" s="2"/>
      <c r="V20" s="2"/>
      <c r="W20" s="2"/>
      <c r="X20" s="3">
        <f>J20*2*26.9815386/101.9612772*10000</f>
        <v>73565.847121420724</v>
      </c>
      <c r="Y20" s="2"/>
      <c r="Z20" s="2"/>
      <c r="AA20" s="2"/>
      <c r="AB20" s="2">
        <v>1434</v>
      </c>
      <c r="AC20" s="2"/>
      <c r="AD20" s="2"/>
      <c r="AE20" s="2"/>
      <c r="AF20" s="2"/>
      <c r="AG20" s="3">
        <f>Q20*40.078/56.0774*10000</f>
        <v>33161.651574431053</v>
      </c>
      <c r="AH20" s="2"/>
      <c r="AI20" s="2">
        <v>36</v>
      </c>
      <c r="AJ20" s="2"/>
      <c r="AK20" s="2">
        <v>31</v>
      </c>
      <c r="AL20" s="2">
        <v>490</v>
      </c>
      <c r="AM20" s="2">
        <v>0.15</v>
      </c>
      <c r="AN20" s="2"/>
      <c r="AO20" s="2"/>
      <c r="AP20" s="2"/>
      <c r="AQ20" s="25">
        <v>0.97</v>
      </c>
      <c r="AR20" s="2"/>
      <c r="AS20" s="2"/>
      <c r="AT20" s="2">
        <v>15</v>
      </c>
      <c r="AU20" s="25"/>
      <c r="AV20" s="2"/>
      <c r="AW20" s="2"/>
      <c r="AX20" s="25">
        <v>4.5999999999999996</v>
      </c>
      <c r="AY20" s="2"/>
      <c r="AZ20" s="2"/>
      <c r="BA20" s="2"/>
      <c r="BB20" s="2"/>
      <c r="BC20" s="2"/>
      <c r="BD20" s="3">
        <f>2*39.0983/94.196*S20*10000</f>
        <v>27394.876640197035</v>
      </c>
      <c r="BE20" s="2">
        <v>18</v>
      </c>
      <c r="BF20" s="2">
        <v>3.3</v>
      </c>
      <c r="BG20" s="2">
        <v>0.12</v>
      </c>
      <c r="BH20" s="3">
        <f>O20*24.305/40.3044*10000</f>
        <v>59037.214299183215</v>
      </c>
      <c r="BI20" s="3">
        <f>54.938/70.9374*N20*10000</f>
        <v>619.56598352913988</v>
      </c>
      <c r="BJ20" s="2"/>
      <c r="BK20" s="2"/>
      <c r="BL20" s="3">
        <f>2*22.9898/61.9789*R20*10000</f>
        <v>19288.331996856992</v>
      </c>
      <c r="BM20" s="2">
        <v>6.4</v>
      </c>
      <c r="BN20" s="2">
        <v>14</v>
      </c>
      <c r="BO20" s="2">
        <v>347</v>
      </c>
      <c r="BP20" s="2"/>
      <c r="BQ20" s="2"/>
      <c r="BR20" s="3">
        <f>2*30.9738/141.9445*T20*10000</f>
        <v>567.34766052929137</v>
      </c>
      <c r="BS20" s="2">
        <v>12.9</v>
      </c>
      <c r="BT20" s="2"/>
      <c r="BU20" s="2"/>
      <c r="BV20" s="2"/>
      <c r="BW20" s="2">
        <v>51</v>
      </c>
      <c r="BX20" s="2"/>
      <c r="BY20" s="2"/>
      <c r="BZ20" s="2"/>
      <c r="CA20" s="2"/>
      <c r="CB20" s="2"/>
      <c r="CC20" s="2">
        <v>20</v>
      </c>
      <c r="CD20" s="2"/>
      <c r="CE20" s="3">
        <f>H20*28.0855/60.0843*10000</f>
        <v>278591.21267951862</v>
      </c>
      <c r="CF20" s="2">
        <v>2.59</v>
      </c>
      <c r="CG20" s="2"/>
      <c r="CH20" s="2">
        <v>712</v>
      </c>
      <c r="CI20" s="2">
        <v>0.3</v>
      </c>
      <c r="CJ20" s="2">
        <v>0.33</v>
      </c>
      <c r="CK20" s="2"/>
      <c r="CL20" s="2">
        <v>0.49</v>
      </c>
      <c r="CM20" s="3">
        <f>47.867/79.8658*I20*10000</f>
        <v>3596.0573862654605</v>
      </c>
      <c r="CN20" s="2"/>
      <c r="CO20" s="2"/>
      <c r="CP20" s="2">
        <v>0.18</v>
      </c>
      <c r="CQ20" s="2">
        <v>100</v>
      </c>
      <c r="CR20" s="2"/>
      <c r="CS20" s="2">
        <v>8</v>
      </c>
      <c r="CT20" s="2">
        <v>0.79</v>
      </c>
      <c r="CU20" s="2">
        <v>89</v>
      </c>
      <c r="CV20" s="2">
        <v>180</v>
      </c>
    </row>
    <row r="21" spans="1:100" x14ac:dyDescent="0.2">
      <c r="A21" s="2" t="s">
        <v>27</v>
      </c>
      <c r="B21" s="2" t="s">
        <v>191</v>
      </c>
      <c r="C21" s="2">
        <v>0</v>
      </c>
      <c r="D21" s="2" t="s">
        <v>8</v>
      </c>
      <c r="E21" s="2" t="s">
        <v>122</v>
      </c>
      <c r="F21" s="2" t="s">
        <v>143</v>
      </c>
      <c r="G21" s="2"/>
      <c r="H21" s="25">
        <v>52</v>
      </c>
      <c r="I21" s="2">
        <v>1.1299999999999999</v>
      </c>
      <c r="J21" s="25">
        <v>17</v>
      </c>
      <c r="K21" s="2"/>
      <c r="L21" s="2"/>
      <c r="M21" s="2">
        <v>9.08</v>
      </c>
      <c r="N21" s="2">
        <v>0.15</v>
      </c>
      <c r="O21" s="2">
        <v>7.21</v>
      </c>
      <c r="P21" s="2"/>
      <c r="Q21" s="2">
        <v>10.28</v>
      </c>
      <c r="R21" s="25">
        <v>2.61</v>
      </c>
      <c r="S21" s="24">
        <v>0.54</v>
      </c>
      <c r="T21" s="24">
        <v>0.1</v>
      </c>
      <c r="U21" s="2"/>
      <c r="V21" s="2"/>
      <c r="W21" s="2"/>
      <c r="X21" s="3">
        <f>J21*2*26.9815386/101.9612772*10000</f>
        <v>89972.618781593686</v>
      </c>
      <c r="Y21" s="2"/>
      <c r="Z21" s="2"/>
      <c r="AA21" s="2"/>
      <c r="AB21" s="2">
        <v>305</v>
      </c>
      <c r="AC21" s="2"/>
      <c r="AD21" s="2"/>
      <c r="AE21" s="2"/>
      <c r="AF21" s="2"/>
      <c r="AG21" s="3">
        <f>Q21*40.078/56.0774*10000</f>
        <v>73470.210815765357</v>
      </c>
      <c r="AH21" s="2"/>
      <c r="AI21" s="2">
        <v>21</v>
      </c>
      <c r="AJ21" s="2"/>
      <c r="AK21" s="2">
        <v>41</v>
      </c>
      <c r="AL21" s="2">
        <v>145</v>
      </c>
      <c r="AM21" s="2">
        <v>0.19</v>
      </c>
      <c r="AN21" s="2">
        <v>32</v>
      </c>
      <c r="AO21" s="2">
        <v>3.9</v>
      </c>
      <c r="AP21" s="2">
        <v>2</v>
      </c>
      <c r="AQ21" s="25">
        <v>1.2</v>
      </c>
      <c r="AR21" s="2"/>
      <c r="AS21" s="2"/>
      <c r="AT21" s="2">
        <v>17</v>
      </c>
      <c r="AU21" s="25">
        <v>3.6</v>
      </c>
      <c r="AV21" s="2"/>
      <c r="AW21" s="2"/>
      <c r="AX21" s="25">
        <v>1.9</v>
      </c>
      <c r="AY21" s="2"/>
      <c r="AZ21" s="2">
        <v>0.6</v>
      </c>
      <c r="BA21" s="2"/>
      <c r="BB21" s="2"/>
      <c r="BC21" s="2"/>
      <c r="BD21" s="3">
        <f>2*39.0983/94.196*S21*10000</f>
        <v>4482.7979956686067</v>
      </c>
      <c r="BE21" s="2">
        <v>9.5</v>
      </c>
      <c r="BF21" s="2">
        <v>5</v>
      </c>
      <c r="BG21" s="2">
        <v>0.3</v>
      </c>
      <c r="BH21" s="3">
        <f>O21*24.305/40.3044*10000</f>
        <v>43478.888161094066</v>
      </c>
      <c r="BI21" s="3">
        <f>54.938/70.9374*N21*10000</f>
        <v>1161.6862191171372</v>
      </c>
      <c r="BJ21" s="2">
        <v>0.8</v>
      </c>
      <c r="BK21" s="2"/>
      <c r="BL21" s="3">
        <f>2*22.9898/61.9789*R21*10000</f>
        <v>19362.517889152594</v>
      </c>
      <c r="BM21" s="2">
        <v>5.6</v>
      </c>
      <c r="BN21" s="2">
        <v>13.3</v>
      </c>
      <c r="BO21" s="2">
        <v>80</v>
      </c>
      <c r="BP21" s="2"/>
      <c r="BQ21" s="2"/>
      <c r="BR21" s="3">
        <f>2*30.9738/141.9445*T21*10000</f>
        <v>436.42127733022414</v>
      </c>
      <c r="BS21" s="2">
        <v>4.0999999999999996</v>
      </c>
      <c r="BT21" s="2"/>
      <c r="BU21" s="2">
        <v>2.1</v>
      </c>
      <c r="BV21" s="2"/>
      <c r="BW21" s="2">
        <v>7</v>
      </c>
      <c r="BX21" s="2"/>
      <c r="BY21" s="2"/>
      <c r="BZ21" s="2"/>
      <c r="CA21" s="2"/>
      <c r="CB21" s="2"/>
      <c r="CC21" s="2">
        <v>29</v>
      </c>
      <c r="CD21" s="2"/>
      <c r="CE21" s="3">
        <f>H21*28.0855/60.0843*10000</f>
        <v>243066.15871367394</v>
      </c>
      <c r="CF21" s="2">
        <v>3.4</v>
      </c>
      <c r="CG21" s="2">
        <v>1.3</v>
      </c>
      <c r="CH21" s="2">
        <v>354</v>
      </c>
      <c r="CI21" s="2">
        <v>0.5</v>
      </c>
      <c r="CJ21" s="2">
        <v>0.5</v>
      </c>
      <c r="CK21" s="2"/>
      <c r="CL21" s="2">
        <v>0.5</v>
      </c>
      <c r="CM21" s="3">
        <f>47.867/79.8658*I21*10000</f>
        <v>6772.5747441332842</v>
      </c>
      <c r="CN21" s="2"/>
      <c r="CO21" s="2"/>
      <c r="CP21" s="2">
        <v>0.18</v>
      </c>
      <c r="CQ21" s="2">
        <v>189</v>
      </c>
      <c r="CR21" s="2">
        <v>0.5</v>
      </c>
      <c r="CS21" s="2">
        <v>20</v>
      </c>
      <c r="CT21" s="2">
        <v>1.7</v>
      </c>
      <c r="CU21" s="2">
        <v>85</v>
      </c>
      <c r="CV21" s="2">
        <v>68</v>
      </c>
    </row>
    <row r="22" spans="1:100" x14ac:dyDescent="0.2">
      <c r="A22" s="2" t="s">
        <v>2</v>
      </c>
      <c r="B22" s="2" t="s">
        <v>33</v>
      </c>
      <c r="C22" s="2">
        <v>0</v>
      </c>
      <c r="D22" s="2" t="s">
        <v>8</v>
      </c>
      <c r="E22" s="2" t="s">
        <v>122</v>
      </c>
      <c r="F22" s="2" t="s">
        <v>143</v>
      </c>
      <c r="G22" s="2"/>
      <c r="H22" s="25">
        <v>53.4</v>
      </c>
      <c r="I22" s="2">
        <v>0.82</v>
      </c>
      <c r="J22" s="25">
        <v>16.899999999999999</v>
      </c>
      <c r="K22" s="2"/>
      <c r="L22" s="2"/>
      <c r="M22" s="2">
        <v>8.57</v>
      </c>
      <c r="N22" s="25">
        <v>0.1</v>
      </c>
      <c r="O22" s="2">
        <v>7.24</v>
      </c>
      <c r="P22" s="2"/>
      <c r="Q22" s="2">
        <v>9.59</v>
      </c>
      <c r="R22" s="25">
        <v>2.65</v>
      </c>
      <c r="S22" s="24">
        <v>0.61</v>
      </c>
      <c r="T22" s="24">
        <v>0.21</v>
      </c>
      <c r="U22" s="2"/>
      <c r="V22" s="2"/>
      <c r="W22" s="2"/>
      <c r="X22" s="3">
        <f>J22*2*26.9815386/101.9612772*10000</f>
        <v>89443.368082878413</v>
      </c>
      <c r="Y22" s="2"/>
      <c r="Z22" s="2"/>
      <c r="AA22" s="2"/>
      <c r="AB22" s="2">
        <v>259</v>
      </c>
      <c r="AC22" s="2"/>
      <c r="AD22" s="2"/>
      <c r="AE22" s="2"/>
      <c r="AF22" s="2"/>
      <c r="AG22" s="3">
        <f>Q22*40.078/56.0774*10000</f>
        <v>68538.844525602122</v>
      </c>
      <c r="AH22" s="2"/>
      <c r="AI22" s="2">
        <v>20</v>
      </c>
      <c r="AJ22" s="2"/>
      <c r="AK22" s="2">
        <v>38</v>
      </c>
      <c r="AL22" s="2">
        <v>215</v>
      </c>
      <c r="AM22" s="2">
        <v>0.3</v>
      </c>
      <c r="AN22" s="2">
        <v>26</v>
      </c>
      <c r="AO22" s="2">
        <v>3.1</v>
      </c>
      <c r="AP22" s="2">
        <v>1.9</v>
      </c>
      <c r="AQ22" s="25">
        <v>1.1000000000000001</v>
      </c>
      <c r="AR22" s="2"/>
      <c r="AS22" s="2"/>
      <c r="AT22" s="2">
        <v>13</v>
      </c>
      <c r="AU22" s="25">
        <v>3.1</v>
      </c>
      <c r="AV22" s="2"/>
      <c r="AW22" s="2"/>
      <c r="AX22" s="25">
        <v>1.9</v>
      </c>
      <c r="AY22" s="2"/>
      <c r="AZ22" s="2">
        <v>0.68</v>
      </c>
      <c r="BA22" s="2"/>
      <c r="BB22" s="2"/>
      <c r="BC22" s="2"/>
      <c r="BD22" s="3">
        <f>2*39.0983/94.196*S22*10000</f>
        <v>5063.9014395515733</v>
      </c>
      <c r="BE22" s="2">
        <v>8</v>
      </c>
      <c r="BF22" s="2">
        <v>6</v>
      </c>
      <c r="BG22" s="2">
        <v>0.25</v>
      </c>
      <c r="BH22" s="3">
        <f>O22*24.305/40.3044*10000</f>
        <v>43659.798930141616</v>
      </c>
      <c r="BI22" s="3">
        <f>54.938/70.9374*N22*10000</f>
        <v>774.45747941142497</v>
      </c>
      <c r="BJ22" s="2"/>
      <c r="BK22" s="2"/>
      <c r="BL22" s="3">
        <f>2*22.9898/61.9789*R22*10000</f>
        <v>19659.261458335011</v>
      </c>
      <c r="BM22" s="2">
        <v>5</v>
      </c>
      <c r="BN22" s="2">
        <v>11</v>
      </c>
      <c r="BO22" s="2">
        <v>88</v>
      </c>
      <c r="BP22" s="2"/>
      <c r="BQ22" s="2"/>
      <c r="BR22" s="3">
        <f>2*30.9738/141.9445*T22*10000</f>
        <v>916.48468239347062</v>
      </c>
      <c r="BS22" s="2">
        <v>4</v>
      </c>
      <c r="BT22" s="2"/>
      <c r="BU22" s="2"/>
      <c r="BV22" s="2"/>
      <c r="BW22" s="2">
        <v>11</v>
      </c>
      <c r="BX22" s="2"/>
      <c r="BY22" s="2"/>
      <c r="BZ22" s="2"/>
      <c r="CA22" s="2"/>
      <c r="CB22" s="2"/>
      <c r="CC22" s="2">
        <v>31</v>
      </c>
      <c r="CD22" s="2"/>
      <c r="CE22" s="3">
        <f>H22*28.0855/60.0843*10000</f>
        <v>249610.24760211902</v>
      </c>
      <c r="CF22" s="2">
        <v>2.8</v>
      </c>
      <c r="CG22" s="2"/>
      <c r="CH22" s="2">
        <v>348</v>
      </c>
      <c r="CI22" s="2">
        <v>0.6</v>
      </c>
      <c r="CJ22" s="2">
        <v>0.48</v>
      </c>
      <c r="CK22" s="2"/>
      <c r="CL22" s="2">
        <v>1.2</v>
      </c>
      <c r="CM22" s="3">
        <f>47.867/79.8658*I22*10000</f>
        <v>4914.6117612294629</v>
      </c>
      <c r="CN22" s="2"/>
      <c r="CO22" s="2"/>
      <c r="CP22" s="2">
        <v>0.2</v>
      </c>
      <c r="CQ22" s="2">
        <v>196</v>
      </c>
      <c r="CR22" s="2"/>
      <c r="CS22" s="2">
        <v>16</v>
      </c>
      <c r="CT22" s="2">
        <v>1.5</v>
      </c>
      <c r="CU22" s="2">
        <v>78</v>
      </c>
      <c r="CV22" s="2">
        <v>68</v>
      </c>
    </row>
    <row r="23" spans="1:100" x14ac:dyDescent="0.2">
      <c r="A23" s="2" t="s">
        <v>21</v>
      </c>
      <c r="B23" s="2" t="s">
        <v>39</v>
      </c>
      <c r="C23" s="2">
        <v>0</v>
      </c>
      <c r="D23" s="2" t="s">
        <v>8</v>
      </c>
      <c r="E23" s="2" t="s">
        <v>122</v>
      </c>
      <c r="F23" s="2" t="s">
        <v>143</v>
      </c>
      <c r="G23" s="2"/>
      <c r="H23" s="25">
        <v>59</v>
      </c>
      <c r="I23" s="2">
        <v>0.85</v>
      </c>
      <c r="J23" s="25">
        <v>15.8</v>
      </c>
      <c r="K23" s="2"/>
      <c r="L23" s="2"/>
      <c r="M23" s="2">
        <v>7.47</v>
      </c>
      <c r="N23" s="2">
        <v>0.12</v>
      </c>
      <c r="O23" s="2">
        <v>5.32</v>
      </c>
      <c r="P23" s="2"/>
      <c r="Q23" s="2">
        <v>6.92</v>
      </c>
      <c r="R23" s="25">
        <v>2.91</v>
      </c>
      <c r="S23" s="24">
        <v>1.61</v>
      </c>
      <c r="T23" s="2"/>
      <c r="U23" s="2"/>
      <c r="V23" s="2"/>
      <c r="W23" s="2">
        <v>0.08</v>
      </c>
      <c r="X23" s="3">
        <f>J23*2*26.9815386/101.9612772*10000</f>
        <v>83621.610397010605</v>
      </c>
      <c r="Y23" s="2">
        <v>1.3</v>
      </c>
      <c r="Z23" s="2"/>
      <c r="AA23" s="2">
        <v>5</v>
      </c>
      <c r="AB23" s="2">
        <v>568</v>
      </c>
      <c r="AC23" s="2">
        <v>1.7</v>
      </c>
      <c r="AD23" s="2">
        <v>3.6999999999999998E-2</v>
      </c>
      <c r="AE23" s="2">
        <v>0.28000000000000003</v>
      </c>
      <c r="AF23" s="2"/>
      <c r="AG23" s="3">
        <f>Q23*40.078/56.0774*10000</f>
        <v>49456.601054970459</v>
      </c>
      <c r="AH23" s="2">
        <v>0.10100000000000001</v>
      </c>
      <c r="AI23" s="2">
        <v>53</v>
      </c>
      <c r="AJ23" s="2">
        <v>278</v>
      </c>
      <c r="AK23" s="2">
        <v>38</v>
      </c>
      <c r="AL23" s="2">
        <v>228</v>
      </c>
      <c r="AM23" s="2">
        <v>0.8</v>
      </c>
      <c r="AN23" s="2">
        <v>37</v>
      </c>
      <c r="AO23" s="2">
        <v>4.7</v>
      </c>
      <c r="AP23" s="2"/>
      <c r="AQ23" s="25">
        <v>1.6</v>
      </c>
      <c r="AR23" s="2">
        <v>429</v>
      </c>
      <c r="AS23" s="2"/>
      <c r="AT23" s="2">
        <v>17</v>
      </c>
      <c r="AU23" s="25">
        <v>5.4</v>
      </c>
      <c r="AV23" s="2">
        <v>1.4</v>
      </c>
      <c r="AW23" s="2"/>
      <c r="AX23" s="25">
        <v>4</v>
      </c>
      <c r="AY23" s="2">
        <v>2.1000000000000001E-2</v>
      </c>
      <c r="AZ23" s="2">
        <v>0.99</v>
      </c>
      <c r="BA23" s="2">
        <v>0.14000000000000001</v>
      </c>
      <c r="BB23" s="2">
        <v>5.1999999999999998E-2</v>
      </c>
      <c r="BC23" s="2"/>
      <c r="BD23" s="3">
        <f>2*39.0983/94.196*S23*10000</f>
        <v>13365.379209308252</v>
      </c>
      <c r="BE23" s="2">
        <v>27</v>
      </c>
      <c r="BF23" s="2">
        <v>13</v>
      </c>
      <c r="BG23" s="2">
        <v>0.43</v>
      </c>
      <c r="BH23" s="3">
        <f>O23*24.305/40.3044*10000</f>
        <v>32081.509711098541</v>
      </c>
      <c r="BI23" s="3">
        <f>54.938/70.9374*N23*10000</f>
        <v>929.34897529370983</v>
      </c>
      <c r="BJ23" s="2">
        <v>0.6</v>
      </c>
      <c r="BK23" s="2">
        <v>34</v>
      </c>
      <c r="BL23" s="3">
        <f>2*22.9898/61.9789*R23*10000</f>
        <v>21588.094658020713</v>
      </c>
      <c r="BM23" s="2">
        <v>11</v>
      </c>
      <c r="BN23" s="2">
        <v>28</v>
      </c>
      <c r="BO23" s="2">
        <v>99</v>
      </c>
      <c r="BP23" s="2"/>
      <c r="BQ23" s="2"/>
      <c r="BR23" s="3"/>
      <c r="BS23" s="2">
        <v>12.5</v>
      </c>
      <c r="BT23" s="2"/>
      <c r="BU23" s="2">
        <v>7.4</v>
      </c>
      <c r="BV23" s="2"/>
      <c r="BW23" s="2">
        <v>41</v>
      </c>
      <c r="BX23" s="2"/>
      <c r="BY23" s="2"/>
      <c r="BZ23" s="2"/>
      <c r="CA23" s="2">
        <v>408</v>
      </c>
      <c r="CB23" s="2">
        <v>0.3</v>
      </c>
      <c r="CC23" s="2">
        <v>25</v>
      </c>
      <c r="CD23" s="2">
        <v>0.17</v>
      </c>
      <c r="CE23" s="3">
        <f>H23*28.0855/60.0843*10000</f>
        <v>275786.60315589927</v>
      </c>
      <c r="CF23" s="2">
        <v>6</v>
      </c>
      <c r="CG23" s="2">
        <v>2.1</v>
      </c>
      <c r="CH23" s="2">
        <v>352</v>
      </c>
      <c r="CI23" s="2">
        <v>0.8</v>
      </c>
      <c r="CJ23" s="2">
        <v>0.81</v>
      </c>
      <c r="CK23" s="2"/>
      <c r="CL23" s="2">
        <v>6.6</v>
      </c>
      <c r="CM23" s="3">
        <f>47.867/79.8658*I23*10000</f>
        <v>5094.4146305427348</v>
      </c>
      <c r="CN23" s="2">
        <v>0.26</v>
      </c>
      <c r="CO23" s="2"/>
      <c r="CP23" s="2">
        <v>0.93</v>
      </c>
      <c r="CQ23" s="2">
        <v>149</v>
      </c>
      <c r="CR23" s="2">
        <v>0.6</v>
      </c>
      <c r="CS23" s="2">
        <v>27</v>
      </c>
      <c r="CT23" s="2">
        <v>2.5</v>
      </c>
      <c r="CU23" s="2">
        <v>79</v>
      </c>
      <c r="CV23" s="2">
        <v>165</v>
      </c>
    </row>
    <row r="24" spans="1:100" x14ac:dyDescent="0.2">
      <c r="A24" s="2" t="s">
        <v>7</v>
      </c>
      <c r="B24" s="2" t="s">
        <v>156</v>
      </c>
      <c r="C24" s="2">
        <v>0</v>
      </c>
      <c r="D24" s="2" t="s">
        <v>8</v>
      </c>
      <c r="E24" s="2" t="s">
        <v>122</v>
      </c>
      <c r="F24" s="2" t="s">
        <v>143</v>
      </c>
      <c r="G24" s="2"/>
      <c r="H24" s="25">
        <v>59.8</v>
      </c>
      <c r="I24" s="2">
        <v>1.04</v>
      </c>
      <c r="J24" s="25">
        <v>14</v>
      </c>
      <c r="K24" s="2"/>
      <c r="L24" s="2"/>
      <c r="M24" s="25">
        <v>9.3000000000000007</v>
      </c>
      <c r="N24" s="2">
        <v>0.16</v>
      </c>
      <c r="O24" s="2">
        <v>4.46</v>
      </c>
      <c r="P24" s="2"/>
      <c r="Q24" s="25">
        <v>6.2</v>
      </c>
      <c r="R24" s="25">
        <v>3</v>
      </c>
      <c r="S24" s="24">
        <v>1.75</v>
      </c>
      <c r="T24" s="2"/>
      <c r="U24" s="2"/>
      <c r="V24" s="2"/>
      <c r="W24" s="2">
        <v>5.0999999999999997E-2</v>
      </c>
      <c r="X24" s="3">
        <f>J24*2*26.9815386/101.9612772*10000</f>
        <v>74095.097820135983</v>
      </c>
      <c r="Y24" s="2">
        <v>1.6</v>
      </c>
      <c r="Z24" s="2">
        <v>1.58E-3</v>
      </c>
      <c r="AA24" s="2">
        <v>7.6</v>
      </c>
      <c r="AB24" s="2">
        <v>509</v>
      </c>
      <c r="AC24" s="2">
        <v>1.1000000000000001</v>
      </c>
      <c r="AD24" s="2">
        <v>0.38</v>
      </c>
      <c r="AE24" s="2"/>
      <c r="AF24" s="2"/>
      <c r="AG24" s="3">
        <f>Q24*40.078/56.0774*10000</f>
        <v>44310.827534800126</v>
      </c>
      <c r="AH24" s="2">
        <v>9.7000000000000003E-2</v>
      </c>
      <c r="AI24" s="2">
        <v>53</v>
      </c>
      <c r="AJ24" s="2">
        <v>216</v>
      </c>
      <c r="AK24" s="2">
        <v>36</v>
      </c>
      <c r="AL24" s="2">
        <v>123</v>
      </c>
      <c r="AM24" s="2">
        <v>2.6</v>
      </c>
      <c r="AN24" s="2">
        <v>50</v>
      </c>
      <c r="AO24" s="2"/>
      <c r="AP24" s="2"/>
      <c r="AQ24" s="25">
        <v>1.39</v>
      </c>
      <c r="AR24" s="2">
        <v>703</v>
      </c>
      <c r="AS24" s="2"/>
      <c r="AT24" s="2">
        <v>19</v>
      </c>
      <c r="AU24" s="25"/>
      <c r="AV24" s="2">
        <v>1.24</v>
      </c>
      <c r="AW24" s="2"/>
      <c r="AX24" s="25">
        <v>4.2</v>
      </c>
      <c r="AY24" s="2">
        <v>6.3E-3</v>
      </c>
      <c r="AZ24" s="2"/>
      <c r="BA24" s="2"/>
      <c r="BB24" s="2"/>
      <c r="BC24" s="2"/>
      <c r="BD24" s="3">
        <f>2*39.0983/94.196*S24*10000</f>
        <v>14527.586097074185</v>
      </c>
      <c r="BE24" s="2">
        <v>29</v>
      </c>
      <c r="BF24" s="2">
        <v>13</v>
      </c>
      <c r="BG24" s="2">
        <v>0.38</v>
      </c>
      <c r="BH24" s="3">
        <f>O24*24.305/40.3044*10000</f>
        <v>26895.400998402161</v>
      </c>
      <c r="BI24" s="3">
        <f>54.938/70.9374*N24*10000</f>
        <v>1239.1319670582798</v>
      </c>
      <c r="BJ24" s="2">
        <v>0.54</v>
      </c>
      <c r="BK24" s="2"/>
      <c r="BL24" s="3">
        <f>2*22.9898/61.9789*R24*10000</f>
        <v>22255.767688681142</v>
      </c>
      <c r="BM24" s="2">
        <v>10</v>
      </c>
      <c r="BN24" s="2">
        <v>25</v>
      </c>
      <c r="BO24" s="2">
        <v>64</v>
      </c>
      <c r="BP24" s="2"/>
      <c r="BQ24" s="2"/>
      <c r="BR24" s="3"/>
      <c r="BS24" s="2">
        <v>13</v>
      </c>
      <c r="BT24" s="2">
        <v>2.7799999999999999E-3</v>
      </c>
      <c r="BU24" s="2"/>
      <c r="BV24" s="2">
        <v>2.8700000000000002E-3</v>
      </c>
      <c r="BW24" s="2">
        <v>56</v>
      </c>
      <c r="BX24" s="2"/>
      <c r="BY24" s="2"/>
      <c r="BZ24" s="2"/>
      <c r="CA24" s="2">
        <v>231</v>
      </c>
      <c r="CB24" s="2">
        <v>0.09</v>
      </c>
      <c r="CC24" s="2">
        <v>26</v>
      </c>
      <c r="CD24" s="2">
        <v>0.17</v>
      </c>
      <c r="CE24" s="3">
        <f>H24*28.0855/60.0843*10000</f>
        <v>279526.08252072503</v>
      </c>
      <c r="CF24" s="2">
        <v>4.6500000000000004</v>
      </c>
      <c r="CG24" s="2">
        <v>1.34</v>
      </c>
      <c r="CH24" s="2">
        <v>308</v>
      </c>
      <c r="CI24" s="2">
        <v>0.6</v>
      </c>
      <c r="CJ24" s="2">
        <v>0.86</v>
      </c>
      <c r="CK24" s="2"/>
      <c r="CL24" s="2">
        <v>5.23</v>
      </c>
      <c r="CM24" s="3">
        <f>47.867/79.8658*I24*10000</f>
        <v>6233.1661361934657</v>
      </c>
      <c r="CN24" s="2">
        <v>0.38</v>
      </c>
      <c r="CO24" s="2"/>
      <c r="CP24" s="2">
        <v>0.86</v>
      </c>
      <c r="CQ24" s="2">
        <v>185</v>
      </c>
      <c r="CR24" s="2">
        <v>0.51</v>
      </c>
      <c r="CS24" s="2">
        <v>18</v>
      </c>
      <c r="CT24" s="2">
        <v>2.29</v>
      </c>
      <c r="CU24" s="2">
        <v>102</v>
      </c>
      <c r="CV24" s="2">
        <v>162</v>
      </c>
    </row>
    <row r="25" spans="1:100" x14ac:dyDescent="0.2">
      <c r="A25" s="2" t="s">
        <v>133</v>
      </c>
      <c r="B25" s="2" t="s">
        <v>38</v>
      </c>
      <c r="C25" s="2">
        <v>0</v>
      </c>
      <c r="D25" s="2" t="s">
        <v>8</v>
      </c>
      <c r="E25" s="2" t="s">
        <v>122</v>
      </c>
      <c r="F25" s="2" t="s">
        <v>143</v>
      </c>
      <c r="G25" s="2"/>
      <c r="H25" s="25">
        <v>54.3</v>
      </c>
      <c r="I25" s="2">
        <v>0.97</v>
      </c>
      <c r="J25" s="25">
        <v>16.100000000000001</v>
      </c>
      <c r="K25" s="2"/>
      <c r="L25" s="2"/>
      <c r="M25" s="2">
        <v>10.6</v>
      </c>
      <c r="N25" s="2">
        <v>0.22</v>
      </c>
      <c r="O25" s="2">
        <v>6.28</v>
      </c>
      <c r="P25" s="2"/>
      <c r="Q25" s="2">
        <v>8.48</v>
      </c>
      <c r="R25" s="25">
        <v>2.79</v>
      </c>
      <c r="S25" s="24">
        <v>0.64</v>
      </c>
      <c r="T25" s="2"/>
      <c r="U25" s="2"/>
      <c r="V25" s="2"/>
      <c r="W25" s="2">
        <v>0.09</v>
      </c>
      <c r="X25" s="3">
        <f>J25*2*26.9815386/101.9612772*10000</f>
        <v>85209.362493156397</v>
      </c>
      <c r="Y25" s="2">
        <v>0.8</v>
      </c>
      <c r="Z25" s="2">
        <v>3.3999999999999998E-3</v>
      </c>
      <c r="AA25" s="2">
        <v>8.3000000000000007</v>
      </c>
      <c r="AB25" s="2">
        <v>150</v>
      </c>
      <c r="AC25" s="2">
        <v>1</v>
      </c>
      <c r="AD25" s="2">
        <v>3.7999999999999999E-2</v>
      </c>
      <c r="AE25" s="2"/>
      <c r="AF25" s="2"/>
      <c r="AG25" s="3">
        <f>Q25*40.078/56.0774*10000</f>
        <v>60605.777015339525</v>
      </c>
      <c r="AH25" s="2">
        <v>9.8000000000000004E-2</v>
      </c>
      <c r="AI25" s="2">
        <v>23</v>
      </c>
      <c r="AJ25" s="2"/>
      <c r="AK25" s="2">
        <v>33</v>
      </c>
      <c r="AL25" s="2">
        <v>219</v>
      </c>
      <c r="AM25" s="2">
        <v>0.47</v>
      </c>
      <c r="AN25" s="2">
        <v>90</v>
      </c>
      <c r="AO25" s="2">
        <v>3.6</v>
      </c>
      <c r="AP25" s="2">
        <v>2.2000000000000002</v>
      </c>
      <c r="AQ25" s="25">
        <v>1.17</v>
      </c>
      <c r="AR25" s="2"/>
      <c r="AS25" s="2"/>
      <c r="AT25" s="2">
        <v>18</v>
      </c>
      <c r="AU25" s="25">
        <v>3.13</v>
      </c>
      <c r="AV25" s="2">
        <v>1.6</v>
      </c>
      <c r="AW25" s="2"/>
      <c r="AX25" s="25">
        <v>2.1</v>
      </c>
      <c r="AY25" s="2"/>
      <c r="AZ25" s="2">
        <v>0.77</v>
      </c>
      <c r="BA25" s="2"/>
      <c r="BB25" s="2">
        <v>0.05</v>
      </c>
      <c r="BC25" s="2">
        <v>1.2999999999999999E-4</v>
      </c>
      <c r="BD25" s="3">
        <f>2*39.0983/94.196*S25*10000</f>
        <v>5312.9457726442743</v>
      </c>
      <c r="BE25" s="2">
        <v>11</v>
      </c>
      <c r="BF25" s="2">
        <v>11</v>
      </c>
      <c r="BG25" s="2">
        <v>0.28999999999999998</v>
      </c>
      <c r="BH25" s="3">
        <f>O25*24.305/40.3044*10000</f>
        <v>37870.65432062008</v>
      </c>
      <c r="BI25" s="3">
        <f>54.938/70.9374*N25*10000</f>
        <v>1703.8064547051347</v>
      </c>
      <c r="BJ25" s="2">
        <v>0.8</v>
      </c>
      <c r="BK25" s="2"/>
      <c r="BL25" s="3">
        <f>2*22.9898/61.9789*R25*10000</f>
        <v>20697.863950473464</v>
      </c>
      <c r="BM25" s="2">
        <v>6.7</v>
      </c>
      <c r="BN25" s="2">
        <v>13</v>
      </c>
      <c r="BO25" s="2">
        <v>156</v>
      </c>
      <c r="BP25" s="2"/>
      <c r="BQ25" s="2">
        <v>5.0000000000000002E-5</v>
      </c>
      <c r="BR25" s="3"/>
      <c r="BS25" s="2">
        <v>5</v>
      </c>
      <c r="BT25" s="2">
        <v>1E-3</v>
      </c>
      <c r="BU25" s="2">
        <v>2.8</v>
      </c>
      <c r="BV25" s="2"/>
      <c r="BW25" s="2">
        <v>12</v>
      </c>
      <c r="BX25" s="2">
        <v>4.0000000000000002E-4</v>
      </c>
      <c r="BY25" s="2"/>
      <c r="BZ25" s="2"/>
      <c r="CA25" s="2"/>
      <c r="CB25" s="2">
        <v>0.2</v>
      </c>
      <c r="CC25" s="2">
        <v>35</v>
      </c>
      <c r="CD25" s="2">
        <v>0.05</v>
      </c>
      <c r="CE25" s="3">
        <f>H25*28.0855/60.0843*10000</f>
        <v>253817.16188754796</v>
      </c>
      <c r="CF25" s="2">
        <v>3.17</v>
      </c>
      <c r="CG25" s="2">
        <v>1.5</v>
      </c>
      <c r="CH25" s="2">
        <v>230</v>
      </c>
      <c r="CI25" s="2">
        <v>0.7</v>
      </c>
      <c r="CJ25" s="2">
        <v>0.59</v>
      </c>
      <c r="CK25" s="2"/>
      <c r="CL25" s="2">
        <v>2</v>
      </c>
      <c r="CM25" s="3">
        <f>47.867/79.8658*I25*10000</f>
        <v>5813.626107795827</v>
      </c>
      <c r="CN25" s="2">
        <v>0.23</v>
      </c>
      <c r="CO25" s="2"/>
      <c r="CP25" s="2">
        <v>0.53</v>
      </c>
      <c r="CQ25" s="2">
        <v>271</v>
      </c>
      <c r="CR25" s="2">
        <v>0.6</v>
      </c>
      <c r="CS25" s="2">
        <v>19</v>
      </c>
      <c r="CT25" s="2">
        <v>2.2000000000000002</v>
      </c>
      <c r="CU25" s="2">
        <v>83</v>
      </c>
      <c r="CV25" s="2">
        <v>70</v>
      </c>
    </row>
    <row r="26" spans="1:100" x14ac:dyDescent="0.2">
      <c r="A26" s="2" t="s">
        <v>3</v>
      </c>
      <c r="B26" s="2" t="s">
        <v>40</v>
      </c>
      <c r="C26" s="2">
        <v>0</v>
      </c>
      <c r="D26" s="2" t="s">
        <v>8</v>
      </c>
      <c r="E26" s="2" t="s">
        <v>122</v>
      </c>
      <c r="F26" s="2" t="s">
        <v>143</v>
      </c>
      <c r="G26" s="2"/>
      <c r="H26" s="25">
        <v>53.4</v>
      </c>
      <c r="I26" s="2">
        <v>0.82</v>
      </c>
      <c r="J26" s="25">
        <v>16.899999999999999</v>
      </c>
      <c r="K26" s="2"/>
      <c r="L26" s="2"/>
      <c r="M26" s="2">
        <v>8.57</v>
      </c>
      <c r="N26" s="25">
        <v>0.1</v>
      </c>
      <c r="O26" s="2">
        <v>7.24</v>
      </c>
      <c r="P26" s="2"/>
      <c r="Q26" s="2">
        <v>9.59</v>
      </c>
      <c r="R26" s="25">
        <v>2.65</v>
      </c>
      <c r="S26" s="24">
        <v>0.61</v>
      </c>
      <c r="T26" s="24">
        <v>0.1</v>
      </c>
      <c r="U26" s="2"/>
      <c r="V26" s="2"/>
      <c r="W26" s="2">
        <v>6.5000000000000002E-2</v>
      </c>
      <c r="X26" s="3">
        <f>J26*2*26.9815386/101.9612772*10000</f>
        <v>89443.368082878413</v>
      </c>
      <c r="Y26" s="2">
        <v>0.2</v>
      </c>
      <c r="Z26" s="2">
        <v>1.6000000000000001E-3</v>
      </c>
      <c r="AA26" s="2">
        <v>2</v>
      </c>
      <c r="AB26" s="2">
        <v>259</v>
      </c>
      <c r="AC26" s="2">
        <v>1.4</v>
      </c>
      <c r="AD26" s="2">
        <v>0.2</v>
      </c>
      <c r="AE26" s="2">
        <v>0.3</v>
      </c>
      <c r="AF26" s="2"/>
      <c r="AG26" s="3">
        <f>Q26*40.078/56.0774*10000</f>
        <v>68538.844525602122</v>
      </c>
      <c r="AH26" s="2">
        <v>0.1</v>
      </c>
      <c r="AI26" s="2">
        <v>20</v>
      </c>
      <c r="AJ26" s="2">
        <v>250</v>
      </c>
      <c r="AK26" s="2">
        <v>38</v>
      </c>
      <c r="AL26" s="2">
        <v>215</v>
      </c>
      <c r="AM26" s="2">
        <v>0.3</v>
      </c>
      <c r="AN26" s="2">
        <v>26</v>
      </c>
      <c r="AO26" s="2">
        <v>3.1</v>
      </c>
      <c r="AP26" s="2">
        <v>1.9</v>
      </c>
      <c r="AQ26" s="25">
        <v>1.1000000000000001</v>
      </c>
      <c r="AR26" s="2">
        <v>570</v>
      </c>
      <c r="AS26" s="2"/>
      <c r="AT26" s="2">
        <v>13</v>
      </c>
      <c r="AU26" s="25">
        <v>3.1</v>
      </c>
      <c r="AV26" s="2">
        <v>1.3</v>
      </c>
      <c r="AW26" s="2"/>
      <c r="AX26" s="25">
        <v>1.9</v>
      </c>
      <c r="AY26" s="2">
        <v>1.4E-2</v>
      </c>
      <c r="AZ26" s="2">
        <v>0.68</v>
      </c>
      <c r="BA26" s="2">
        <v>0.1</v>
      </c>
      <c r="BB26" s="2">
        <v>0.05</v>
      </c>
      <c r="BC26" s="2">
        <v>5.0000000000000002E-5</v>
      </c>
      <c r="BD26" s="3">
        <f>2*39.0983/94.196*S26*10000</f>
        <v>5063.9014395515733</v>
      </c>
      <c r="BE26" s="2">
        <v>8</v>
      </c>
      <c r="BF26" s="2">
        <v>13</v>
      </c>
      <c r="BG26" s="2">
        <v>0.25</v>
      </c>
      <c r="BH26" s="3">
        <f>O26*24.305/40.3044*10000</f>
        <v>43659.798930141616</v>
      </c>
      <c r="BI26" s="3">
        <f>54.938/70.9374*N26*10000</f>
        <v>774.45747941142497</v>
      </c>
      <c r="BJ26" s="2">
        <v>0.6</v>
      </c>
      <c r="BK26" s="2">
        <v>34</v>
      </c>
      <c r="BL26" s="3">
        <f>2*22.9898/61.9789*R26*10000</f>
        <v>19659.261458335011</v>
      </c>
      <c r="BM26" s="2">
        <v>5</v>
      </c>
      <c r="BN26" s="2">
        <v>11</v>
      </c>
      <c r="BO26" s="2">
        <v>88</v>
      </c>
      <c r="BP26" s="2"/>
      <c r="BQ26" s="2">
        <v>5.0000000000000002E-5</v>
      </c>
      <c r="BR26" s="3">
        <f>2*30.9738/141.9445*T26*10000</f>
        <v>436.42127733022414</v>
      </c>
      <c r="BS26" s="2">
        <v>4</v>
      </c>
      <c r="BT26" s="2">
        <v>2.8E-3</v>
      </c>
      <c r="BU26" s="2">
        <v>2.4</v>
      </c>
      <c r="BV26" s="2">
        <v>2.7000000000000001E-3</v>
      </c>
      <c r="BW26" s="2">
        <v>11</v>
      </c>
      <c r="BX26" s="2">
        <v>1.7999999999999998E-4</v>
      </c>
      <c r="BY26" s="2"/>
      <c r="BZ26" s="2">
        <v>7.5000000000000002E-4</v>
      </c>
      <c r="CA26" s="2">
        <v>345</v>
      </c>
      <c r="CB26" s="2">
        <v>0.1</v>
      </c>
      <c r="CC26" s="2">
        <v>31</v>
      </c>
      <c r="CD26" s="2">
        <v>0.2</v>
      </c>
      <c r="CE26" s="3">
        <f>H26*28.0855/60.0843*10000</f>
        <v>249610.24760211902</v>
      </c>
      <c r="CF26" s="2">
        <v>2.8</v>
      </c>
      <c r="CG26" s="2">
        <v>1.7</v>
      </c>
      <c r="CH26" s="2">
        <v>348</v>
      </c>
      <c r="CI26" s="2">
        <v>0.6</v>
      </c>
      <c r="CJ26" s="2">
        <v>0.48</v>
      </c>
      <c r="CK26" s="2"/>
      <c r="CL26" s="2">
        <v>1.2</v>
      </c>
      <c r="CM26" s="3">
        <f>47.867/79.8658*I26*10000</f>
        <v>4914.6117612294629</v>
      </c>
      <c r="CN26" s="2">
        <v>0.32</v>
      </c>
      <c r="CO26" s="2">
        <v>0.24</v>
      </c>
      <c r="CP26" s="2">
        <v>0.2</v>
      </c>
      <c r="CQ26" s="2">
        <v>196</v>
      </c>
      <c r="CR26" s="2">
        <v>0.6</v>
      </c>
      <c r="CS26" s="2">
        <v>16</v>
      </c>
      <c r="CT26" s="2">
        <v>1.5</v>
      </c>
      <c r="CU26" s="2">
        <v>78</v>
      </c>
      <c r="CV26" s="2">
        <v>68</v>
      </c>
    </row>
    <row r="27" spans="1:100" x14ac:dyDescent="0.2">
      <c r="A27" s="2" t="s">
        <v>0</v>
      </c>
      <c r="B27" s="2" t="s">
        <v>29</v>
      </c>
      <c r="C27" s="2">
        <v>0</v>
      </c>
      <c r="D27" s="2" t="s">
        <v>6</v>
      </c>
      <c r="E27" s="2" t="s">
        <v>122</v>
      </c>
      <c r="F27" s="2" t="s">
        <v>143</v>
      </c>
      <c r="G27" s="2"/>
      <c r="H27" s="25">
        <v>68.099999999999994</v>
      </c>
      <c r="I27" s="2">
        <v>0.31</v>
      </c>
      <c r="J27" s="25">
        <v>16.329999999999998</v>
      </c>
      <c r="K27" s="2"/>
      <c r="L27" s="2"/>
      <c r="M27" s="2">
        <v>3.27</v>
      </c>
      <c r="N27" s="2">
        <v>0.04</v>
      </c>
      <c r="O27" s="2">
        <v>1.43</v>
      </c>
      <c r="P27" s="2"/>
      <c r="Q27" s="2">
        <v>3.27</v>
      </c>
      <c r="R27" s="25">
        <v>5</v>
      </c>
      <c r="S27" s="24">
        <v>2.14</v>
      </c>
      <c r="T27" s="24">
        <v>0.14000000000000001</v>
      </c>
      <c r="U27" s="2"/>
      <c r="V27" s="2"/>
      <c r="W27" s="2"/>
      <c r="X27" s="3">
        <f>J27*2*26.9815386/101.9612772*10000</f>
        <v>86426.639100201457</v>
      </c>
      <c r="Y27" s="2"/>
      <c r="Z27" s="2"/>
      <c r="AA27" s="2"/>
      <c r="AB27" s="2">
        <v>713</v>
      </c>
      <c r="AC27" s="2"/>
      <c r="AD27" s="2"/>
      <c r="AE27" s="2"/>
      <c r="AF27" s="2"/>
      <c r="AG27" s="3">
        <f>Q27*40.078/56.0774*10000</f>
        <v>23370.38807077361</v>
      </c>
      <c r="AH27" s="2"/>
      <c r="AI27" s="2">
        <v>69</v>
      </c>
      <c r="AJ27" s="2"/>
      <c r="AK27" s="2"/>
      <c r="AL27" s="2">
        <v>32</v>
      </c>
      <c r="AM27" s="2"/>
      <c r="AN27" s="2"/>
      <c r="AO27" s="2"/>
      <c r="AP27" s="2"/>
      <c r="AQ27" s="25">
        <v>1.0900000000000001</v>
      </c>
      <c r="AR27" s="2"/>
      <c r="AS27" s="2"/>
      <c r="AT27" s="2"/>
      <c r="AU27" s="25"/>
      <c r="AV27" s="2"/>
      <c r="AW27" s="2"/>
      <c r="AX27" s="25">
        <v>3.8</v>
      </c>
      <c r="AY27" s="2"/>
      <c r="AZ27" s="2"/>
      <c r="BA27" s="2"/>
      <c r="BB27" s="2"/>
      <c r="BC27" s="2"/>
      <c r="BD27" s="3">
        <f>2*39.0983/94.196*S27*10000</f>
        <v>17765.162427279291</v>
      </c>
      <c r="BE27" s="2">
        <v>36</v>
      </c>
      <c r="BF27" s="2"/>
      <c r="BG27" s="2">
        <v>0.1</v>
      </c>
      <c r="BH27" s="3">
        <f>O27*24.305/40.3044*10000</f>
        <v>8623.4133245997946</v>
      </c>
      <c r="BI27" s="3">
        <f>54.938/70.9374*N27*10000</f>
        <v>309.78299176456994</v>
      </c>
      <c r="BJ27" s="2"/>
      <c r="BK27" s="2"/>
      <c r="BL27" s="3">
        <f>2*22.9898/61.9789*R27*10000</f>
        <v>37092.946147801908</v>
      </c>
      <c r="BM27" s="2">
        <v>6</v>
      </c>
      <c r="BN27" s="2">
        <v>30</v>
      </c>
      <c r="BO27" s="2">
        <v>20</v>
      </c>
      <c r="BP27" s="2"/>
      <c r="BQ27" s="2"/>
      <c r="BR27" s="3">
        <f>2*30.9738/141.9445*T27*10000</f>
        <v>610.98978826231382</v>
      </c>
      <c r="BS27" s="2">
        <v>22</v>
      </c>
      <c r="BT27" s="2"/>
      <c r="BU27" s="2"/>
      <c r="BV27" s="2"/>
      <c r="BW27" s="2">
        <v>74</v>
      </c>
      <c r="BX27" s="2"/>
      <c r="BY27" s="2"/>
      <c r="BZ27" s="2"/>
      <c r="CA27" s="2"/>
      <c r="CB27" s="2"/>
      <c r="CC27" s="2"/>
      <c r="CD27" s="2"/>
      <c r="CE27" s="3">
        <f>H27*28.0855/60.0843*10000</f>
        <v>318323.18093079218</v>
      </c>
      <c r="CF27" s="2">
        <v>4.4000000000000004</v>
      </c>
      <c r="CG27" s="2"/>
      <c r="CH27" s="2">
        <v>580</v>
      </c>
      <c r="CI27" s="2"/>
      <c r="CJ27" s="2">
        <v>0.41</v>
      </c>
      <c r="CK27" s="2"/>
      <c r="CL27" s="2">
        <v>8.4</v>
      </c>
      <c r="CM27" s="3">
        <f>47.867/79.8658*I27*10000</f>
        <v>1857.9629829038213</v>
      </c>
      <c r="CN27" s="2"/>
      <c r="CO27" s="2"/>
      <c r="CP27" s="2">
        <v>2.2000000000000002</v>
      </c>
      <c r="CQ27" s="2"/>
      <c r="CR27" s="2"/>
      <c r="CS27" s="2">
        <v>9</v>
      </c>
      <c r="CT27" s="2">
        <v>0.76</v>
      </c>
      <c r="CU27" s="2"/>
      <c r="CV27" s="2">
        <v>193</v>
      </c>
    </row>
    <row r="28" spans="1:100" x14ac:dyDescent="0.2">
      <c r="A28" s="2" t="s">
        <v>1</v>
      </c>
      <c r="B28" s="2" t="s">
        <v>30</v>
      </c>
      <c r="C28" s="2">
        <v>0</v>
      </c>
      <c r="D28" s="2" t="s">
        <v>6</v>
      </c>
      <c r="E28" s="2" t="s">
        <v>122</v>
      </c>
      <c r="F28" s="2" t="s">
        <v>143</v>
      </c>
      <c r="G28" s="2"/>
      <c r="H28" s="25">
        <v>69.400000000000006</v>
      </c>
      <c r="I28" s="2">
        <v>0.33</v>
      </c>
      <c r="J28" s="25">
        <v>16.21</v>
      </c>
      <c r="K28" s="2"/>
      <c r="L28" s="2"/>
      <c r="M28" s="2">
        <v>2.72</v>
      </c>
      <c r="N28" s="2">
        <v>0.03</v>
      </c>
      <c r="O28" s="2">
        <v>1.27</v>
      </c>
      <c r="P28" s="2"/>
      <c r="Q28" s="2">
        <v>2.96</v>
      </c>
      <c r="R28" s="25">
        <v>3.55</v>
      </c>
      <c r="S28" s="24">
        <v>3.36</v>
      </c>
      <c r="T28" s="24">
        <v>0.15</v>
      </c>
      <c r="U28" s="2"/>
      <c r="V28" s="2"/>
      <c r="W28" s="2"/>
      <c r="X28" s="3">
        <f>J28*2*26.9815386/101.9612772*10000</f>
        <v>85791.538261743161</v>
      </c>
      <c r="Y28" s="2"/>
      <c r="Z28" s="2"/>
      <c r="AA28" s="2">
        <v>3.2</v>
      </c>
      <c r="AB28" s="2">
        <v>1376</v>
      </c>
      <c r="AC28" s="2"/>
      <c r="AD28" s="2"/>
      <c r="AE28" s="2"/>
      <c r="AF28" s="2"/>
      <c r="AG28" s="3">
        <f>Q28*40.078/56.0774*10000</f>
        <v>21154.846694033607</v>
      </c>
      <c r="AH28" s="2"/>
      <c r="AI28" s="2">
        <v>42.1</v>
      </c>
      <c r="AJ28" s="2"/>
      <c r="AK28" s="2">
        <v>30</v>
      </c>
      <c r="AL28" s="2">
        <v>43</v>
      </c>
      <c r="AM28" s="2">
        <v>0.98</v>
      </c>
      <c r="AN28" s="2">
        <v>8</v>
      </c>
      <c r="AO28" s="2">
        <v>1.54</v>
      </c>
      <c r="AP28" s="2"/>
      <c r="AQ28" s="25">
        <v>0.78</v>
      </c>
      <c r="AR28" s="2"/>
      <c r="AS28" s="2"/>
      <c r="AT28" s="2"/>
      <c r="AU28" s="25">
        <v>2.11</v>
      </c>
      <c r="AV28" s="2"/>
      <c r="AW28" s="2"/>
      <c r="AX28" s="25">
        <v>3.3</v>
      </c>
      <c r="AY28" s="2"/>
      <c r="AZ28" s="2"/>
      <c r="BA28" s="2"/>
      <c r="BB28" s="2"/>
      <c r="BC28" s="2"/>
      <c r="BD28" s="3">
        <f>2*39.0983/94.196*S28*10000</f>
        <v>27892.965306382437</v>
      </c>
      <c r="BE28" s="2">
        <v>22.9</v>
      </c>
      <c r="BF28" s="2">
        <v>20.5</v>
      </c>
      <c r="BG28" s="2">
        <v>0.12</v>
      </c>
      <c r="BH28" s="3">
        <f>O28*24.305/40.3044*10000</f>
        <v>7658.5558896795392</v>
      </c>
      <c r="BI28" s="3">
        <f>54.938/70.9374*N28*10000</f>
        <v>232.33724382342746</v>
      </c>
      <c r="BJ28" s="2">
        <v>0.3</v>
      </c>
      <c r="BK28" s="2"/>
      <c r="BL28" s="3">
        <f>2*22.9898/61.9789*R28*10000</f>
        <v>26335.991764939354</v>
      </c>
      <c r="BM28" s="2">
        <v>8.6999999999999993</v>
      </c>
      <c r="BN28" s="2">
        <v>18.3</v>
      </c>
      <c r="BO28" s="2">
        <v>18</v>
      </c>
      <c r="BP28" s="2"/>
      <c r="BQ28" s="2"/>
      <c r="BR28" s="3">
        <f>2*30.9738/141.9445*T28*10000</f>
        <v>654.63191599533616</v>
      </c>
      <c r="BS28" s="2">
        <v>9</v>
      </c>
      <c r="BT28" s="2"/>
      <c r="BU28" s="2"/>
      <c r="BV28" s="2"/>
      <c r="BW28" s="2">
        <v>92</v>
      </c>
      <c r="BX28" s="2"/>
      <c r="BY28" s="2"/>
      <c r="BZ28" s="2"/>
      <c r="CA28" s="2"/>
      <c r="CB28" s="2"/>
      <c r="CC28" s="2">
        <v>5.4</v>
      </c>
      <c r="CD28" s="2"/>
      <c r="CE28" s="3">
        <f>H28*28.0855/60.0843*10000</f>
        <v>324399.83489863406</v>
      </c>
      <c r="CF28" s="2">
        <v>2.8</v>
      </c>
      <c r="CG28" s="2"/>
      <c r="CH28" s="2">
        <v>465</v>
      </c>
      <c r="CI28" s="2">
        <v>1.8</v>
      </c>
      <c r="CJ28" s="2">
        <v>0.28000000000000003</v>
      </c>
      <c r="CK28" s="2"/>
      <c r="CL28" s="2">
        <v>6.4</v>
      </c>
      <c r="CM28" s="3">
        <f>47.867/79.8658*I28*10000</f>
        <v>1977.8315624460033</v>
      </c>
      <c r="CN28" s="2"/>
      <c r="CO28" s="2"/>
      <c r="CP28" s="2">
        <v>0.9</v>
      </c>
      <c r="CQ28" s="2">
        <v>46</v>
      </c>
      <c r="CR28" s="2"/>
      <c r="CS28" s="2">
        <v>16</v>
      </c>
      <c r="CT28" s="2">
        <v>0.63</v>
      </c>
      <c r="CU28" s="2">
        <v>50</v>
      </c>
      <c r="CV28" s="2">
        <v>129</v>
      </c>
    </row>
    <row r="29" spans="1:100" x14ac:dyDescent="0.2">
      <c r="A29" s="2" t="s">
        <v>2</v>
      </c>
      <c r="B29" s="2" t="s">
        <v>33</v>
      </c>
      <c r="C29" s="2">
        <v>0</v>
      </c>
      <c r="D29" s="2" t="s">
        <v>6</v>
      </c>
      <c r="E29" s="2" t="s">
        <v>122</v>
      </c>
      <c r="F29" s="2" t="s">
        <v>143</v>
      </c>
      <c r="G29" s="2"/>
      <c r="H29" s="25">
        <v>62.4</v>
      </c>
      <c r="I29" s="2">
        <v>0.72</v>
      </c>
      <c r="J29" s="25">
        <v>15.96</v>
      </c>
      <c r="K29" s="2"/>
      <c r="L29" s="2"/>
      <c r="M29" s="2">
        <v>6.59</v>
      </c>
      <c r="N29" s="25">
        <v>0.1</v>
      </c>
      <c r="O29" s="25">
        <v>3.5</v>
      </c>
      <c r="P29" s="2"/>
      <c r="Q29" s="2">
        <v>5.25</v>
      </c>
      <c r="R29" s="25">
        <v>3.3</v>
      </c>
      <c r="S29" s="24">
        <v>2.0699999999999998</v>
      </c>
      <c r="T29" s="24">
        <v>0.1</v>
      </c>
      <c r="U29" s="2"/>
      <c r="V29" s="2"/>
      <c r="W29" s="2"/>
      <c r="X29" s="3">
        <f>J29*2*26.9815386/101.9612772*10000</f>
        <v>84468.41151495502</v>
      </c>
      <c r="Y29" s="2"/>
      <c r="Z29" s="2"/>
      <c r="AA29" s="2"/>
      <c r="AB29" s="2">
        <v>402</v>
      </c>
      <c r="AC29" s="2"/>
      <c r="AD29" s="2"/>
      <c r="AE29" s="2"/>
      <c r="AF29" s="2"/>
      <c r="AG29" s="3">
        <f>Q29*40.078/56.0774*10000</f>
        <v>37521.265251242039</v>
      </c>
      <c r="AH29" s="2"/>
      <c r="AI29" s="2">
        <v>45</v>
      </c>
      <c r="AJ29" s="2"/>
      <c r="AK29" s="2">
        <v>25</v>
      </c>
      <c r="AL29" s="2">
        <v>83</v>
      </c>
      <c r="AM29" s="2">
        <v>2.4</v>
      </c>
      <c r="AN29" s="2">
        <v>20</v>
      </c>
      <c r="AO29" s="2">
        <v>3.8</v>
      </c>
      <c r="AP29" s="2">
        <v>2.2999999999999998</v>
      </c>
      <c r="AQ29" s="25">
        <v>1.5</v>
      </c>
      <c r="AR29" s="2"/>
      <c r="AS29" s="2"/>
      <c r="AT29" s="2">
        <v>17</v>
      </c>
      <c r="AU29" s="25">
        <v>4</v>
      </c>
      <c r="AV29" s="2"/>
      <c r="AW29" s="2"/>
      <c r="AX29" s="25">
        <v>4</v>
      </c>
      <c r="AY29" s="2"/>
      <c r="AZ29" s="2">
        <v>0.82</v>
      </c>
      <c r="BA29" s="2"/>
      <c r="BB29" s="2"/>
      <c r="BC29" s="2"/>
      <c r="BD29" s="3">
        <f>2*39.0983/94.196*S29*10000</f>
        <v>17184.05898339632</v>
      </c>
      <c r="BE29" s="2">
        <v>17</v>
      </c>
      <c r="BF29" s="2">
        <v>7</v>
      </c>
      <c r="BG29" s="2">
        <v>0.41</v>
      </c>
      <c r="BH29" s="3">
        <f>O29*24.305/40.3044*10000</f>
        <v>21106.256388880618</v>
      </c>
      <c r="BI29" s="3">
        <f>54.938/70.9374*N29*10000</f>
        <v>774.45747941142497</v>
      </c>
      <c r="BJ29" s="2"/>
      <c r="BK29" s="2"/>
      <c r="BL29" s="3">
        <f>2*22.9898/61.9789*R29*10000</f>
        <v>24481.344457549258</v>
      </c>
      <c r="BM29" s="2">
        <v>8</v>
      </c>
      <c r="BN29" s="2">
        <v>24</v>
      </c>
      <c r="BO29" s="2">
        <v>33</v>
      </c>
      <c r="BP29" s="2"/>
      <c r="BQ29" s="2"/>
      <c r="BR29" s="3">
        <f>2*30.9738/141.9445*T29*10000</f>
        <v>436.42127733022414</v>
      </c>
      <c r="BS29" s="2">
        <v>15.3</v>
      </c>
      <c r="BT29" s="2"/>
      <c r="BU29" s="2"/>
      <c r="BV29" s="2"/>
      <c r="BW29" s="2">
        <v>62</v>
      </c>
      <c r="BX29" s="2"/>
      <c r="BY29" s="2"/>
      <c r="BZ29" s="2"/>
      <c r="CA29" s="2"/>
      <c r="CB29" s="2"/>
      <c r="CC29" s="2">
        <v>22</v>
      </c>
      <c r="CD29" s="2"/>
      <c r="CE29" s="3">
        <f>H29*28.0855/60.0843*10000</f>
        <v>291679.39045640873</v>
      </c>
      <c r="CF29" s="2">
        <v>4.4000000000000004</v>
      </c>
      <c r="CG29" s="2"/>
      <c r="CH29" s="2">
        <v>281</v>
      </c>
      <c r="CI29" s="2">
        <v>0.6</v>
      </c>
      <c r="CJ29" s="2">
        <v>0.57999999999999996</v>
      </c>
      <c r="CK29" s="2"/>
      <c r="CL29" s="2">
        <v>6.1</v>
      </c>
      <c r="CM29" s="3">
        <f>47.867/79.8658*I29*10000</f>
        <v>4315.2688635185523</v>
      </c>
      <c r="CN29" s="2"/>
      <c r="CO29" s="2">
        <v>0.14000000000000001</v>
      </c>
      <c r="CP29" s="2">
        <v>1.6</v>
      </c>
      <c r="CQ29" s="2">
        <v>118</v>
      </c>
      <c r="CR29" s="2"/>
      <c r="CS29" s="2">
        <v>22</v>
      </c>
      <c r="CT29" s="2">
        <v>2.2999999999999998</v>
      </c>
      <c r="CU29" s="2">
        <v>70</v>
      </c>
      <c r="CV29" s="2">
        <v>125</v>
      </c>
    </row>
    <row r="30" spans="1:100" x14ac:dyDescent="0.2">
      <c r="A30" s="2" t="s">
        <v>7</v>
      </c>
      <c r="B30" s="2" t="s">
        <v>156</v>
      </c>
      <c r="C30" s="2">
        <v>0</v>
      </c>
      <c r="D30" s="2" t="s">
        <v>6</v>
      </c>
      <c r="E30" s="2" t="s">
        <v>122</v>
      </c>
      <c r="F30" s="2" t="s">
        <v>143</v>
      </c>
      <c r="G30" s="2"/>
      <c r="H30" s="25">
        <v>64.599999999999994</v>
      </c>
      <c r="I30" s="2">
        <v>0.67</v>
      </c>
      <c r="J30" s="25">
        <v>14.08</v>
      </c>
      <c r="K30" s="2"/>
      <c r="L30" s="2"/>
      <c r="M30" s="2">
        <v>5.45</v>
      </c>
      <c r="N30" s="2">
        <v>0.11</v>
      </c>
      <c r="O30" s="2">
        <v>3.67</v>
      </c>
      <c r="P30" s="2"/>
      <c r="Q30" s="2">
        <v>5.24</v>
      </c>
      <c r="R30" s="25">
        <v>3.48</v>
      </c>
      <c r="S30" s="24">
        <v>2.52</v>
      </c>
      <c r="T30" s="24">
        <v>0.19</v>
      </c>
      <c r="U30" s="2"/>
      <c r="V30" s="2"/>
      <c r="W30" s="2">
        <v>4.8000000000000001E-2</v>
      </c>
      <c r="X30" s="3">
        <f>J30*2*26.9815386/101.9612772*10000</f>
        <v>74518.498379108176</v>
      </c>
      <c r="Y30" s="2">
        <v>3.1</v>
      </c>
      <c r="Z30" s="4">
        <v>6.6E-4</v>
      </c>
      <c r="AA30" s="2">
        <v>17</v>
      </c>
      <c r="AB30" s="2">
        <v>661</v>
      </c>
      <c r="AC30" s="2">
        <v>2.29</v>
      </c>
      <c r="AD30" s="2">
        <v>0.17</v>
      </c>
      <c r="AE30" s="2"/>
      <c r="AF30" s="2"/>
      <c r="AG30" s="3">
        <f>Q30*40.078/56.0774*10000</f>
        <v>37449.796174573006</v>
      </c>
      <c r="AH30" s="2">
        <v>6.0999999999999999E-2</v>
      </c>
      <c r="AI30" s="2">
        <v>60.3</v>
      </c>
      <c r="AJ30" s="2">
        <v>182</v>
      </c>
      <c r="AK30" s="2">
        <v>18</v>
      </c>
      <c r="AL30" s="2">
        <v>69</v>
      </c>
      <c r="AM30" s="2">
        <v>1.96</v>
      </c>
      <c r="AN30" s="2">
        <v>32</v>
      </c>
      <c r="AO30" s="2"/>
      <c r="AP30" s="2"/>
      <c r="AQ30" s="25">
        <v>1.2</v>
      </c>
      <c r="AR30" s="2">
        <v>524</v>
      </c>
      <c r="AS30" s="2"/>
      <c r="AT30" s="2">
        <v>18</v>
      </c>
      <c r="AU30" s="25"/>
      <c r="AV30" s="2">
        <v>1.1299999999999999</v>
      </c>
      <c r="AW30" s="2"/>
      <c r="AX30" s="25">
        <v>4.79</v>
      </c>
      <c r="AY30" s="2">
        <v>7.9000000000000008E-3</v>
      </c>
      <c r="AZ30" s="2"/>
      <c r="BA30" s="2"/>
      <c r="BB30" s="2"/>
      <c r="BC30" s="2"/>
      <c r="BD30" s="3">
        <f>2*39.0983/94.196*S30*10000</f>
        <v>20919.723979786828</v>
      </c>
      <c r="BE30" s="2">
        <v>30.8</v>
      </c>
      <c r="BF30" s="2">
        <v>16</v>
      </c>
      <c r="BG30" s="2">
        <v>0.32</v>
      </c>
      <c r="BH30" s="3">
        <f>O30*24.305/40.3044*10000</f>
        <v>22131.417413483388</v>
      </c>
      <c r="BI30" s="3">
        <f>54.938/70.9374*N30*10000</f>
        <v>851.90322735256734</v>
      </c>
      <c r="BJ30" s="2">
        <v>0.6</v>
      </c>
      <c r="BK30" s="2"/>
      <c r="BL30" s="3">
        <f>2*22.9898/61.9789*R30*10000</f>
        <v>25816.690518870128</v>
      </c>
      <c r="BM30" s="2">
        <v>11</v>
      </c>
      <c r="BN30" s="2">
        <v>26.2</v>
      </c>
      <c r="BO30" s="2">
        <v>34</v>
      </c>
      <c r="BP30" s="2"/>
      <c r="BQ30" s="2"/>
      <c r="BR30" s="3">
        <f>2*30.9738/141.9445*T30*10000</f>
        <v>829.20042692742584</v>
      </c>
      <c r="BS30" s="2">
        <v>15</v>
      </c>
      <c r="BT30" s="2">
        <v>7.6000000000000004E-4</v>
      </c>
      <c r="BU30" s="2">
        <v>5.8</v>
      </c>
      <c r="BV30" s="2">
        <v>8.4999999999999995E-4</v>
      </c>
      <c r="BW30" s="2">
        <v>67</v>
      </c>
      <c r="BX30" s="2"/>
      <c r="BY30" s="2"/>
      <c r="BZ30" s="2"/>
      <c r="CA30" s="2">
        <v>20</v>
      </c>
      <c r="CB30" s="2">
        <v>0.28000000000000003</v>
      </c>
      <c r="CC30" s="2">
        <v>15</v>
      </c>
      <c r="CD30" s="2">
        <v>6.4000000000000001E-2</v>
      </c>
      <c r="CE30" s="3">
        <f>H30*28.0855/60.0843*10000</f>
        <v>301962.95870967954</v>
      </c>
      <c r="CF30" s="2">
        <v>4.74</v>
      </c>
      <c r="CG30" s="2">
        <v>1.3</v>
      </c>
      <c r="CH30" s="2">
        <v>283</v>
      </c>
      <c r="CI30" s="2">
        <v>0.55000000000000004</v>
      </c>
      <c r="CJ30" s="2">
        <v>0.76</v>
      </c>
      <c r="CK30" s="2"/>
      <c r="CL30" s="2">
        <v>6.84</v>
      </c>
      <c r="CM30" s="3">
        <f>47.867/79.8658*I30*10000</f>
        <v>4015.5974146630979</v>
      </c>
      <c r="CN30" s="2">
        <v>0.27</v>
      </c>
      <c r="CO30" s="2"/>
      <c r="CP30" s="2">
        <v>1.02</v>
      </c>
      <c r="CQ30" s="2">
        <v>95</v>
      </c>
      <c r="CR30" s="2">
        <v>0.6</v>
      </c>
      <c r="CS30" s="2">
        <v>17</v>
      </c>
      <c r="CT30" s="2">
        <v>2.17</v>
      </c>
      <c r="CU30" s="2">
        <v>69</v>
      </c>
      <c r="CV30" s="2">
        <v>173</v>
      </c>
    </row>
    <row r="31" spans="1:100" x14ac:dyDescent="0.2">
      <c r="A31" s="2" t="s">
        <v>3</v>
      </c>
      <c r="B31" s="2" t="s">
        <v>40</v>
      </c>
      <c r="C31" s="2">
        <v>0</v>
      </c>
      <c r="D31" s="2" t="s">
        <v>6</v>
      </c>
      <c r="E31" s="2" t="s">
        <v>122</v>
      </c>
      <c r="F31" s="2" t="s">
        <v>143</v>
      </c>
      <c r="G31" s="2"/>
      <c r="H31" s="25">
        <v>63.5</v>
      </c>
      <c r="I31" s="2">
        <v>0.69</v>
      </c>
      <c r="J31" s="25">
        <v>15</v>
      </c>
      <c r="K31" s="2"/>
      <c r="L31" s="2"/>
      <c r="M31" s="2">
        <v>6.02</v>
      </c>
      <c r="N31" s="25">
        <v>0.1</v>
      </c>
      <c r="O31" s="2">
        <v>3.59</v>
      </c>
      <c r="P31" s="2"/>
      <c r="Q31" s="2">
        <v>5.25</v>
      </c>
      <c r="R31" s="25">
        <v>3.39</v>
      </c>
      <c r="S31" s="24">
        <v>2.2999999999999998</v>
      </c>
      <c r="T31" s="24">
        <v>0.15</v>
      </c>
      <c r="U31" s="2"/>
      <c r="V31" s="2"/>
      <c r="W31" s="2">
        <v>4.8000000000000001E-2</v>
      </c>
      <c r="X31" s="3">
        <f>J31*2*26.9815386/101.9612772*10000</f>
        <v>79387.604807288546</v>
      </c>
      <c r="Y31" s="2">
        <v>3.1</v>
      </c>
      <c r="Z31" s="2">
        <v>6.6E-4</v>
      </c>
      <c r="AA31" s="2">
        <v>17</v>
      </c>
      <c r="AB31" s="2">
        <v>532</v>
      </c>
      <c r="AC31" s="2">
        <v>2.29</v>
      </c>
      <c r="AD31" s="2">
        <v>0.17</v>
      </c>
      <c r="AE31" s="2"/>
      <c r="AF31" s="2"/>
      <c r="AG31" s="3">
        <f>Q31*40.078/56.0774*10000</f>
        <v>37521.265251242039</v>
      </c>
      <c r="AH31" s="2">
        <v>6.0999999999999999E-2</v>
      </c>
      <c r="AI31" s="2">
        <v>53</v>
      </c>
      <c r="AJ31" s="2">
        <v>182</v>
      </c>
      <c r="AK31" s="2">
        <v>22</v>
      </c>
      <c r="AL31" s="2">
        <v>76</v>
      </c>
      <c r="AM31" s="2">
        <v>2.2000000000000002</v>
      </c>
      <c r="AN31" s="2">
        <v>26</v>
      </c>
      <c r="AO31" s="2">
        <v>3.8</v>
      </c>
      <c r="AP31" s="2">
        <v>2.2999999999999998</v>
      </c>
      <c r="AQ31" s="25">
        <v>1.4</v>
      </c>
      <c r="AR31" s="2">
        <v>524</v>
      </c>
      <c r="AS31" s="2"/>
      <c r="AT31" s="2">
        <v>17.5</v>
      </c>
      <c r="AU31" s="25">
        <v>4</v>
      </c>
      <c r="AV31" s="2">
        <v>1.1299999999999999</v>
      </c>
      <c r="AW31" s="2"/>
      <c r="AX31" s="25">
        <v>4.4000000000000004</v>
      </c>
      <c r="AY31" s="2">
        <v>7.9000000000000008E-3</v>
      </c>
      <c r="AZ31" s="2">
        <v>0.82</v>
      </c>
      <c r="BA31" s="2"/>
      <c r="BB31" s="2"/>
      <c r="BC31" s="2"/>
      <c r="BD31" s="3">
        <f>2*39.0983/94.196*S31*10000</f>
        <v>19093.398870440356</v>
      </c>
      <c r="BE31" s="2">
        <v>24</v>
      </c>
      <c r="BF31" s="2">
        <v>12</v>
      </c>
      <c r="BG31" s="2">
        <v>0.4</v>
      </c>
      <c r="BH31" s="3">
        <f>O31*24.305/40.3044*10000</f>
        <v>21648.988696023262</v>
      </c>
      <c r="BI31" s="3">
        <f>54.938/70.9374*N31*10000</f>
        <v>774.45747941142497</v>
      </c>
      <c r="BJ31" s="2">
        <v>0.6</v>
      </c>
      <c r="BK31" s="2"/>
      <c r="BL31" s="3">
        <f>2*22.9898/61.9789*R31*10000</f>
        <v>25149.017488209694</v>
      </c>
      <c r="BM31" s="2">
        <v>10</v>
      </c>
      <c r="BN31" s="2">
        <v>25</v>
      </c>
      <c r="BO31" s="2">
        <v>33.5</v>
      </c>
      <c r="BP31" s="2"/>
      <c r="BQ31" s="2"/>
      <c r="BR31" s="3">
        <f>2*30.9738/141.9445*T31*10000</f>
        <v>654.63191599533616</v>
      </c>
      <c r="BS31" s="2">
        <v>15.2</v>
      </c>
      <c r="BT31" s="2">
        <v>7.6000000000000004E-4</v>
      </c>
      <c r="BU31" s="2">
        <v>5.8</v>
      </c>
      <c r="BV31" s="2">
        <v>8.4999999999999995E-4</v>
      </c>
      <c r="BW31" s="2">
        <v>65</v>
      </c>
      <c r="BX31" s="2"/>
      <c r="BY31" s="2"/>
      <c r="BZ31" s="2"/>
      <c r="CA31" s="2">
        <v>20</v>
      </c>
      <c r="CB31" s="2">
        <v>0.28000000000000003</v>
      </c>
      <c r="CC31" s="2">
        <v>19</v>
      </c>
      <c r="CD31" s="2">
        <v>6.4000000000000001E-2</v>
      </c>
      <c r="CE31" s="3">
        <f>H31*28.0855/60.0843*10000</f>
        <v>296821.17458304414</v>
      </c>
      <c r="CF31" s="2">
        <v>4.5999999999999996</v>
      </c>
      <c r="CG31" s="2">
        <v>1.3</v>
      </c>
      <c r="CH31" s="2">
        <v>282</v>
      </c>
      <c r="CI31" s="2">
        <v>0.6</v>
      </c>
      <c r="CJ31" s="2">
        <v>0.7</v>
      </c>
      <c r="CK31" s="2"/>
      <c r="CL31" s="2">
        <v>6.5</v>
      </c>
      <c r="CM31" s="3">
        <f>47.867/79.8658*I31*10000</f>
        <v>4135.4659942052795</v>
      </c>
      <c r="CN31" s="2">
        <v>0.27</v>
      </c>
      <c r="CO31" s="2">
        <v>0.32</v>
      </c>
      <c r="CP31" s="2">
        <v>1.3</v>
      </c>
      <c r="CQ31" s="2">
        <v>107</v>
      </c>
      <c r="CR31" s="2">
        <v>0.6</v>
      </c>
      <c r="CS31" s="2">
        <v>20</v>
      </c>
      <c r="CT31" s="2">
        <v>2.2000000000000002</v>
      </c>
      <c r="CU31" s="2">
        <v>69.5</v>
      </c>
      <c r="CV31" s="2">
        <v>149</v>
      </c>
    </row>
    <row r="32" spans="1:100" x14ac:dyDescent="0.2">
      <c r="A32" s="2" t="s">
        <v>3</v>
      </c>
      <c r="B32" s="2" t="s">
        <v>40</v>
      </c>
      <c r="C32" s="2">
        <v>1</v>
      </c>
      <c r="D32" s="2" t="s">
        <v>6</v>
      </c>
      <c r="E32" s="2" t="s">
        <v>122</v>
      </c>
      <c r="F32" s="2" t="s">
        <v>143</v>
      </c>
      <c r="G32" s="2"/>
      <c r="H32" s="25">
        <v>2</v>
      </c>
      <c r="I32" s="2">
        <v>0.04</v>
      </c>
      <c r="J32" s="25">
        <v>1</v>
      </c>
      <c r="K32" s="2"/>
      <c r="L32" s="2"/>
      <c r="M32" s="25">
        <v>0.8</v>
      </c>
      <c r="N32" s="25">
        <v>0</v>
      </c>
      <c r="O32" s="25">
        <v>0.1</v>
      </c>
      <c r="P32" s="2"/>
      <c r="Q32" s="2">
        <v>0.01</v>
      </c>
      <c r="R32" s="25">
        <v>0.1</v>
      </c>
      <c r="S32" s="24">
        <v>0.3</v>
      </c>
      <c r="T32" s="24">
        <v>0.06</v>
      </c>
      <c r="U32" s="2"/>
      <c r="V32" s="2"/>
      <c r="W32" s="2"/>
      <c r="X32" s="3">
        <f>J32*2*26.9815386/101.9612772*10000</f>
        <v>5292.5069871525702</v>
      </c>
      <c r="Y32" s="2"/>
      <c r="Z32" s="2"/>
      <c r="AA32" s="2"/>
      <c r="AB32" s="2">
        <v>183</v>
      </c>
      <c r="AC32" s="2"/>
      <c r="AD32" s="2"/>
      <c r="AE32" s="2"/>
      <c r="AF32" s="2"/>
      <c r="AG32" s="3">
        <f>Q32*40.078/56.0774*10000</f>
        <v>71.469076669032461</v>
      </c>
      <c r="AH32" s="2"/>
      <c r="AI32" s="2">
        <v>11</v>
      </c>
      <c r="AJ32" s="2"/>
      <c r="AK32" s="2">
        <v>5</v>
      </c>
      <c r="AL32" s="2">
        <v>10</v>
      </c>
      <c r="AM32" s="2">
        <v>0.3</v>
      </c>
      <c r="AN32" s="2">
        <v>8</v>
      </c>
      <c r="AO32" s="2"/>
      <c r="AP32" s="2"/>
      <c r="AQ32" s="25">
        <v>0.2</v>
      </c>
      <c r="AR32" s="2"/>
      <c r="AS32" s="2"/>
      <c r="AT32" s="2">
        <v>0.7</v>
      </c>
      <c r="AU32" s="25"/>
      <c r="AV32" s="2"/>
      <c r="AW32" s="2"/>
      <c r="AX32" s="25">
        <v>0.6</v>
      </c>
      <c r="AY32" s="2"/>
      <c r="AZ32" s="2"/>
      <c r="BA32" s="2"/>
      <c r="BB32" s="2"/>
      <c r="BC32" s="2"/>
      <c r="BD32" s="3">
        <f>2*39.0983/94.196*S32*10000</f>
        <v>2490.4433309270034</v>
      </c>
      <c r="BE32" s="2">
        <v>10</v>
      </c>
      <c r="BF32" s="2">
        <v>6</v>
      </c>
      <c r="BG32" s="2">
        <v>0.06</v>
      </c>
      <c r="BH32" s="3">
        <f>O32*24.305/40.3044*10000</f>
        <v>603.03589682516065</v>
      </c>
      <c r="BI32" s="3"/>
      <c r="BJ32" s="2"/>
      <c r="BK32" s="2"/>
      <c r="BL32" s="3">
        <f>2*22.9898/61.9789*R32*10000</f>
        <v>741.85892295603821</v>
      </c>
      <c r="BM32" s="2">
        <v>2</v>
      </c>
      <c r="BN32" s="2">
        <v>2</v>
      </c>
      <c r="BO32" s="2">
        <v>0.7</v>
      </c>
      <c r="BP32" s="2"/>
      <c r="BQ32" s="2"/>
      <c r="BR32" s="3">
        <f>2*30.9738/141.9445*T32*10000</f>
        <v>261.85276639813446</v>
      </c>
      <c r="BS32" s="2">
        <v>0.2</v>
      </c>
      <c r="BT32" s="2"/>
      <c r="BU32" s="2"/>
      <c r="BV32" s="2"/>
      <c r="BW32" s="2">
        <v>4</v>
      </c>
      <c r="BX32" s="2"/>
      <c r="BY32" s="2"/>
      <c r="BZ32" s="2"/>
      <c r="CA32" s="2"/>
      <c r="CB32" s="2"/>
      <c r="CC32" s="2">
        <v>5</v>
      </c>
      <c r="CD32" s="2"/>
      <c r="CE32" s="3">
        <f>H32*28.0855/60.0843*10000</f>
        <v>9348.6984120643829</v>
      </c>
      <c r="CF32" s="2">
        <v>0.2</v>
      </c>
      <c r="CG32" s="2"/>
      <c r="CH32" s="2">
        <v>1</v>
      </c>
      <c r="CI32" s="2">
        <v>0.04</v>
      </c>
      <c r="CJ32" s="2">
        <v>0.1</v>
      </c>
      <c r="CK32" s="2"/>
      <c r="CL32" s="2">
        <v>0.5</v>
      </c>
      <c r="CM32" s="3">
        <f>47.867/79.8658*I32*10000</f>
        <v>239.73715908436407</v>
      </c>
      <c r="CN32" s="2"/>
      <c r="CO32" s="2"/>
      <c r="CP32" s="2">
        <v>0.4</v>
      </c>
      <c r="CQ32" s="2">
        <v>16</v>
      </c>
      <c r="CR32" s="2"/>
      <c r="CS32" s="2">
        <v>4</v>
      </c>
      <c r="CT32" s="2">
        <v>0.09</v>
      </c>
      <c r="CU32" s="2">
        <v>0.7</v>
      </c>
      <c r="CV32" s="2">
        <v>34</v>
      </c>
    </row>
    <row r="33" spans="1:100" x14ac:dyDescent="0.2">
      <c r="A33" s="2" t="s">
        <v>127</v>
      </c>
      <c r="B33" s="2" t="s">
        <v>128</v>
      </c>
      <c r="C33" s="2">
        <v>0</v>
      </c>
      <c r="D33" s="2" t="s">
        <v>129</v>
      </c>
      <c r="E33" s="2" t="s">
        <v>122</v>
      </c>
      <c r="F33" s="2" t="s">
        <v>143</v>
      </c>
      <c r="G33" s="2" t="s">
        <v>145</v>
      </c>
      <c r="H33" s="25">
        <v>50.16</v>
      </c>
      <c r="I33" s="2">
        <v>1.47</v>
      </c>
      <c r="J33" s="25">
        <v>15.79</v>
      </c>
      <c r="K33" s="2"/>
      <c r="L33" s="2"/>
      <c r="M33" s="2">
        <v>9.51</v>
      </c>
      <c r="N33" s="2">
        <v>0.16</v>
      </c>
      <c r="O33" s="2">
        <v>7.58</v>
      </c>
      <c r="P33" s="2"/>
      <c r="Q33" s="2">
        <v>12.19</v>
      </c>
      <c r="R33" s="25">
        <v>2.76</v>
      </c>
      <c r="S33" s="24">
        <v>0.13</v>
      </c>
      <c r="T33" s="24">
        <v>0.13</v>
      </c>
      <c r="U33" s="2"/>
      <c r="V33" s="2"/>
      <c r="W33" s="2"/>
      <c r="X33" s="3">
        <f>J33*2*26.9815386/101.9612772*10000</f>
        <v>83568.685327139072</v>
      </c>
      <c r="Y33" s="2"/>
      <c r="Z33" s="2"/>
      <c r="AA33" s="2"/>
      <c r="AB33" s="2">
        <v>12.2</v>
      </c>
      <c r="AC33" s="2"/>
      <c r="AD33" s="2"/>
      <c r="AE33" s="2"/>
      <c r="AF33" s="2"/>
      <c r="AG33" s="3">
        <f>Q33*40.078/56.0774*10000</f>
        <v>87120.804459550563</v>
      </c>
      <c r="AH33" s="2"/>
      <c r="AI33" s="2">
        <v>10.4</v>
      </c>
      <c r="AJ33" s="2"/>
      <c r="AK33" s="2">
        <v>50.1</v>
      </c>
      <c r="AL33" s="2">
        <v>253</v>
      </c>
      <c r="AM33" s="2">
        <v>2.7E-2</v>
      </c>
      <c r="AN33" s="2">
        <v>82.3</v>
      </c>
      <c r="AO33" s="2">
        <v>4.8499999999999996</v>
      </c>
      <c r="AP33" s="2">
        <v>2.72</v>
      </c>
      <c r="AQ33" s="2">
        <v>1.18</v>
      </c>
      <c r="AR33" s="2"/>
      <c r="AS33" s="2"/>
      <c r="AT33" s="2"/>
      <c r="AU33" s="2">
        <v>3.97</v>
      </c>
      <c r="AV33" s="2"/>
      <c r="AW33" s="2"/>
      <c r="AX33" s="25">
        <v>2.14</v>
      </c>
      <c r="AY33" s="2"/>
      <c r="AZ33" s="2">
        <v>1.03</v>
      </c>
      <c r="BA33" s="2"/>
      <c r="BB33" s="2"/>
      <c r="BC33" s="2"/>
      <c r="BD33" s="3">
        <f>2*39.0983/94.196*S33*10000</f>
        <v>1079.192110068368</v>
      </c>
      <c r="BE33" s="2">
        <v>3.34</v>
      </c>
      <c r="BF33" s="2"/>
      <c r="BG33" s="2">
        <v>0.4</v>
      </c>
      <c r="BH33" s="3">
        <f>O33*24.305/40.3044*10000</f>
        <v>45710.120979347172</v>
      </c>
      <c r="BI33" s="3">
        <f>N33*70.937445/54.938045*10000</f>
        <v>2065.9619758948465</v>
      </c>
      <c r="BJ33" s="2"/>
      <c r="BK33" s="2"/>
      <c r="BL33" s="3">
        <f>2*22.9898/61.9789*R33*10000</f>
        <v>20475.306273586652</v>
      </c>
      <c r="BM33" s="2">
        <v>2.99</v>
      </c>
      <c r="BN33" s="2">
        <v>9.6199999999999992</v>
      </c>
      <c r="BO33" s="2">
        <v>120</v>
      </c>
      <c r="BP33" s="2"/>
      <c r="BQ33" s="2"/>
      <c r="BR33" s="3">
        <f>2*30.9738/141.9445*T33*10000</f>
        <v>567.34766052929137</v>
      </c>
      <c r="BS33" s="2">
        <v>0.35899999999999999</v>
      </c>
      <c r="BT33" s="2"/>
      <c r="BU33" s="2">
        <v>1.91</v>
      </c>
      <c r="BV33" s="2"/>
      <c r="BW33" s="2">
        <v>1.45</v>
      </c>
      <c r="BX33" s="2"/>
      <c r="BY33" s="2"/>
      <c r="BZ33" s="2"/>
      <c r="CA33" s="2"/>
      <c r="CB33" s="2"/>
      <c r="CC33" s="2">
        <v>42.3</v>
      </c>
      <c r="CD33" s="2"/>
      <c r="CE33" s="3">
        <f>H33*28.0855/60.0843*10000</f>
        <v>234465.3561745747</v>
      </c>
      <c r="CF33" s="2">
        <v>3.14</v>
      </c>
      <c r="CG33" s="2"/>
      <c r="CH33" s="2">
        <v>142</v>
      </c>
      <c r="CI33" s="2">
        <v>0.20300000000000001</v>
      </c>
      <c r="CJ33" s="2">
        <v>0.72</v>
      </c>
      <c r="CK33" s="2"/>
      <c r="CL33" s="2">
        <v>0.14099999999999999</v>
      </c>
      <c r="CM33" s="3">
        <f>47.867/79.8658*I33*10000</f>
        <v>8810.3405963503774</v>
      </c>
      <c r="CN33" s="2"/>
      <c r="CO33" s="2">
        <v>0.38</v>
      </c>
      <c r="CP33" s="2">
        <v>6.0999999999999999E-2</v>
      </c>
      <c r="CQ33" s="2"/>
      <c r="CR33" s="2"/>
      <c r="CS33" s="2">
        <v>27.2</v>
      </c>
      <c r="CT33" s="2">
        <v>2.63</v>
      </c>
      <c r="CU33" s="2">
        <v>80.2</v>
      </c>
      <c r="CV33" s="2">
        <v>89</v>
      </c>
    </row>
    <row r="34" spans="1:100" x14ac:dyDescent="0.2">
      <c r="A34" s="2" t="s">
        <v>140</v>
      </c>
      <c r="B34" s="2" t="s">
        <v>141</v>
      </c>
      <c r="C34" s="2">
        <v>0</v>
      </c>
      <c r="D34" s="2" t="s">
        <v>129</v>
      </c>
      <c r="E34" s="2" t="s">
        <v>122</v>
      </c>
      <c r="F34" s="2" t="s">
        <v>143</v>
      </c>
      <c r="G34" s="2" t="s">
        <v>145</v>
      </c>
      <c r="H34" s="25">
        <v>50.42</v>
      </c>
      <c r="I34" s="2">
        <v>1.53</v>
      </c>
      <c r="J34" s="25">
        <v>15.13</v>
      </c>
      <c r="K34" s="2"/>
      <c r="L34" s="2"/>
      <c r="M34" s="2">
        <v>9.81</v>
      </c>
      <c r="N34" s="2">
        <v>0.17100000000000001</v>
      </c>
      <c r="O34" s="2">
        <v>7.76</v>
      </c>
      <c r="P34" s="2"/>
      <c r="Q34" s="2">
        <v>11.35</v>
      </c>
      <c r="R34" s="25">
        <v>2.83</v>
      </c>
      <c r="S34" s="24">
        <v>0.14000000000000001</v>
      </c>
      <c r="T34" s="24">
        <v>0.16400000000000001</v>
      </c>
      <c r="U34" s="2"/>
      <c r="V34" s="2"/>
      <c r="W34" s="2"/>
      <c r="X34" s="3">
        <f>J34*2*26.9815386/101.9612772*10000</f>
        <v>80075.63071561839</v>
      </c>
      <c r="Y34" s="2"/>
      <c r="Z34" s="2"/>
      <c r="AA34" s="2"/>
      <c r="AB34" s="2">
        <v>19.600000000000001</v>
      </c>
      <c r="AC34" s="2">
        <v>0.64</v>
      </c>
      <c r="AD34" s="2"/>
      <c r="AE34" s="2"/>
      <c r="AF34" s="2"/>
      <c r="AG34" s="3">
        <f>Q34*40.078/56.0774*10000</f>
        <v>81117.402019351823</v>
      </c>
      <c r="AH34" s="2"/>
      <c r="AI34" s="2">
        <v>12.42</v>
      </c>
      <c r="AJ34" s="2"/>
      <c r="AK34" s="2">
        <v>42.3</v>
      </c>
      <c r="AL34" s="2">
        <v>263</v>
      </c>
      <c r="AM34" s="2">
        <v>2.4E-2</v>
      </c>
      <c r="AN34" s="2">
        <v>73</v>
      </c>
      <c r="AO34" s="2">
        <v>5.5</v>
      </c>
      <c r="AP34" s="2">
        <v>3.42</v>
      </c>
      <c r="AQ34" s="2">
        <v>1.26</v>
      </c>
      <c r="AR34" s="2"/>
      <c r="AS34" s="2"/>
      <c r="AT34" s="2">
        <v>17</v>
      </c>
      <c r="AU34" s="2">
        <v>4.55</v>
      </c>
      <c r="AV34" s="2"/>
      <c r="AW34" s="2"/>
      <c r="AX34" s="25">
        <v>2.46</v>
      </c>
      <c r="AY34" s="2"/>
      <c r="AZ34" s="2">
        <v>1.18</v>
      </c>
      <c r="BA34" s="2"/>
      <c r="BB34" s="2"/>
      <c r="BC34" s="2"/>
      <c r="BD34" s="3">
        <f>2*39.0983/94.196*S34*10000</f>
        <v>1162.2068877659351</v>
      </c>
      <c r="BE34" s="2">
        <v>4.1900000000000004</v>
      </c>
      <c r="BF34" s="2">
        <v>6.1</v>
      </c>
      <c r="BG34" s="2">
        <v>0.48</v>
      </c>
      <c r="BH34" s="3">
        <f>O34*24.305/40.3044*10000</f>
        <v>46795.585593632459</v>
      </c>
      <c r="BI34" s="3">
        <f>54.938/70.9374*N34*10000</f>
        <v>1324.3222897935366</v>
      </c>
      <c r="BJ34" s="2">
        <v>0.36</v>
      </c>
      <c r="BK34" s="2"/>
      <c r="BL34" s="3">
        <f>2*22.9898/61.9789*R34*10000</f>
        <v>20994.607519655881</v>
      </c>
      <c r="BM34" s="2">
        <v>3.62</v>
      </c>
      <c r="BN34" s="2">
        <v>10.66</v>
      </c>
      <c r="BO34" s="2">
        <v>100</v>
      </c>
      <c r="BP34" s="2"/>
      <c r="BQ34" s="2"/>
      <c r="BR34" s="3">
        <f>2*30.9738/141.9445*T34*10000</f>
        <v>715.73089482156763</v>
      </c>
      <c r="BS34" s="2">
        <v>0.51</v>
      </c>
      <c r="BT34" s="2"/>
      <c r="BU34" s="2">
        <v>1.98</v>
      </c>
      <c r="BV34" s="2"/>
      <c r="BW34" s="2">
        <v>1.84</v>
      </c>
      <c r="BX34" s="2"/>
      <c r="BY34" s="2"/>
      <c r="BZ34" s="2"/>
      <c r="CA34" s="2"/>
      <c r="CB34" s="2"/>
      <c r="CC34" s="2">
        <v>38.4</v>
      </c>
      <c r="CD34" s="2"/>
      <c r="CE34" s="3">
        <f>H34*28.0855/60.0843*10000</f>
        <v>235680.68696814313</v>
      </c>
      <c r="CF34" s="2">
        <v>3.48</v>
      </c>
      <c r="CG34" s="2">
        <v>0.8</v>
      </c>
      <c r="CH34" s="2">
        <v>128</v>
      </c>
      <c r="CI34" s="2">
        <v>0.24</v>
      </c>
      <c r="CJ34" s="2">
        <v>0.82</v>
      </c>
      <c r="CK34" s="2"/>
      <c r="CL34" s="2">
        <v>0.252</v>
      </c>
      <c r="CM34" s="3">
        <f>47.867/79.8658*I34*10000</f>
        <v>9169.9463349769248</v>
      </c>
      <c r="CN34" s="2">
        <v>1.7000000000000001E-2</v>
      </c>
      <c r="CO34" s="2">
        <v>0.52</v>
      </c>
      <c r="CP34" s="2">
        <v>8.3000000000000004E-2</v>
      </c>
      <c r="CQ34" s="2">
        <v>280</v>
      </c>
      <c r="CR34" s="2">
        <v>0.08</v>
      </c>
      <c r="CS34" s="2">
        <v>33.200000000000003</v>
      </c>
      <c r="CT34" s="2">
        <v>3.28</v>
      </c>
      <c r="CU34" s="2">
        <v>85.3</v>
      </c>
      <c r="CV34" s="2">
        <v>101.9</v>
      </c>
    </row>
    <row r="35" spans="1:100" x14ac:dyDescent="0.2">
      <c r="A35" s="2" t="s">
        <v>140</v>
      </c>
      <c r="B35" s="2" t="s">
        <v>141</v>
      </c>
      <c r="C35" s="2">
        <v>1</v>
      </c>
      <c r="D35" s="2" t="s">
        <v>129</v>
      </c>
      <c r="E35" s="2" t="s">
        <v>122</v>
      </c>
      <c r="F35" s="2" t="s">
        <v>143</v>
      </c>
      <c r="G35" s="2" t="s">
        <v>145</v>
      </c>
      <c r="H35" s="25">
        <v>0.08</v>
      </c>
      <c r="I35" s="2">
        <v>0.04</v>
      </c>
      <c r="J35" s="25">
        <v>0.12</v>
      </c>
      <c r="K35" s="2"/>
      <c r="L35" s="2"/>
      <c r="M35" s="2">
        <v>0.15</v>
      </c>
      <c r="N35" s="2">
        <v>4.0000000000000001E-3</v>
      </c>
      <c r="O35" s="2">
        <v>0.09</v>
      </c>
      <c r="P35" s="2"/>
      <c r="Q35" s="2">
        <v>0.08</v>
      </c>
      <c r="R35" s="25">
        <v>0.05</v>
      </c>
      <c r="S35" s="24">
        <v>1.0999999999999999E-2</v>
      </c>
      <c r="T35" s="24">
        <v>8.9999999999999993E-3</v>
      </c>
      <c r="U35" s="2"/>
      <c r="V35" s="2"/>
      <c r="W35" s="2"/>
      <c r="X35" s="3">
        <f>J35*2*26.9815386/101.9612772*10000</f>
        <v>635.10083845830832</v>
      </c>
      <c r="Y35" s="2"/>
      <c r="Z35" s="2"/>
      <c r="AA35" s="2"/>
      <c r="AB35" s="2">
        <v>2.4</v>
      </c>
      <c r="AC35" s="2">
        <v>0.06</v>
      </c>
      <c r="AD35" s="2"/>
      <c r="AE35" s="2"/>
      <c r="AF35" s="2"/>
      <c r="AG35" s="3">
        <f>Q35*40.078/56.0774*10000</f>
        <v>571.75261335225969</v>
      </c>
      <c r="AH35" s="2"/>
      <c r="AI35" s="2">
        <v>0.72</v>
      </c>
      <c r="AJ35" s="2"/>
      <c r="AK35" s="2">
        <v>0.5</v>
      </c>
      <c r="AL35" s="2">
        <v>12</v>
      </c>
      <c r="AM35" s="2">
        <v>4.0000000000000001E-3</v>
      </c>
      <c r="AN35" s="2">
        <v>2</v>
      </c>
      <c r="AO35" s="2">
        <v>0.18</v>
      </c>
      <c r="AP35" s="2">
        <v>0.11</v>
      </c>
      <c r="AQ35" s="2">
        <v>0.04</v>
      </c>
      <c r="AR35" s="2"/>
      <c r="AS35" s="2"/>
      <c r="AT35" s="2">
        <v>0.2</v>
      </c>
      <c r="AU35" s="2">
        <v>0.15</v>
      </c>
      <c r="AV35" s="2"/>
      <c r="AW35" s="2"/>
      <c r="AX35" s="25">
        <v>0.1</v>
      </c>
      <c r="AY35" s="2"/>
      <c r="AZ35" s="2">
        <v>0.04</v>
      </c>
      <c r="BA35" s="2"/>
      <c r="BB35" s="2"/>
      <c r="BC35" s="2"/>
      <c r="BD35" s="3">
        <f>2*39.0983/94.196*S35*10000</f>
        <v>91.316255467323444</v>
      </c>
      <c r="BE35" s="2">
        <v>0.28999999999999998</v>
      </c>
      <c r="BF35" s="2">
        <v>0.2</v>
      </c>
      <c r="BG35" s="2">
        <v>0.01</v>
      </c>
      <c r="BH35" s="3">
        <f>O35*24.305/40.3044*10000</f>
        <v>542.73230714264434</v>
      </c>
      <c r="BI35" s="3">
        <f>54.938/70.9374*N35*10000</f>
        <v>30.978299176456993</v>
      </c>
      <c r="BJ35" s="2">
        <v>0.04</v>
      </c>
      <c r="BK35" s="2"/>
      <c r="BL35" s="3">
        <f>2*22.9898/61.9789*R35*10000</f>
        <v>370.92946147801911</v>
      </c>
      <c r="BM35" s="2">
        <v>0.36</v>
      </c>
      <c r="BN35" s="2">
        <v>0.45</v>
      </c>
      <c r="BO35" s="2">
        <v>5</v>
      </c>
      <c r="BP35" s="2"/>
      <c r="BQ35" s="2"/>
      <c r="BR35" s="3">
        <f>2*30.9738/141.9445*T35*10000</f>
        <v>39.277914959720171</v>
      </c>
      <c r="BS35" s="2">
        <v>0.03</v>
      </c>
      <c r="BT35" s="2"/>
      <c r="BU35" s="2">
        <v>0.09</v>
      </c>
      <c r="BV35" s="2"/>
      <c r="BW35" s="2">
        <v>0.25</v>
      </c>
      <c r="BX35" s="2"/>
      <c r="BY35" s="2"/>
      <c r="BZ35" s="2"/>
      <c r="CA35" s="2"/>
      <c r="CB35" s="2"/>
      <c r="CC35" s="2">
        <v>0.6</v>
      </c>
      <c r="CD35" s="2"/>
      <c r="CE35" s="3">
        <f>H35*28.0855/60.0843*10000</f>
        <v>373.94793648257536</v>
      </c>
      <c r="CF35" s="2">
        <v>0.12</v>
      </c>
      <c r="CG35" s="2">
        <v>0.06</v>
      </c>
      <c r="CH35" s="2">
        <v>5</v>
      </c>
      <c r="CI35" s="2">
        <v>0.02</v>
      </c>
      <c r="CJ35" s="2">
        <v>0.03</v>
      </c>
      <c r="CK35" s="2"/>
      <c r="CL35" s="2">
        <v>2.9000000000000001E-2</v>
      </c>
      <c r="CM35" s="3">
        <f>47.867/79.8658*I35*10000</f>
        <v>239.73715908436407</v>
      </c>
      <c r="CN35" s="2">
        <v>1E-3</v>
      </c>
      <c r="CO35" s="2"/>
      <c r="CP35" s="2">
        <v>8.0000000000000002E-3</v>
      </c>
      <c r="CQ35" s="2">
        <v>9</v>
      </c>
      <c r="CR35" s="2">
        <v>0.01</v>
      </c>
      <c r="CS35" s="2">
        <v>1.2</v>
      </c>
      <c r="CT35" s="2">
        <v>0.11</v>
      </c>
      <c r="CU35" s="2">
        <v>2.2999999999999998</v>
      </c>
      <c r="CV35" s="2">
        <v>4.8</v>
      </c>
    </row>
    <row r="36" spans="1:100" x14ac:dyDescent="0.2">
      <c r="A36" s="2" t="s">
        <v>168</v>
      </c>
      <c r="B36" t="s">
        <v>169</v>
      </c>
      <c r="C36" s="2">
        <v>0</v>
      </c>
      <c r="D36" t="s">
        <v>165</v>
      </c>
      <c r="E36" s="2" t="s">
        <v>122</v>
      </c>
      <c r="F36" t="s">
        <v>143</v>
      </c>
      <c r="H36" s="13">
        <v>44.95</v>
      </c>
      <c r="I36">
        <v>0.158</v>
      </c>
      <c r="J36" s="13">
        <v>3.52</v>
      </c>
      <c r="K36">
        <v>0.38500000000000001</v>
      </c>
      <c r="M36">
        <v>7.97</v>
      </c>
      <c r="N36">
        <v>0.13100000000000001</v>
      </c>
      <c r="O36">
        <v>39.5</v>
      </c>
      <c r="P36">
        <v>0.252</v>
      </c>
      <c r="Q36">
        <v>2.79</v>
      </c>
      <c r="R36" s="13">
        <v>0.29799999999999999</v>
      </c>
      <c r="S36" s="22">
        <v>2.3E-2</v>
      </c>
      <c r="T36" s="22">
        <v>1.4999999999999999E-2</v>
      </c>
      <c r="W36">
        <v>4.0000000000000001E-3</v>
      </c>
      <c r="X36">
        <v>18700</v>
      </c>
      <c r="Y36">
        <v>0.05</v>
      </c>
      <c r="Z36">
        <v>8.8000000000000003E-4</v>
      </c>
      <c r="AA36">
        <v>0.17</v>
      </c>
      <c r="AB36">
        <v>5.08</v>
      </c>
      <c r="AC36">
        <v>5.3999999999999999E-2</v>
      </c>
      <c r="AD36">
        <v>4.0000000000000001E-3</v>
      </c>
      <c r="AE36">
        <v>3.5999999999999999E-3</v>
      </c>
      <c r="AG36">
        <v>20000</v>
      </c>
      <c r="AH36">
        <v>0.05</v>
      </c>
      <c r="AI36">
        <v>1.34</v>
      </c>
      <c r="AJ36">
        <v>1.4</v>
      </c>
      <c r="AK36">
        <v>105</v>
      </c>
      <c r="AL36">
        <v>2645</v>
      </c>
      <c r="AM36">
        <v>1.6E-2</v>
      </c>
      <c r="AN36">
        <v>25</v>
      </c>
      <c r="AO36">
        <v>0.54</v>
      </c>
      <c r="AP36">
        <v>0.34599999999999997</v>
      </c>
      <c r="AQ36">
        <v>0.123</v>
      </c>
      <c r="AR36">
        <v>18</v>
      </c>
      <c r="AS36">
        <v>62200</v>
      </c>
      <c r="AT36">
        <v>4.2</v>
      </c>
      <c r="AU36">
        <v>0.432</v>
      </c>
      <c r="AV36">
        <v>1.1499999999999999</v>
      </c>
      <c r="AX36">
        <v>0.22700000000000001</v>
      </c>
      <c r="AY36">
        <v>6.0000000000000001E-3</v>
      </c>
      <c r="AZ36">
        <v>0.121</v>
      </c>
      <c r="BA36">
        <v>0.01</v>
      </c>
      <c r="BB36">
        <v>1.01E-2</v>
      </c>
      <c r="BC36">
        <v>3.2000000000000002E-3</v>
      </c>
      <c r="BD36">
        <v>190</v>
      </c>
      <c r="BE36">
        <v>0.50800000000000001</v>
      </c>
      <c r="BF36">
        <v>1.6</v>
      </c>
      <c r="BG36">
        <v>5.3999999999999999E-2</v>
      </c>
      <c r="BH36">
        <v>234100</v>
      </c>
      <c r="BI36">
        <v>1020</v>
      </c>
      <c r="BJ36">
        <v>0.03</v>
      </c>
      <c r="BL36">
        <v>2220</v>
      </c>
      <c r="BM36">
        <v>0.46</v>
      </c>
      <c r="BN36">
        <v>0.99399999999999999</v>
      </c>
      <c r="BO36">
        <v>1985</v>
      </c>
      <c r="BQ36">
        <v>3.3999999999999998E-3</v>
      </c>
      <c r="BR36">
        <v>66</v>
      </c>
      <c r="BS36">
        <v>0.14399999999999999</v>
      </c>
      <c r="BT36">
        <v>3.5999999999999999E-3</v>
      </c>
      <c r="BU36">
        <v>0.20300000000000001</v>
      </c>
      <c r="BV36">
        <v>6.6E-3</v>
      </c>
      <c r="BW36">
        <v>0.45700000000000002</v>
      </c>
      <c r="BX36">
        <v>3.2000000000000003E-4</v>
      </c>
      <c r="BY36">
        <v>8.9999999999999998E-4</v>
      </c>
      <c r="BZ36">
        <v>5.0000000000000001E-3</v>
      </c>
      <c r="CA36">
        <v>230</v>
      </c>
      <c r="CB36">
        <v>7.0000000000000001E-3</v>
      </c>
      <c r="CC36">
        <v>12.7</v>
      </c>
      <c r="CD36">
        <v>7.4999999999999997E-2</v>
      </c>
      <c r="CE36">
        <v>210900</v>
      </c>
      <c r="CF36">
        <v>0.32400000000000001</v>
      </c>
      <c r="CG36">
        <v>0.10299999999999999</v>
      </c>
      <c r="CH36">
        <v>15.8</v>
      </c>
      <c r="CI36">
        <v>3.0199999999999998E-2</v>
      </c>
      <c r="CJ36">
        <v>0.08</v>
      </c>
      <c r="CK36">
        <v>8.0000000000000002E-3</v>
      </c>
      <c r="CL36">
        <v>6.2600000000000003E-2</v>
      </c>
      <c r="CM36">
        <v>950</v>
      </c>
      <c r="CN36">
        <v>2E-3</v>
      </c>
      <c r="CO36">
        <v>5.3999999999999999E-2</v>
      </c>
      <c r="CP36">
        <v>1.7299999999999999E-2</v>
      </c>
      <c r="CQ36">
        <v>74</v>
      </c>
      <c r="CR36">
        <v>1.1900000000000001E-2</v>
      </c>
      <c r="CS36">
        <v>3.37</v>
      </c>
      <c r="CT36">
        <v>0.34599999999999997</v>
      </c>
      <c r="CU36">
        <v>58</v>
      </c>
      <c r="CV36">
        <v>8.42</v>
      </c>
    </row>
    <row r="37" spans="1:100" x14ac:dyDescent="0.2">
      <c r="A37" s="2" t="s">
        <v>168</v>
      </c>
      <c r="B37" t="s">
        <v>169</v>
      </c>
      <c r="C37">
        <v>1</v>
      </c>
      <c r="D37" t="s">
        <v>165</v>
      </c>
      <c r="E37" s="2" t="s">
        <v>122</v>
      </c>
      <c r="F37" t="s">
        <v>143</v>
      </c>
      <c r="H37" s="13">
        <v>1.24</v>
      </c>
      <c r="I37">
        <v>2.7E-2</v>
      </c>
      <c r="J37" s="13">
        <v>0.6</v>
      </c>
      <c r="K37">
        <v>5.7000000000000002E-2</v>
      </c>
      <c r="M37">
        <v>0.54</v>
      </c>
      <c r="N37">
        <v>1.2E-2</v>
      </c>
      <c r="O37">
        <v>1.53</v>
      </c>
      <c r="P37">
        <v>2.7E-2</v>
      </c>
      <c r="Q37">
        <v>0.47</v>
      </c>
      <c r="R37" s="13">
        <v>0.14099999999999999</v>
      </c>
      <c r="S37" s="22">
        <v>5.0000000000000001E-3</v>
      </c>
      <c r="T37" s="22">
        <v>3.0000000000000001E-3</v>
      </c>
      <c r="X37">
        <v>3200</v>
      </c>
      <c r="Y37">
        <v>3.5000000000000003E-2</v>
      </c>
      <c r="Z37">
        <v>1E-4</v>
      </c>
      <c r="AA37">
        <v>0.08</v>
      </c>
      <c r="AB37">
        <v>0.87</v>
      </c>
      <c r="AC37">
        <v>9.1999999999999998E-3</v>
      </c>
      <c r="AE37">
        <v>4.0000000000000002E-4</v>
      </c>
      <c r="AG37">
        <v>3400.0000000000005</v>
      </c>
      <c r="AI37">
        <v>0.23</v>
      </c>
      <c r="AJ37">
        <v>0.5</v>
      </c>
      <c r="AK37">
        <v>8</v>
      </c>
      <c r="AL37">
        <v>390</v>
      </c>
      <c r="AM37">
        <v>6.0000000000000001E-3</v>
      </c>
      <c r="AN37">
        <v>10</v>
      </c>
      <c r="AO37">
        <v>9.1999999999999998E-2</v>
      </c>
      <c r="AP37">
        <v>5.8999999999999997E-2</v>
      </c>
      <c r="AQ37">
        <v>2.1000000000000001E-2</v>
      </c>
      <c r="AR37">
        <v>8</v>
      </c>
      <c r="AS37">
        <v>4200</v>
      </c>
      <c r="AT37">
        <v>0.4</v>
      </c>
      <c r="AU37">
        <v>7.3999999999999996E-2</v>
      </c>
      <c r="AV37">
        <v>0.25</v>
      </c>
      <c r="AX37">
        <v>3.9E-2</v>
      </c>
      <c r="AZ37">
        <v>2.1000000000000001E-2</v>
      </c>
      <c r="BB37">
        <v>3.8E-3</v>
      </c>
      <c r="BC37">
        <v>2.0000000000000001E-4</v>
      </c>
      <c r="BD37">
        <v>40</v>
      </c>
      <c r="BE37">
        <v>8.6999999999999994E-2</v>
      </c>
      <c r="BF37">
        <v>0.4</v>
      </c>
      <c r="BG37">
        <v>9.1999999999999998E-3</v>
      </c>
      <c r="BH37">
        <v>9300</v>
      </c>
      <c r="BI37">
        <v>90</v>
      </c>
      <c r="BJ37">
        <v>1.7000000000000001E-2</v>
      </c>
      <c r="BL37">
        <v>1050</v>
      </c>
      <c r="BM37">
        <v>0.17</v>
      </c>
      <c r="BN37">
        <v>0.17</v>
      </c>
      <c r="BO37">
        <v>215</v>
      </c>
      <c r="BQ37">
        <v>3.4000000000000002E-4</v>
      </c>
      <c r="BR37">
        <v>15</v>
      </c>
      <c r="BS37">
        <v>2.5999999999999999E-2</v>
      </c>
      <c r="BT37">
        <v>2.8E-3</v>
      </c>
      <c r="BU37">
        <v>3.5000000000000003E-2</v>
      </c>
      <c r="BV37">
        <v>8.0000000000000004E-4</v>
      </c>
      <c r="BW37">
        <v>8.4000000000000005E-2</v>
      </c>
      <c r="BX37">
        <v>2.9999999999999997E-4</v>
      </c>
      <c r="BY37">
        <v>2.9999999999999997E-4</v>
      </c>
      <c r="BZ37">
        <v>1.5E-3</v>
      </c>
      <c r="CA37">
        <v>80</v>
      </c>
      <c r="CB37">
        <v>4.0000000000000001E-3</v>
      </c>
      <c r="CC37">
        <v>2.2000000000000002</v>
      </c>
      <c r="CD37">
        <v>0.05</v>
      </c>
      <c r="CE37">
        <v>5800</v>
      </c>
      <c r="CF37">
        <v>5.5E-2</v>
      </c>
      <c r="CG37">
        <v>2.5999999999999999E-2</v>
      </c>
      <c r="CH37">
        <v>2.7</v>
      </c>
      <c r="CI37">
        <v>5.1999999999999998E-3</v>
      </c>
      <c r="CJ37">
        <v>1.4E-2</v>
      </c>
      <c r="CL37">
        <v>1.0699999999999999E-2</v>
      </c>
      <c r="CM37">
        <v>163</v>
      </c>
      <c r="CO37">
        <v>9.1999999999999998E-3</v>
      </c>
      <c r="CP37">
        <v>3.0000000000000001E-3</v>
      </c>
      <c r="CQ37">
        <v>12</v>
      </c>
      <c r="CR37">
        <v>2.8E-3</v>
      </c>
      <c r="CS37">
        <v>0.57999999999999996</v>
      </c>
      <c r="CT37">
        <v>5.8999999999999997E-2</v>
      </c>
      <c r="CU37">
        <v>17</v>
      </c>
      <c r="CV37">
        <v>1.44</v>
      </c>
    </row>
    <row r="38" spans="1:100" x14ac:dyDescent="0.2">
      <c r="A38" s="2" t="s">
        <v>216</v>
      </c>
      <c r="B38" s="2" t="s">
        <v>215</v>
      </c>
      <c r="C38">
        <v>0</v>
      </c>
      <c r="D38" t="s">
        <v>165</v>
      </c>
      <c r="E38" s="2" t="s">
        <v>122</v>
      </c>
      <c r="F38" t="s">
        <v>143</v>
      </c>
      <c r="H38" s="13">
        <v>45.396693881184241</v>
      </c>
      <c r="I38" s="13">
        <v>0.21106448492698562</v>
      </c>
      <c r="J38" s="13">
        <v>4.4969236805494841</v>
      </c>
      <c r="K38" s="13">
        <v>0.36831205417329443</v>
      </c>
      <c r="L38" s="13"/>
      <c r="M38" s="13">
        <v>8.1049282836422378</v>
      </c>
      <c r="N38" s="13">
        <v>0.13557875466809929</v>
      </c>
      <c r="O38" s="13">
        <v>36.763980580127551</v>
      </c>
      <c r="P38" s="13">
        <v>0.23670226635362793</v>
      </c>
      <c r="Q38" s="13">
        <v>3.6519290882778574</v>
      </c>
      <c r="R38" s="13">
        <v>0.34912366652163285</v>
      </c>
      <c r="S38" s="22">
        <v>3.1319724898524998E-2</v>
      </c>
      <c r="T38" s="22">
        <v>1.9934894553654801E-2</v>
      </c>
      <c r="U38" s="13">
        <v>3.6641910962724906E-2</v>
      </c>
      <c r="V38" s="13">
        <v>0.10724019286862313</v>
      </c>
      <c r="W38">
        <v>6.0000000000000001E-3</v>
      </c>
      <c r="X38">
        <v>23800</v>
      </c>
      <c r="Y38">
        <v>6.8000000000000005E-2</v>
      </c>
      <c r="Z38">
        <v>1.6999999999999999E-3</v>
      </c>
      <c r="AA38">
        <v>0.26</v>
      </c>
      <c r="AB38">
        <v>6.85</v>
      </c>
      <c r="AC38">
        <v>6.2E-2</v>
      </c>
      <c r="AD38">
        <v>3.0000000000000001E-3</v>
      </c>
      <c r="AE38">
        <v>7.4999999999999997E-2</v>
      </c>
      <c r="AF38">
        <v>100</v>
      </c>
      <c r="AG38">
        <v>26100</v>
      </c>
      <c r="AH38">
        <v>3.5000000000000003E-2</v>
      </c>
      <c r="AI38">
        <v>1.7528999999999999</v>
      </c>
      <c r="AJ38">
        <v>30</v>
      </c>
      <c r="AK38">
        <v>102</v>
      </c>
      <c r="AL38">
        <v>2520</v>
      </c>
      <c r="AM38">
        <v>1.7999999999999999E-2</v>
      </c>
      <c r="AN38">
        <v>20</v>
      </c>
      <c r="AO38">
        <v>0.72389999999999999</v>
      </c>
      <c r="AP38">
        <v>0.46839999999999998</v>
      </c>
      <c r="AQ38">
        <v>0.16650000000000001</v>
      </c>
      <c r="AR38">
        <v>25</v>
      </c>
      <c r="AS38">
        <v>63000</v>
      </c>
      <c r="AT38">
        <v>4.4000000000000004</v>
      </c>
      <c r="AU38">
        <v>0.58550000000000002</v>
      </c>
      <c r="AV38">
        <v>1.2</v>
      </c>
      <c r="AW38">
        <v>120</v>
      </c>
      <c r="AX38">
        <v>0.3014</v>
      </c>
      <c r="AY38">
        <v>6.0000000000000001E-3</v>
      </c>
      <c r="AZ38">
        <v>0.15970000000000001</v>
      </c>
      <c r="BA38">
        <v>1.7999999999999999E-2</v>
      </c>
      <c r="BB38">
        <v>7.0000000000000001E-3</v>
      </c>
      <c r="BC38">
        <v>3.5000000000000001E-3</v>
      </c>
      <c r="BD38">
        <v>260</v>
      </c>
      <c r="BE38">
        <v>0.68320000000000003</v>
      </c>
      <c r="BF38">
        <v>1.6</v>
      </c>
      <c r="BG38">
        <v>7.0830000000000004E-2</v>
      </c>
      <c r="BH38">
        <v>221700.00000000003</v>
      </c>
      <c r="BI38">
        <v>1050</v>
      </c>
      <c r="BJ38">
        <v>4.7E-2</v>
      </c>
      <c r="BK38">
        <v>2</v>
      </c>
      <c r="BL38">
        <v>2590</v>
      </c>
      <c r="BM38">
        <v>0.59499999999999997</v>
      </c>
      <c r="BN38">
        <v>1.341</v>
      </c>
      <c r="BO38">
        <v>1860</v>
      </c>
      <c r="BP38">
        <v>443300</v>
      </c>
      <c r="BQ38">
        <v>3.8999999999999998E-3</v>
      </c>
      <c r="BR38">
        <v>87</v>
      </c>
      <c r="BS38">
        <v>0.185</v>
      </c>
      <c r="BT38">
        <v>7.1000000000000004E-3</v>
      </c>
      <c r="BU38">
        <v>0.26569999999999999</v>
      </c>
      <c r="BV38">
        <v>7.6E-3</v>
      </c>
      <c r="BW38">
        <v>1.1999999999999999E-3</v>
      </c>
      <c r="BX38">
        <v>0.60499999999999998</v>
      </c>
      <c r="BY38">
        <v>3.5E-4</v>
      </c>
      <c r="BZ38">
        <v>7.4000000000000003E-3</v>
      </c>
      <c r="CA38">
        <v>200</v>
      </c>
      <c r="CB38">
        <v>5.4000000000000003E-3</v>
      </c>
      <c r="CC38">
        <v>16.399999999999999</v>
      </c>
      <c r="CD38">
        <v>7.5999999999999998E-2</v>
      </c>
      <c r="CE38">
        <v>212200</v>
      </c>
      <c r="CF38">
        <v>0.43469999999999998</v>
      </c>
      <c r="CG38">
        <v>0.14000000000000001</v>
      </c>
      <c r="CH38">
        <v>22</v>
      </c>
      <c r="CI38">
        <v>4.2999999999999997E-2</v>
      </c>
      <c r="CJ38">
        <v>0.1075</v>
      </c>
      <c r="CK38">
        <v>8.9999999999999993E-3</v>
      </c>
      <c r="CL38">
        <v>8.4900000000000003E-2</v>
      </c>
      <c r="CM38">
        <v>1265</v>
      </c>
      <c r="CN38">
        <v>4.1000000000000003E-3</v>
      </c>
      <c r="CO38">
        <v>7.3830000000000007E-2</v>
      </c>
      <c r="CP38">
        <v>2.29E-2</v>
      </c>
      <c r="CQ38">
        <v>86</v>
      </c>
      <c r="CR38">
        <v>1.2E-2</v>
      </c>
      <c r="CS38">
        <v>4.13</v>
      </c>
      <c r="CT38">
        <v>0.47739999999999999</v>
      </c>
      <c r="CU38">
        <v>53.5</v>
      </c>
      <c r="CV38">
        <v>10.3</v>
      </c>
    </row>
    <row r="39" spans="1:100" x14ac:dyDescent="0.2">
      <c r="A39" s="2" t="s">
        <v>216</v>
      </c>
      <c r="B39" s="2" t="s">
        <v>215</v>
      </c>
      <c r="C39">
        <v>1</v>
      </c>
      <c r="D39" t="s">
        <v>165</v>
      </c>
      <c r="E39" s="2" t="s">
        <v>122</v>
      </c>
      <c r="F39" t="s">
        <v>143</v>
      </c>
      <c r="H39" s="13">
        <v>0.45396693881184241</v>
      </c>
      <c r="I39" s="13">
        <v>2.1106448492698562E-2</v>
      </c>
      <c r="J39" s="13">
        <v>0.35975389444395878</v>
      </c>
      <c r="K39" s="13">
        <v>3.6831205417329448E-2</v>
      </c>
      <c r="L39" s="13"/>
      <c r="M39" s="13">
        <v>8.1049282836422376E-2</v>
      </c>
      <c r="N39" s="13">
        <v>1.355787546680993E-2</v>
      </c>
      <c r="O39" s="13">
        <v>0.36763980580127553</v>
      </c>
      <c r="P39" s="13">
        <v>1.1835113317681395E-2</v>
      </c>
      <c r="Q39" s="13">
        <v>0.2921543270622286</v>
      </c>
      <c r="R39" s="13">
        <v>1.7456183326081641E-2</v>
      </c>
      <c r="S39" s="22">
        <v>4.6979587347787495E-3</v>
      </c>
      <c r="T39" s="22">
        <v>2.9902341830482203E-3</v>
      </c>
      <c r="U39" s="13"/>
      <c r="V39" s="13">
        <v>2.1448038573724622E-2</v>
      </c>
      <c r="W39">
        <v>3.0000000000000001E-3</v>
      </c>
      <c r="X39">
        <v>1904</v>
      </c>
      <c r="Y39">
        <v>2.0400000000000001E-2</v>
      </c>
      <c r="Z39">
        <v>5.0999999999999993E-4</v>
      </c>
      <c r="AA39">
        <v>0.10400000000000001</v>
      </c>
      <c r="AB39">
        <v>1.0275000000000001</v>
      </c>
      <c r="AC39">
        <v>6.1999999999999998E-3</v>
      </c>
      <c r="AD39">
        <v>0</v>
      </c>
      <c r="AE39">
        <v>3.7499999999999999E-2</v>
      </c>
      <c r="AF39">
        <v>0</v>
      </c>
      <c r="AG39">
        <v>2088</v>
      </c>
      <c r="AH39">
        <v>7.000000000000001E-3</v>
      </c>
      <c r="AI39">
        <v>0.17529</v>
      </c>
      <c r="AJ39">
        <v>12</v>
      </c>
      <c r="AK39">
        <v>5.0999999999999996</v>
      </c>
      <c r="AL39">
        <v>252</v>
      </c>
      <c r="AM39">
        <v>8.9999999999999993E-3</v>
      </c>
      <c r="AN39">
        <v>10</v>
      </c>
      <c r="AO39">
        <v>7.2389999999999996E-2</v>
      </c>
      <c r="AP39">
        <v>4.684E-2</v>
      </c>
      <c r="AQ39">
        <v>1.6650000000000002E-2</v>
      </c>
      <c r="AR39">
        <v>10</v>
      </c>
      <c r="AS39">
        <v>630</v>
      </c>
      <c r="AT39">
        <v>0.22</v>
      </c>
      <c r="AU39">
        <v>2.9275000000000002E-2</v>
      </c>
      <c r="AV39">
        <v>0.24</v>
      </c>
      <c r="AW39">
        <v>24</v>
      </c>
      <c r="AX39">
        <v>3.0140000000000004E-2</v>
      </c>
      <c r="AY39">
        <v>0</v>
      </c>
      <c r="AZ39">
        <v>2.3955000000000001E-2</v>
      </c>
      <c r="BA39">
        <v>3.5999999999999999E-3</v>
      </c>
      <c r="BB39">
        <v>0</v>
      </c>
      <c r="BC39">
        <v>3.5000000000000005E-4</v>
      </c>
      <c r="BD39">
        <v>39</v>
      </c>
      <c r="BE39">
        <v>6.8320000000000006E-2</v>
      </c>
      <c r="BF39">
        <v>0.32</v>
      </c>
      <c r="BG39">
        <v>1.0624500000000002E-2</v>
      </c>
      <c r="BH39">
        <v>2217.0000000000005</v>
      </c>
      <c r="BI39">
        <v>105</v>
      </c>
      <c r="BJ39">
        <v>1.8799999999999997E-2</v>
      </c>
      <c r="BK39">
        <v>0</v>
      </c>
      <c r="BL39">
        <v>129.5</v>
      </c>
      <c r="BM39">
        <v>0.11899999999999998</v>
      </c>
      <c r="BN39">
        <v>0.1341</v>
      </c>
      <c r="BO39">
        <v>93</v>
      </c>
      <c r="BP39">
        <v>8866</v>
      </c>
      <c r="BQ39">
        <v>5.8500000000000002E-4</v>
      </c>
      <c r="BR39">
        <v>13.05</v>
      </c>
      <c r="BS39">
        <v>1.8500000000000003E-2</v>
      </c>
      <c r="BT39">
        <v>1.4200000000000003E-3</v>
      </c>
      <c r="BU39">
        <v>3.9855000000000002E-2</v>
      </c>
      <c r="BV39">
        <v>1.5199999999999999E-3</v>
      </c>
      <c r="BW39">
        <v>2.3999999999999998E-4</v>
      </c>
      <c r="BX39">
        <v>6.0499999999999998E-2</v>
      </c>
      <c r="BY39">
        <v>7.0000000000000007E-5</v>
      </c>
      <c r="BZ39">
        <v>1.4800000000000002E-3</v>
      </c>
      <c r="CA39">
        <v>80</v>
      </c>
      <c r="CB39">
        <v>2.1600000000000005E-3</v>
      </c>
      <c r="CC39">
        <v>1.64</v>
      </c>
      <c r="CD39">
        <v>0</v>
      </c>
      <c r="CE39">
        <v>2122</v>
      </c>
      <c r="CF39">
        <v>4.3469999999999995E-2</v>
      </c>
      <c r="CG39">
        <v>4.2000000000000003E-2</v>
      </c>
      <c r="CH39">
        <v>1.1000000000000001</v>
      </c>
      <c r="CI39">
        <v>2.1499999999999996E-3</v>
      </c>
      <c r="CJ39">
        <v>1.6125E-2</v>
      </c>
      <c r="CK39">
        <v>0</v>
      </c>
      <c r="CL39">
        <v>1.2735000000000002E-2</v>
      </c>
      <c r="CM39">
        <v>126.5</v>
      </c>
      <c r="CN39">
        <v>1.0250000000000001E-3</v>
      </c>
      <c r="CO39">
        <v>1.1074500000000001E-2</v>
      </c>
      <c r="CP39">
        <v>3.4350000000000001E-3</v>
      </c>
      <c r="CQ39">
        <v>4.3</v>
      </c>
      <c r="CR39">
        <v>3.5999999999999999E-3</v>
      </c>
      <c r="CS39">
        <v>0.41299999999999998</v>
      </c>
      <c r="CT39">
        <v>4.7739999999999998E-2</v>
      </c>
      <c r="CU39">
        <v>2.6749999999999998</v>
      </c>
      <c r="CV39">
        <v>1.03</v>
      </c>
    </row>
    <row r="40" spans="1:100" x14ac:dyDescent="0.2">
      <c r="A40" s="2" t="s">
        <v>10</v>
      </c>
      <c r="B40" s="2" t="s">
        <v>43</v>
      </c>
      <c r="C40" s="2">
        <v>0</v>
      </c>
      <c r="D40" s="2" t="s">
        <v>5</v>
      </c>
      <c r="E40" s="2" t="s">
        <v>122</v>
      </c>
      <c r="F40" s="2" t="s">
        <v>143</v>
      </c>
      <c r="G40" s="2"/>
      <c r="H40" s="25">
        <v>60.2</v>
      </c>
      <c r="I40" s="2">
        <v>0.56999999999999995</v>
      </c>
      <c r="J40" s="25">
        <v>15.27</v>
      </c>
      <c r="K40" s="2"/>
      <c r="L40" s="2"/>
      <c r="M40" s="2">
        <v>7.26</v>
      </c>
      <c r="N40" s="25">
        <v>0.1</v>
      </c>
      <c r="O40" s="2">
        <v>4.59</v>
      </c>
      <c r="P40" s="2"/>
      <c r="Q40" s="2">
        <v>5.45</v>
      </c>
      <c r="R40" s="25">
        <v>3.29</v>
      </c>
      <c r="S40" s="24">
        <v>2.99</v>
      </c>
      <c r="T40" s="24">
        <v>0.23</v>
      </c>
      <c r="U40" s="2"/>
      <c r="V40" s="2"/>
      <c r="W40" s="4"/>
      <c r="X40" s="3">
        <f>J40*2*26.9815386/101.9612772*10000</f>
        <v>80816.581693819739</v>
      </c>
      <c r="Y40" s="2"/>
      <c r="Z40" s="2"/>
      <c r="AA40" s="2"/>
      <c r="AB40" s="2"/>
      <c r="AC40" s="2"/>
      <c r="AD40" s="2"/>
      <c r="AE40" s="2"/>
      <c r="AF40" s="2"/>
      <c r="AG40" s="3">
        <f>Q40*40.078/56.0774*10000</f>
        <v>38950.646784622688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3">
        <f>2*39.0983/94.196*S40*10000</f>
        <v>24821.418531572472</v>
      </c>
      <c r="BE40" s="2"/>
      <c r="BF40" s="2"/>
      <c r="BG40" s="2"/>
      <c r="BH40" s="3">
        <f>O40*24.305/40.3044*10000</f>
        <v>27679.347664274868</v>
      </c>
      <c r="BI40" s="3">
        <f>54.938/70.9374*N40*10000</f>
        <v>774.45747941142497</v>
      </c>
      <c r="BJ40" s="2"/>
      <c r="BK40" s="2"/>
      <c r="BL40" s="3">
        <f>2*22.9898/61.9789*R40*10000</f>
        <v>24407.158565253656</v>
      </c>
      <c r="BM40" s="2"/>
      <c r="BN40" s="2"/>
      <c r="BO40" s="2"/>
      <c r="BP40" s="2"/>
      <c r="BQ40" s="2"/>
      <c r="BR40" s="3">
        <f>2*30.9738/141.9445*T40*10000</f>
        <v>1003.7689378595155</v>
      </c>
      <c r="BS40" s="2"/>
      <c r="BT40" s="4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3">
        <f>H40*28.0855/60.0843*10000</f>
        <v>281395.82220313797</v>
      </c>
      <c r="CF40" s="2"/>
      <c r="CG40" s="2"/>
      <c r="CH40" s="2"/>
      <c r="CI40" s="2"/>
      <c r="CJ40" s="2"/>
      <c r="CK40" s="2"/>
      <c r="CL40" s="2"/>
      <c r="CM40" s="3">
        <f>47.867/79.8658*I40*10000</f>
        <v>3416.2545169521873</v>
      </c>
      <c r="CN40" s="2"/>
      <c r="CO40" s="2"/>
      <c r="CP40" s="2"/>
      <c r="CQ40" s="2"/>
      <c r="CR40" s="2"/>
      <c r="CS40" s="2"/>
      <c r="CT40" s="2"/>
      <c r="CU40" s="2"/>
      <c r="CV40" s="2"/>
    </row>
    <row r="41" spans="1:100" x14ac:dyDescent="0.2">
      <c r="A41" s="2" t="s">
        <v>11</v>
      </c>
      <c r="B41" s="2" t="s">
        <v>41</v>
      </c>
      <c r="C41" s="2">
        <v>0</v>
      </c>
      <c r="D41" s="2" t="s">
        <v>5</v>
      </c>
      <c r="E41" s="2" t="s">
        <v>122</v>
      </c>
      <c r="F41" s="2" t="s">
        <v>143</v>
      </c>
      <c r="G41" s="2"/>
      <c r="H41" s="25">
        <v>60.3</v>
      </c>
      <c r="I41" s="2">
        <v>1.07</v>
      </c>
      <c r="J41" s="25">
        <v>15.65</v>
      </c>
      <c r="K41" s="2"/>
      <c r="L41" s="2"/>
      <c r="M41" s="25">
        <v>6.7</v>
      </c>
      <c r="N41" s="2">
        <v>0.12</v>
      </c>
      <c r="O41" s="2">
        <v>3.56</v>
      </c>
      <c r="P41" s="2"/>
      <c r="Q41" s="2">
        <v>5.18</v>
      </c>
      <c r="R41" s="25">
        <v>3.92</v>
      </c>
      <c r="S41" s="24">
        <v>3.19</v>
      </c>
      <c r="T41" s="24">
        <v>0.31</v>
      </c>
      <c r="U41" s="2"/>
      <c r="V41" s="2"/>
      <c r="W41" s="2"/>
      <c r="X41" s="3">
        <f>J41*2*26.9815386/101.9612772*10000</f>
        <v>82827.734348937709</v>
      </c>
      <c r="Y41" s="2"/>
      <c r="Z41" s="2"/>
      <c r="AA41" s="2"/>
      <c r="AB41" s="2"/>
      <c r="AC41" s="2"/>
      <c r="AD41" s="2"/>
      <c r="AE41" s="2"/>
      <c r="AF41" s="2"/>
      <c r="AG41" s="3">
        <f>Q41*40.078/56.0774*10000</f>
        <v>37020.981714558809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3">
        <f>2*39.0983/94.196*S41*10000</f>
        <v>26481.714085523799</v>
      </c>
      <c r="BE41" s="2"/>
      <c r="BF41" s="2"/>
      <c r="BG41" s="2"/>
      <c r="BH41" s="3">
        <f>O41*24.305/40.3044*10000</f>
        <v>21468.077926975715</v>
      </c>
      <c r="BI41" s="3">
        <f>54.938/70.9374*N41*10000</f>
        <v>929.34897529370983</v>
      </c>
      <c r="BJ41" s="2"/>
      <c r="BK41" s="2"/>
      <c r="BL41" s="3">
        <f>2*22.9898/61.9789*R41*10000</f>
        <v>29080.869779876695</v>
      </c>
      <c r="BM41" s="2"/>
      <c r="BN41" s="2"/>
      <c r="BO41" s="2"/>
      <c r="BP41" s="2"/>
      <c r="BQ41" s="2"/>
      <c r="BR41" s="3">
        <f>2*30.9738/141.9445*T41*10000</f>
        <v>1352.9059597236947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3">
        <f>H41*28.0855/60.0843*10000</f>
        <v>281863.25712374115</v>
      </c>
      <c r="CF41" s="2"/>
      <c r="CG41" s="2"/>
      <c r="CH41" s="2"/>
      <c r="CI41" s="2"/>
      <c r="CJ41" s="2"/>
      <c r="CK41" s="2"/>
      <c r="CL41" s="2"/>
      <c r="CM41" s="3">
        <f>47.867/79.8658*I41*10000</f>
        <v>6412.9690055067376</v>
      </c>
      <c r="CN41" s="2"/>
      <c r="CO41" s="2"/>
      <c r="CP41" s="2"/>
      <c r="CQ41" s="2"/>
      <c r="CR41" s="2"/>
      <c r="CS41" s="2"/>
      <c r="CT41" s="2"/>
      <c r="CU41" s="2"/>
      <c r="CV41" s="2"/>
    </row>
    <row r="42" spans="1:100" x14ac:dyDescent="0.2">
      <c r="A42" s="2" t="s">
        <v>12</v>
      </c>
      <c r="B42" s="2" t="s">
        <v>42</v>
      </c>
      <c r="C42" s="2">
        <v>0</v>
      </c>
      <c r="D42" s="2" t="s">
        <v>5</v>
      </c>
      <c r="E42" s="2" t="s">
        <v>122</v>
      </c>
      <c r="F42" s="2" t="s">
        <v>143</v>
      </c>
      <c r="G42" s="2"/>
      <c r="H42" s="25">
        <v>62.22</v>
      </c>
      <c r="I42" s="2">
        <v>0.83</v>
      </c>
      <c r="J42" s="25">
        <v>16.63</v>
      </c>
      <c r="K42" s="2"/>
      <c r="L42" s="2"/>
      <c r="M42" s="2">
        <v>6.99</v>
      </c>
      <c r="N42" s="2">
        <v>0.12</v>
      </c>
      <c r="O42" s="2">
        <v>3.47</v>
      </c>
      <c r="P42" s="2"/>
      <c r="Q42" s="2">
        <v>3.23</v>
      </c>
      <c r="R42" s="25">
        <v>2.15</v>
      </c>
      <c r="S42" s="24">
        <v>4.13</v>
      </c>
      <c r="T42" s="24">
        <v>0.23</v>
      </c>
      <c r="U42" s="2"/>
      <c r="V42" s="2"/>
      <c r="W42" s="2"/>
      <c r="X42" s="3">
        <f>J42*2*26.9815386/101.9612772*10000</f>
        <v>88014.391196347235</v>
      </c>
      <c r="Y42" s="2"/>
      <c r="Z42" s="2"/>
      <c r="AA42" s="2"/>
      <c r="AB42" s="2"/>
      <c r="AC42" s="2"/>
      <c r="AD42" s="2"/>
      <c r="AE42" s="2"/>
      <c r="AF42" s="2"/>
      <c r="AG42" s="3">
        <f>Q42*40.078/56.0774*10000</f>
        <v>23084.511764097482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3">
        <f>2*39.0983/94.196*S42*10000</f>
        <v>34285.103189095076</v>
      </c>
      <c r="BE42" s="2"/>
      <c r="BF42" s="2"/>
      <c r="BG42" s="2"/>
      <c r="BH42" s="3">
        <f>O42*24.305/40.3044*10000</f>
        <v>20925.345619833071</v>
      </c>
      <c r="BI42" s="3">
        <f>54.938/70.9374*N42*10000</f>
        <v>929.34897529370983</v>
      </c>
      <c r="BJ42" s="2"/>
      <c r="BK42" s="2"/>
      <c r="BL42" s="3">
        <f>2*22.9898/61.9789*R42*10000</f>
        <v>15949.966843554819</v>
      </c>
      <c r="BM42" s="2"/>
      <c r="BN42" s="2"/>
      <c r="BO42" s="2"/>
      <c r="BP42" s="2"/>
      <c r="BQ42" s="2"/>
      <c r="BR42" s="3">
        <f>2*30.9738/141.9445*T42*10000</f>
        <v>1003.7689378595155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3">
        <f>H42*28.0855/60.0843*10000</f>
        <v>290838.00759932294</v>
      </c>
      <c r="CF42" s="2"/>
      <c r="CG42" s="2"/>
      <c r="CH42" s="2"/>
      <c r="CI42" s="2"/>
      <c r="CJ42" s="2"/>
      <c r="CK42" s="2"/>
      <c r="CL42" s="2"/>
      <c r="CM42" s="3">
        <f>47.867/79.8658*I42*10000</f>
        <v>4974.5460510005532</v>
      </c>
      <c r="CN42" s="2"/>
      <c r="CO42" s="2"/>
      <c r="CP42" s="2"/>
      <c r="CQ42" s="2"/>
      <c r="CR42" s="2"/>
      <c r="CS42" s="2"/>
      <c r="CT42" s="2"/>
      <c r="CU42" s="2"/>
      <c r="CV42" s="2"/>
    </row>
    <row r="43" spans="1:100" x14ac:dyDescent="0.2">
      <c r="A43" s="2" t="s">
        <v>13</v>
      </c>
      <c r="B43" s="2" t="s">
        <v>161</v>
      </c>
      <c r="C43" s="2">
        <v>0</v>
      </c>
      <c r="D43" s="2" t="s">
        <v>5</v>
      </c>
      <c r="E43" s="2" t="s">
        <v>122</v>
      </c>
      <c r="F43" s="2" t="s">
        <v>143</v>
      </c>
      <c r="G43" s="2"/>
      <c r="H43" s="25">
        <v>66.8</v>
      </c>
      <c r="I43" s="2">
        <v>0.54</v>
      </c>
      <c r="J43" s="25">
        <v>15.05</v>
      </c>
      <c r="K43" s="2"/>
      <c r="L43" s="2"/>
      <c r="M43" s="2">
        <v>4.09</v>
      </c>
      <c r="N43" s="2">
        <v>7.0000000000000007E-2</v>
      </c>
      <c r="O43" s="25">
        <v>2.2999999999999998</v>
      </c>
      <c r="P43" s="2"/>
      <c r="Q43" s="2">
        <v>4.24</v>
      </c>
      <c r="R43" s="25">
        <v>3.56</v>
      </c>
      <c r="S43" s="24">
        <v>3.19</v>
      </c>
      <c r="T43" s="24">
        <v>0.15</v>
      </c>
      <c r="U43" s="2"/>
      <c r="V43" s="2"/>
      <c r="W43" s="2"/>
      <c r="X43" s="3">
        <f>J43*2*26.9815386/101.9612772*10000</f>
        <v>79652.230156646183</v>
      </c>
      <c r="Y43" s="2"/>
      <c r="Z43" s="2">
        <v>1.81E-3</v>
      </c>
      <c r="AA43" s="2">
        <v>9.1999999999999993</v>
      </c>
      <c r="AB43" s="2">
        <v>1070</v>
      </c>
      <c r="AC43" s="2">
        <v>1.3</v>
      </c>
      <c r="AD43" s="2">
        <v>3.5000000000000003E-2</v>
      </c>
      <c r="AE43" s="2">
        <v>1.6</v>
      </c>
      <c r="AF43" s="2"/>
      <c r="AG43" s="3">
        <f>Q43*40.078/56.0774*10000</f>
        <v>30302.888507669762</v>
      </c>
      <c r="AH43" s="2">
        <v>7.4999999999999997E-2</v>
      </c>
      <c r="AI43" s="2">
        <v>65.599999999999994</v>
      </c>
      <c r="AJ43" s="2">
        <v>100</v>
      </c>
      <c r="AK43" s="2">
        <v>12</v>
      </c>
      <c r="AL43" s="2">
        <v>35</v>
      </c>
      <c r="AM43" s="2"/>
      <c r="AN43" s="2">
        <v>14</v>
      </c>
      <c r="AO43" s="2">
        <v>2.9</v>
      </c>
      <c r="AP43" s="2"/>
      <c r="AQ43" s="2">
        <v>0.93700000000000006</v>
      </c>
      <c r="AR43" s="2">
        <v>500</v>
      </c>
      <c r="AS43" s="2"/>
      <c r="AT43" s="2">
        <v>14</v>
      </c>
      <c r="AU43" s="2"/>
      <c r="AV43" s="2"/>
      <c r="AW43" s="2"/>
      <c r="AX43" s="2">
        <v>5.8</v>
      </c>
      <c r="AY43" s="2">
        <v>9.6000000000000002E-2</v>
      </c>
      <c r="AZ43" s="2">
        <v>0.62</v>
      </c>
      <c r="BA43" s="2"/>
      <c r="BB43" s="2"/>
      <c r="BC43" s="2">
        <v>2.0000000000000002E-5</v>
      </c>
      <c r="BD43" s="3">
        <f>2*39.0983/94.196*S43*10000</f>
        <v>26481.714085523799</v>
      </c>
      <c r="BE43" s="2">
        <v>32.299999999999997</v>
      </c>
      <c r="BF43" s="2">
        <v>22</v>
      </c>
      <c r="BG43" s="2">
        <v>0.23300000000000001</v>
      </c>
      <c r="BH43" s="3">
        <f>O43*24.305/40.3044*10000</f>
        <v>13869.825626978689</v>
      </c>
      <c r="BI43" s="3">
        <f>54.938/70.9374*N43*10000</f>
        <v>542.12023558799751</v>
      </c>
      <c r="BJ43" s="2"/>
      <c r="BK43" s="2"/>
      <c r="BL43" s="3">
        <f>2*22.9898/61.9789*R43*10000</f>
        <v>26410.177657234959</v>
      </c>
      <c r="BM43" s="2">
        <v>26</v>
      </c>
      <c r="BN43" s="2">
        <v>25.9</v>
      </c>
      <c r="BO43" s="2">
        <v>19</v>
      </c>
      <c r="BP43" s="2"/>
      <c r="BQ43" s="2"/>
      <c r="BR43" s="3">
        <f>2*30.9738/141.9445*T43*10000</f>
        <v>654.63191599533616</v>
      </c>
      <c r="BS43" s="2">
        <v>17</v>
      </c>
      <c r="BT43" s="2"/>
      <c r="BU43" s="2"/>
      <c r="BV43" s="2"/>
      <c r="BW43" s="2">
        <v>110</v>
      </c>
      <c r="BX43" s="2"/>
      <c r="BY43" s="2"/>
      <c r="BZ43" s="2"/>
      <c r="CA43" s="2">
        <v>600</v>
      </c>
      <c r="CB43" s="2"/>
      <c r="CC43" s="2">
        <v>7</v>
      </c>
      <c r="CD43" s="2"/>
      <c r="CE43" s="3">
        <f>H43*28.0855/60.0843*10000</f>
        <v>312246.52696295036</v>
      </c>
      <c r="CF43" s="2">
        <v>4.6100000000000003</v>
      </c>
      <c r="CG43" s="2"/>
      <c r="CH43" s="2">
        <v>316</v>
      </c>
      <c r="CI43" s="2">
        <v>5.7</v>
      </c>
      <c r="CJ43" s="2">
        <v>0.48099999999999998</v>
      </c>
      <c r="CK43" s="2"/>
      <c r="CL43" s="2">
        <v>10.3</v>
      </c>
      <c r="CM43" s="3">
        <f>47.867/79.8658*I43*10000</f>
        <v>3236.4516476389149</v>
      </c>
      <c r="CN43" s="2">
        <v>0.52400000000000002</v>
      </c>
      <c r="CO43" s="2"/>
      <c r="CP43" s="2">
        <v>2.4500000000000002</v>
      </c>
      <c r="CQ43" s="2">
        <v>53</v>
      </c>
      <c r="CR43" s="2"/>
      <c r="CS43" s="2">
        <v>21</v>
      </c>
      <c r="CT43" s="2">
        <v>1.47</v>
      </c>
      <c r="CU43" s="2">
        <v>52</v>
      </c>
      <c r="CV43" s="2">
        <v>237</v>
      </c>
    </row>
    <row r="44" spans="1:100" x14ac:dyDescent="0.2">
      <c r="A44" s="2" t="s">
        <v>14</v>
      </c>
      <c r="B44" s="2" t="s">
        <v>160</v>
      </c>
      <c r="C44" s="2">
        <v>0</v>
      </c>
      <c r="D44" s="2" t="s">
        <v>5</v>
      </c>
      <c r="E44" s="2" t="s">
        <v>122</v>
      </c>
      <c r="F44" s="2" t="s">
        <v>143</v>
      </c>
      <c r="G44" s="2"/>
      <c r="H44" s="25">
        <v>66.2</v>
      </c>
      <c r="I44" s="2">
        <v>0.54</v>
      </c>
      <c r="J44" s="25">
        <v>16.100000000000001</v>
      </c>
      <c r="K44" s="2"/>
      <c r="L44" s="2"/>
      <c r="M44" s="25">
        <v>4.4000000000000004</v>
      </c>
      <c r="N44" s="2">
        <v>0.08</v>
      </c>
      <c r="O44" s="25">
        <v>2.2000000000000002</v>
      </c>
      <c r="P44" s="2"/>
      <c r="Q44" s="25">
        <v>3.4</v>
      </c>
      <c r="R44" s="25">
        <v>3.9</v>
      </c>
      <c r="S44" s="24">
        <v>2.91</v>
      </c>
      <c r="T44" s="24">
        <v>0.16</v>
      </c>
      <c r="U44" s="2"/>
      <c r="V44" s="2"/>
      <c r="W44" s="2"/>
      <c r="X44" s="3">
        <f>J44*2*26.9815386/101.9612772*10000</f>
        <v>85209.362493156397</v>
      </c>
      <c r="Y44" s="2"/>
      <c r="Z44" s="2"/>
      <c r="AA44" s="2"/>
      <c r="AB44" s="2">
        <v>730</v>
      </c>
      <c r="AC44" s="2"/>
      <c r="AD44" s="2"/>
      <c r="AE44" s="2">
        <v>1.6</v>
      </c>
      <c r="AF44" s="2"/>
      <c r="AG44" s="3">
        <f>Q44*40.078/56.0774*10000</f>
        <v>24299.486067471033</v>
      </c>
      <c r="AH44" s="2"/>
      <c r="AI44" s="2"/>
      <c r="AJ44" s="2"/>
      <c r="AK44" s="2"/>
      <c r="AL44" s="2">
        <v>76</v>
      </c>
      <c r="AM44" s="2"/>
      <c r="AN44" s="2">
        <v>26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3">
        <f>2*39.0983/94.196*S44*10000</f>
        <v>24157.300309991933</v>
      </c>
      <c r="BE44" s="2">
        <v>71</v>
      </c>
      <c r="BF44" s="2"/>
      <c r="BG44" s="2"/>
      <c r="BH44" s="3">
        <f>O44*24.305/40.3044*10000</f>
        <v>13266.789730153532</v>
      </c>
      <c r="BI44" s="3">
        <f>54.938/70.9374*N44*10000</f>
        <v>619.56598352913988</v>
      </c>
      <c r="BJ44" s="2"/>
      <c r="BK44" s="2"/>
      <c r="BL44" s="3">
        <f>2*22.9898/61.9789*R44*10000</f>
        <v>28932.497995285488</v>
      </c>
      <c r="BM44" s="2"/>
      <c r="BN44" s="2"/>
      <c r="BO44" s="2">
        <v>19</v>
      </c>
      <c r="BP44" s="2"/>
      <c r="BQ44" s="2"/>
      <c r="BR44" s="3">
        <f>2*30.9738/141.9445*T44*10000</f>
        <v>698.27404372835861</v>
      </c>
      <c r="BS44" s="2">
        <v>18</v>
      </c>
      <c r="BT44" s="2"/>
      <c r="BU44" s="2"/>
      <c r="BV44" s="2"/>
      <c r="BW44" s="2">
        <v>85</v>
      </c>
      <c r="BX44" s="2"/>
      <c r="BY44" s="2"/>
      <c r="BZ44" s="2"/>
      <c r="CA44" s="2"/>
      <c r="CB44" s="2"/>
      <c r="CC44" s="2">
        <v>12</v>
      </c>
      <c r="CD44" s="2"/>
      <c r="CE44" s="3">
        <f>H44*28.0855/60.0843*10000</f>
        <v>309441.91743933107</v>
      </c>
      <c r="CF44" s="2"/>
      <c r="CG44" s="2"/>
      <c r="CH44" s="2">
        <v>380</v>
      </c>
      <c r="CI44" s="2"/>
      <c r="CJ44" s="2"/>
      <c r="CK44" s="2"/>
      <c r="CL44" s="2">
        <v>10.8</v>
      </c>
      <c r="CM44" s="3">
        <f>47.867/79.8658*I44*10000</f>
        <v>3236.4516476389149</v>
      </c>
      <c r="CN44" s="2"/>
      <c r="CO44" s="2"/>
      <c r="CP44" s="2">
        <v>1.5</v>
      </c>
      <c r="CQ44" s="2">
        <v>59</v>
      </c>
      <c r="CR44" s="2"/>
      <c r="CS44" s="2">
        <v>21</v>
      </c>
      <c r="CT44" s="2"/>
      <c r="CU44" s="2">
        <v>60</v>
      </c>
      <c r="CV44" s="2">
        <v>190</v>
      </c>
    </row>
    <row r="45" spans="1:100" x14ac:dyDescent="0.2">
      <c r="A45" s="2" t="s">
        <v>15</v>
      </c>
      <c r="B45" s="2" t="s">
        <v>162</v>
      </c>
      <c r="C45" s="2">
        <v>0</v>
      </c>
      <c r="D45" s="2" t="s">
        <v>5</v>
      </c>
      <c r="E45" s="2" t="s">
        <v>122</v>
      </c>
      <c r="F45" s="2" t="s">
        <v>143</v>
      </c>
      <c r="G45" s="2"/>
      <c r="H45" s="25">
        <v>64.8</v>
      </c>
      <c r="I45" s="2">
        <v>0.55000000000000004</v>
      </c>
      <c r="J45" s="25">
        <v>15.84</v>
      </c>
      <c r="K45" s="2"/>
      <c r="L45" s="2"/>
      <c r="M45" s="2">
        <v>5.78</v>
      </c>
      <c r="N45" s="25">
        <v>0.1</v>
      </c>
      <c r="O45" s="2">
        <v>3.01</v>
      </c>
      <c r="P45" s="2"/>
      <c r="Q45" s="2">
        <v>3.91</v>
      </c>
      <c r="R45" s="25">
        <v>2.81</v>
      </c>
      <c r="S45" s="24">
        <v>3.01</v>
      </c>
      <c r="T45" s="24">
        <v>0.16</v>
      </c>
      <c r="U45" s="2"/>
      <c r="V45" s="2"/>
      <c r="W45" s="2"/>
      <c r="X45" s="3">
        <f>J45*2*26.9815386/101.9612772*10000</f>
        <v>83833.310676496709</v>
      </c>
      <c r="Y45" s="2"/>
      <c r="Z45" s="2"/>
      <c r="AA45" s="2"/>
      <c r="AB45" s="2"/>
      <c r="AC45" s="2"/>
      <c r="AD45" s="2"/>
      <c r="AE45" s="2"/>
      <c r="AF45" s="2"/>
      <c r="AG45" s="3">
        <f>Q45*40.078/56.0774*10000</f>
        <v>27944.408977591691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3">
        <f>2*39.0983/94.196*S45*10000</f>
        <v>24987.448086967597</v>
      </c>
      <c r="BE45" s="2"/>
      <c r="BF45" s="2"/>
      <c r="BG45" s="2"/>
      <c r="BH45" s="3">
        <f>O45*24.305/40.3044*10000</f>
        <v>18151.38049443733</v>
      </c>
      <c r="BI45" s="3">
        <f>54.938/70.9374*N45*10000</f>
        <v>774.45747941142497</v>
      </c>
      <c r="BJ45" s="2"/>
      <c r="BK45" s="2"/>
      <c r="BL45" s="3">
        <f>2*22.9898/61.9789*R45*10000</f>
        <v>20846.235735064674</v>
      </c>
      <c r="BM45" s="2"/>
      <c r="BN45" s="2"/>
      <c r="BO45" s="2"/>
      <c r="BP45" s="2"/>
      <c r="BQ45" s="2"/>
      <c r="BR45" s="3">
        <f>2*30.9738/141.9445*T45*10000</f>
        <v>698.27404372835861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3">
        <f>H45*28.0855/60.0843*10000</f>
        <v>302897.82855088601</v>
      </c>
      <c r="CF45" s="2"/>
      <c r="CG45" s="2"/>
      <c r="CH45" s="2"/>
      <c r="CI45" s="2"/>
      <c r="CJ45" s="2"/>
      <c r="CK45" s="2"/>
      <c r="CL45" s="2"/>
      <c r="CM45" s="3">
        <f>47.867/79.8658*I45*10000</f>
        <v>3296.3859374100057</v>
      </c>
      <c r="CN45" s="2"/>
      <c r="CO45" s="2"/>
      <c r="CP45" s="2"/>
      <c r="CQ45" s="2"/>
      <c r="CR45" s="2"/>
      <c r="CS45" s="2"/>
      <c r="CT45" s="2"/>
      <c r="CU45" s="2"/>
      <c r="CV45" s="2"/>
    </row>
    <row r="46" spans="1:100" x14ac:dyDescent="0.2">
      <c r="A46" s="2" t="s">
        <v>16</v>
      </c>
      <c r="B46" s="2" t="s">
        <v>163</v>
      </c>
      <c r="C46" s="2">
        <v>0</v>
      </c>
      <c r="D46" s="2" t="s">
        <v>5</v>
      </c>
      <c r="E46" s="2" t="s">
        <v>122</v>
      </c>
      <c r="F46" s="2" t="s">
        <v>143</v>
      </c>
      <c r="G46" s="2"/>
      <c r="H46" s="25">
        <v>67</v>
      </c>
      <c r="I46" s="2">
        <v>0.56000000000000005</v>
      </c>
      <c r="J46" s="25">
        <v>15.14</v>
      </c>
      <c r="K46" s="2"/>
      <c r="L46" s="2"/>
      <c r="M46" s="2">
        <v>4.76</v>
      </c>
      <c r="N46" s="25">
        <v>0.1</v>
      </c>
      <c r="O46" s="2">
        <v>2.4500000000000002</v>
      </c>
      <c r="P46" s="2"/>
      <c r="Q46" s="2">
        <v>3.64</v>
      </c>
      <c r="R46" s="25">
        <v>3.55</v>
      </c>
      <c r="S46" s="24">
        <v>2.76</v>
      </c>
      <c r="T46" s="24">
        <v>0.12</v>
      </c>
      <c r="U46" s="2"/>
      <c r="V46" s="2"/>
      <c r="W46" s="2"/>
      <c r="X46" s="3">
        <f>J46*2*26.9815386/101.9612772*10000</f>
        <v>80128.555785489894</v>
      </c>
      <c r="Y46" s="2"/>
      <c r="Z46" s="2"/>
      <c r="AA46" s="2"/>
      <c r="AB46" s="2">
        <v>633</v>
      </c>
      <c r="AC46" s="2"/>
      <c r="AD46" s="2"/>
      <c r="AE46" s="2"/>
      <c r="AF46" s="2"/>
      <c r="AG46" s="3">
        <f>Q46*40.078/56.0774*10000</f>
        <v>26014.743907527813</v>
      </c>
      <c r="AH46" s="2"/>
      <c r="AI46" s="2">
        <v>57.5</v>
      </c>
      <c r="AJ46" s="2"/>
      <c r="AK46" s="2">
        <v>18</v>
      </c>
      <c r="AL46" s="2">
        <v>112</v>
      </c>
      <c r="AM46" s="2"/>
      <c r="AN46" s="2"/>
      <c r="AO46" s="2"/>
      <c r="AP46" s="2"/>
      <c r="AQ46" s="2">
        <v>1.05</v>
      </c>
      <c r="AR46" s="2"/>
      <c r="AS46" s="2"/>
      <c r="AT46" s="2"/>
      <c r="AU46" s="2">
        <v>4.21</v>
      </c>
      <c r="AV46" s="2"/>
      <c r="AW46" s="2"/>
      <c r="AX46" s="2">
        <v>4.3</v>
      </c>
      <c r="AY46" s="2"/>
      <c r="AZ46" s="2"/>
      <c r="BA46" s="2"/>
      <c r="BB46" s="2"/>
      <c r="BC46" s="2"/>
      <c r="BD46" s="3">
        <f>2*39.0983/94.196*S46*10000</f>
        <v>22912.078644528432</v>
      </c>
      <c r="BE46" s="2">
        <v>28.4</v>
      </c>
      <c r="BF46" s="2"/>
      <c r="BG46" s="2">
        <v>0.32</v>
      </c>
      <c r="BH46" s="3">
        <f>O46*24.305/40.3044*10000</f>
        <v>14774.379472216435</v>
      </c>
      <c r="BI46" s="3">
        <f>54.938/70.9374*N46*10000</f>
        <v>774.45747941142497</v>
      </c>
      <c r="BJ46" s="2"/>
      <c r="BK46" s="2"/>
      <c r="BL46" s="3">
        <f>2*22.9898/61.9789*R46*10000</f>
        <v>26335.991764939354</v>
      </c>
      <c r="BM46" s="2">
        <v>9.8000000000000007</v>
      </c>
      <c r="BN46" s="2">
        <v>25.6</v>
      </c>
      <c r="BO46" s="2">
        <v>60</v>
      </c>
      <c r="BP46" s="2"/>
      <c r="BQ46" s="2"/>
      <c r="BR46" s="3">
        <f>2*30.9738/141.9445*T46*10000</f>
        <v>523.70553279626893</v>
      </c>
      <c r="BS46" s="2">
        <v>17</v>
      </c>
      <c r="BT46" s="2"/>
      <c r="BU46" s="2"/>
      <c r="BV46" s="2"/>
      <c r="BW46" s="2">
        <v>83</v>
      </c>
      <c r="BX46" s="2"/>
      <c r="BY46" s="2"/>
      <c r="BZ46" s="2"/>
      <c r="CA46" s="2"/>
      <c r="CB46" s="2"/>
      <c r="CC46" s="2">
        <v>13.4</v>
      </c>
      <c r="CD46" s="2"/>
      <c r="CE46" s="3">
        <f>H46*28.0855/60.0843*10000</f>
        <v>313181.39680415683</v>
      </c>
      <c r="CF46" s="2">
        <v>4.59</v>
      </c>
      <c r="CG46" s="2"/>
      <c r="CH46" s="2">
        <v>289</v>
      </c>
      <c r="CI46" s="2">
        <v>0.79</v>
      </c>
      <c r="CJ46" s="2">
        <v>0.66</v>
      </c>
      <c r="CK46" s="2"/>
      <c r="CL46" s="2">
        <v>8.6</v>
      </c>
      <c r="CM46" s="3">
        <f>47.867/79.8658*I46*10000</f>
        <v>3356.3202271810965</v>
      </c>
      <c r="CN46" s="2"/>
      <c r="CO46" s="2"/>
      <c r="CP46" s="2">
        <v>2.2000000000000002</v>
      </c>
      <c r="CQ46" s="2">
        <v>86</v>
      </c>
      <c r="CR46" s="2"/>
      <c r="CS46" s="2">
        <v>24</v>
      </c>
      <c r="CT46" s="2">
        <v>1.91</v>
      </c>
      <c r="CU46" s="2"/>
      <c r="CV46" s="2">
        <v>160</v>
      </c>
    </row>
    <row r="47" spans="1:100" x14ac:dyDescent="0.2">
      <c r="A47" s="2" t="s">
        <v>7</v>
      </c>
      <c r="B47" s="2" t="s">
        <v>156</v>
      </c>
      <c r="C47" s="2">
        <v>0</v>
      </c>
      <c r="D47" s="2" t="s">
        <v>5</v>
      </c>
      <c r="E47" s="2" t="s">
        <v>122</v>
      </c>
      <c r="F47" s="2" t="s">
        <v>143</v>
      </c>
      <c r="G47" s="2"/>
      <c r="H47" s="25">
        <v>67.97</v>
      </c>
      <c r="I47" s="2">
        <v>0.67</v>
      </c>
      <c r="J47" s="25">
        <v>14.17</v>
      </c>
      <c r="K47" s="2"/>
      <c r="L47" s="2"/>
      <c r="M47" s="2">
        <v>5.33</v>
      </c>
      <c r="N47" s="25">
        <v>0</v>
      </c>
      <c r="O47" s="2">
        <v>2.62</v>
      </c>
      <c r="P47" s="2"/>
      <c r="Q47" s="2">
        <v>3.44</v>
      </c>
      <c r="R47" s="25">
        <v>2.86</v>
      </c>
      <c r="S47" s="24">
        <v>2.68</v>
      </c>
      <c r="T47" s="24">
        <v>0.16</v>
      </c>
      <c r="U47" s="2"/>
      <c r="V47" s="2"/>
      <c r="W47" s="2">
        <v>5.5E-2</v>
      </c>
      <c r="X47" s="3">
        <f>J47*2*26.9815386/101.9612772*10000</f>
        <v>74994.824007951916</v>
      </c>
      <c r="Y47" s="2">
        <v>4.4000000000000004</v>
      </c>
      <c r="Z47" s="2">
        <v>1.24E-3</v>
      </c>
      <c r="AA47" s="2">
        <v>28</v>
      </c>
      <c r="AB47" s="2">
        <v>678</v>
      </c>
      <c r="AC47" s="2">
        <v>1.95</v>
      </c>
      <c r="AD47" s="2">
        <v>0.23</v>
      </c>
      <c r="AE47" s="2"/>
      <c r="AF47" s="2"/>
      <c r="AG47" s="3">
        <f>Q47*40.078/56.0774*10000</f>
        <v>24585.362374147164</v>
      </c>
      <c r="AH47" s="2">
        <v>7.9000000000000001E-2</v>
      </c>
      <c r="AI47" s="2">
        <v>66.400000000000006</v>
      </c>
      <c r="AJ47" s="2">
        <v>142</v>
      </c>
      <c r="AK47" s="2">
        <v>17</v>
      </c>
      <c r="AL47" s="2">
        <v>80</v>
      </c>
      <c r="AM47" s="2">
        <v>3.55</v>
      </c>
      <c r="AN47" s="2">
        <v>32</v>
      </c>
      <c r="AO47" s="2"/>
      <c r="AP47" s="2"/>
      <c r="AQ47" s="2">
        <v>1.21</v>
      </c>
      <c r="AR47" s="2">
        <v>561</v>
      </c>
      <c r="AS47" s="2"/>
      <c r="AT47" s="2">
        <v>18</v>
      </c>
      <c r="AU47" s="2"/>
      <c r="AV47" s="2">
        <v>1.34</v>
      </c>
      <c r="AW47" s="2"/>
      <c r="AX47" s="2">
        <v>5.12</v>
      </c>
      <c r="AY47" s="2">
        <v>1.23E-2</v>
      </c>
      <c r="AZ47" s="2"/>
      <c r="BA47" s="2"/>
      <c r="BB47" s="2"/>
      <c r="BC47" s="2"/>
      <c r="BD47" s="3">
        <f>2*39.0983/94.196*S47*10000</f>
        <v>22247.960422947897</v>
      </c>
      <c r="BE47" s="2">
        <v>34.799999999999997</v>
      </c>
      <c r="BF47" s="2">
        <v>20</v>
      </c>
      <c r="BG47" s="2">
        <v>0.35</v>
      </c>
      <c r="BH47" s="3">
        <f>O47*24.305/40.3044*10000</f>
        <v>15799.540496819207</v>
      </c>
      <c r="BI47" s="3"/>
      <c r="BJ47" s="2">
        <v>0.78</v>
      </c>
      <c r="BK47" s="2"/>
      <c r="BL47" s="3">
        <f>2*22.9898/61.9789*R47*10000</f>
        <v>21217.16519654269</v>
      </c>
      <c r="BM47" s="2">
        <v>12</v>
      </c>
      <c r="BN47" s="2">
        <v>30.4</v>
      </c>
      <c r="BO47" s="2">
        <v>38</v>
      </c>
      <c r="BP47" s="2"/>
      <c r="BQ47" s="2"/>
      <c r="BR47" s="3">
        <f>2*30.9738/141.9445*T47*10000</f>
        <v>698.27404372835861</v>
      </c>
      <c r="BS47" s="2">
        <v>18</v>
      </c>
      <c r="BT47" s="2">
        <v>1.4599999999999999E-3</v>
      </c>
      <c r="BU47" s="2"/>
      <c r="BV47" s="2"/>
      <c r="BW47" s="2">
        <v>82</v>
      </c>
      <c r="BX47" s="2"/>
      <c r="BY47" s="2"/>
      <c r="BZ47" s="2"/>
      <c r="CA47" s="2">
        <v>309</v>
      </c>
      <c r="CB47" s="2">
        <v>0.3</v>
      </c>
      <c r="CC47" s="2">
        <v>15</v>
      </c>
      <c r="CD47" s="2">
        <v>0.15</v>
      </c>
      <c r="CE47" s="3">
        <f>H47*28.0855/60.0843*10000</f>
        <v>317715.51553400804</v>
      </c>
      <c r="CF47" s="2">
        <v>5.09</v>
      </c>
      <c r="CG47" s="2">
        <v>1.73</v>
      </c>
      <c r="CH47" s="2">
        <v>266</v>
      </c>
      <c r="CI47" s="2">
        <v>0.74</v>
      </c>
      <c r="CJ47" s="2">
        <v>0.82</v>
      </c>
      <c r="CK47" s="2"/>
      <c r="CL47" s="2">
        <v>8.9499999999999993</v>
      </c>
      <c r="CM47" s="3">
        <f>47.867/79.8658*I47*10000</f>
        <v>4015.5974146630979</v>
      </c>
      <c r="CN47" s="2">
        <v>1.55</v>
      </c>
      <c r="CO47" s="2"/>
      <c r="CP47" s="2">
        <v>1.55</v>
      </c>
      <c r="CQ47" s="2">
        <v>98</v>
      </c>
      <c r="CR47" s="2">
        <v>0.91</v>
      </c>
      <c r="CS47" s="2">
        <v>17.399999999999999</v>
      </c>
      <c r="CT47" s="2">
        <v>2.2599999999999998</v>
      </c>
      <c r="CU47" s="2">
        <v>70</v>
      </c>
      <c r="CV47" s="2">
        <v>188</v>
      </c>
    </row>
    <row r="48" spans="1:100" x14ac:dyDescent="0.2">
      <c r="A48" s="2" t="s">
        <v>17</v>
      </c>
      <c r="B48" s="2" t="s">
        <v>164</v>
      </c>
      <c r="C48" s="2">
        <v>0</v>
      </c>
      <c r="D48" s="2" t="s">
        <v>5</v>
      </c>
      <c r="E48" s="2" t="s">
        <v>122</v>
      </c>
      <c r="F48" s="2" t="s">
        <v>143</v>
      </c>
      <c r="G48" s="2"/>
      <c r="H48" s="25">
        <v>67.12</v>
      </c>
      <c r="I48" s="2">
        <v>0.6</v>
      </c>
      <c r="J48" s="25">
        <v>15.53</v>
      </c>
      <c r="K48" s="2"/>
      <c r="L48" s="2"/>
      <c r="M48" s="2">
        <v>4.9400000000000004</v>
      </c>
      <c r="N48" s="2">
        <v>7.0000000000000007E-2</v>
      </c>
      <c r="O48" s="25">
        <v>2.1</v>
      </c>
      <c r="P48" s="2"/>
      <c r="Q48" s="2">
        <v>3.51</v>
      </c>
      <c r="R48" s="25">
        <v>3.21</v>
      </c>
      <c r="S48" s="24">
        <v>3.01</v>
      </c>
      <c r="T48" s="24">
        <v>0</v>
      </c>
      <c r="U48" s="2"/>
      <c r="V48" s="2"/>
      <c r="W48" s="2"/>
      <c r="X48" s="3">
        <f>J48*2*26.9815386/101.9612772*10000</f>
        <v>82192.633510479413</v>
      </c>
      <c r="Y48" s="2"/>
      <c r="Z48" s="2"/>
      <c r="AA48" s="2"/>
      <c r="AB48" s="2"/>
      <c r="AC48" s="2"/>
      <c r="AD48" s="2"/>
      <c r="AE48" s="2"/>
      <c r="AF48" s="2"/>
      <c r="AG48" s="3">
        <f>Q48*40.078/56.0774*10000</f>
        <v>25085.645910830386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3">
        <f>2*39.0983/94.196*S48*10000</f>
        <v>24987.448086967597</v>
      </c>
      <c r="BE48" s="2"/>
      <c r="BF48" s="2"/>
      <c r="BG48" s="2"/>
      <c r="BH48" s="3">
        <f>O48*24.305/40.3044*10000</f>
        <v>12663.75383332837</v>
      </c>
      <c r="BI48" s="3">
        <f>54.938/70.9374*N48*10000</f>
        <v>542.12023558799751</v>
      </c>
      <c r="BJ48" s="2"/>
      <c r="BK48" s="2"/>
      <c r="BL48" s="3">
        <f>2*22.9898/61.9789*R48*10000</f>
        <v>23813.671426888824</v>
      </c>
      <c r="BM48" s="2"/>
      <c r="BN48" s="2"/>
      <c r="BO48" s="2"/>
      <c r="BP48" s="2"/>
      <c r="BQ48" s="2"/>
      <c r="BR48" s="3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3">
        <f>H48*28.0855/60.0843*10000</f>
        <v>313742.31870888069</v>
      </c>
      <c r="CF48" s="2"/>
      <c r="CG48" s="2"/>
      <c r="CH48" s="2"/>
      <c r="CI48" s="2"/>
      <c r="CJ48" s="2"/>
      <c r="CK48" s="2"/>
      <c r="CL48" s="2"/>
      <c r="CM48" s="3">
        <f>47.867/79.8658*I48*10000</f>
        <v>3596.0573862654605</v>
      </c>
      <c r="CN48" s="2"/>
      <c r="CO48" s="2"/>
      <c r="CP48" s="2"/>
      <c r="CQ48" s="2"/>
      <c r="CR48" s="2"/>
      <c r="CS48" s="2"/>
      <c r="CT48" s="2"/>
      <c r="CU48" s="2"/>
      <c r="CV48" s="2"/>
    </row>
    <row r="49" spans="1:100" x14ac:dyDescent="0.2">
      <c r="A49" s="2" t="s">
        <v>18</v>
      </c>
      <c r="B49" s="2" t="s">
        <v>159</v>
      </c>
      <c r="C49" s="2">
        <v>0</v>
      </c>
      <c r="D49" s="2" t="s">
        <v>5</v>
      </c>
      <c r="E49" s="2" t="s">
        <v>122</v>
      </c>
      <c r="F49" s="2" t="s">
        <v>143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5"/>
      <c r="S49" s="24"/>
      <c r="T49" s="2"/>
      <c r="U49" s="2"/>
      <c r="V49" s="2"/>
      <c r="W49" s="2"/>
      <c r="X49" s="3"/>
      <c r="Y49" s="2">
        <v>5.0999999999999996</v>
      </c>
      <c r="Z49" s="2"/>
      <c r="AA49" s="2"/>
      <c r="AB49" s="2"/>
      <c r="AC49" s="2"/>
      <c r="AD49" s="2"/>
      <c r="AE49" s="2"/>
      <c r="AF49" s="2"/>
      <c r="AG49" s="3"/>
      <c r="AH49" s="2"/>
      <c r="AI49" s="2"/>
      <c r="AJ49" s="2"/>
      <c r="AK49" s="2"/>
      <c r="AL49" s="2"/>
      <c r="AM49" s="2">
        <v>7.3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3"/>
      <c r="BI49" s="3"/>
      <c r="BJ49" s="2">
        <v>1.2</v>
      </c>
      <c r="BK49" s="2"/>
      <c r="BL49" s="3"/>
      <c r="BM49" s="2"/>
      <c r="BN49" s="2"/>
      <c r="BO49" s="2"/>
      <c r="BP49" s="2"/>
      <c r="BQ49" s="2"/>
      <c r="BR49" s="3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3"/>
      <c r="CF49" s="2"/>
      <c r="CG49" s="2"/>
      <c r="CH49" s="2"/>
      <c r="CI49" s="2"/>
      <c r="CJ49" s="2"/>
      <c r="CK49" s="2"/>
      <c r="CL49" s="2"/>
      <c r="CM49" s="3"/>
      <c r="CN49" s="2"/>
      <c r="CO49" s="2"/>
      <c r="CP49" s="2"/>
      <c r="CQ49" s="2"/>
      <c r="CR49" s="2">
        <v>3.3</v>
      </c>
      <c r="CS49" s="2"/>
      <c r="CT49" s="2"/>
      <c r="CU49" s="2"/>
      <c r="CV49" s="2"/>
    </row>
    <row r="50" spans="1:100" x14ac:dyDescent="0.2">
      <c r="A50" s="2" t="s">
        <v>19</v>
      </c>
      <c r="B50" s="2" t="s">
        <v>37</v>
      </c>
      <c r="C50" s="2">
        <v>0</v>
      </c>
      <c r="D50" s="2" t="s">
        <v>5</v>
      </c>
      <c r="E50" s="2" t="s">
        <v>122</v>
      </c>
      <c r="F50" s="2" t="s">
        <v>143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5"/>
      <c r="S50" s="24"/>
      <c r="T50" s="2"/>
      <c r="U50" s="2"/>
      <c r="V50" s="2"/>
      <c r="W50" s="2"/>
      <c r="X50" s="3"/>
      <c r="Y50" s="2"/>
      <c r="Z50" s="2"/>
      <c r="AA50" s="2"/>
      <c r="AB50" s="2"/>
      <c r="AC50" s="2"/>
      <c r="AD50" s="2"/>
      <c r="AE50" s="2"/>
      <c r="AF50" s="2"/>
      <c r="AG50" s="3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3"/>
      <c r="BI50" s="3"/>
      <c r="BJ50" s="2"/>
      <c r="BK50" s="2"/>
      <c r="BL50" s="3"/>
      <c r="BM50" s="2">
        <v>13.7</v>
      </c>
      <c r="BN50" s="2"/>
      <c r="BO50" s="2"/>
      <c r="BP50" s="2"/>
      <c r="BQ50" s="2"/>
      <c r="BR50" s="3"/>
      <c r="BS50" s="2"/>
      <c r="BT50" s="2"/>
      <c r="BU50" s="2"/>
      <c r="BV50" s="2"/>
      <c r="BW50" s="2"/>
      <c r="BX50" s="2"/>
      <c r="BY50" s="2"/>
      <c r="BZ50" s="2"/>
      <c r="CA50" s="2"/>
      <c r="CB50" s="2">
        <v>0.45</v>
      </c>
      <c r="CC50" s="2"/>
      <c r="CD50" s="2"/>
      <c r="CE50" s="3"/>
      <c r="CF50" s="2"/>
      <c r="CG50" s="2"/>
      <c r="CH50" s="2"/>
      <c r="CI50" s="2">
        <v>0.96</v>
      </c>
      <c r="CJ50" s="2"/>
      <c r="CK50" s="2"/>
      <c r="CL50" s="2"/>
      <c r="CM50" s="3"/>
      <c r="CN50" s="2"/>
      <c r="CO50" s="2"/>
      <c r="CP50" s="2"/>
      <c r="CQ50" s="2"/>
      <c r="CR50" s="2"/>
      <c r="CS50" s="2"/>
      <c r="CT50" s="2"/>
      <c r="CU50" s="2"/>
      <c r="CV50" s="2"/>
    </row>
    <row r="51" spans="1:100" x14ac:dyDescent="0.2">
      <c r="A51" s="2" t="s">
        <v>20</v>
      </c>
      <c r="B51" s="2" t="s">
        <v>158</v>
      </c>
      <c r="C51" s="2">
        <v>0</v>
      </c>
      <c r="D51" s="2" t="s">
        <v>5</v>
      </c>
      <c r="E51" s="2" t="s">
        <v>122</v>
      </c>
      <c r="F51" s="2" t="s">
        <v>143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5"/>
      <c r="S51" s="24"/>
      <c r="T51" s="2"/>
      <c r="U51" s="2"/>
      <c r="V51" s="2"/>
      <c r="W51" s="2"/>
      <c r="X51" s="3"/>
      <c r="Y51" s="2"/>
      <c r="Z51" s="2"/>
      <c r="AA51" s="2"/>
      <c r="AB51" s="2"/>
      <c r="AC51" s="2"/>
      <c r="AD51" s="2"/>
      <c r="AE51" s="2"/>
      <c r="AF51" s="2"/>
      <c r="AG51" s="3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>
        <v>2.1999999999999999E-5</v>
      </c>
      <c r="BD51" s="2"/>
      <c r="BE51" s="2"/>
      <c r="BF51" s="2"/>
      <c r="BG51" s="2"/>
      <c r="BH51" s="3"/>
      <c r="BI51" s="3"/>
      <c r="BJ51" s="2"/>
      <c r="BK51" s="2"/>
      <c r="BL51" s="3"/>
      <c r="BM51" s="2"/>
      <c r="BN51" s="2"/>
      <c r="BO51" s="2"/>
      <c r="BP51" s="2"/>
      <c r="BQ51" s="2">
        <v>3.1000000000000001E-5</v>
      </c>
      <c r="BR51" s="3"/>
      <c r="BS51" s="2"/>
      <c r="BT51" s="2">
        <v>5.1999999999999995E-4</v>
      </c>
      <c r="BU51" s="2"/>
      <c r="BV51" s="2">
        <v>5.1000000000000004E-4</v>
      </c>
      <c r="BW51" s="2"/>
      <c r="BX51" s="2">
        <v>1.9799999999999999E-4</v>
      </c>
      <c r="BY51" s="2"/>
      <c r="BZ51" s="2">
        <v>3.4000000000000002E-4</v>
      </c>
      <c r="CA51" s="2"/>
      <c r="CB51" s="2"/>
      <c r="CC51" s="2"/>
      <c r="CD51" s="2"/>
      <c r="CE51" s="3"/>
      <c r="CF51" s="2"/>
      <c r="CG51" s="2"/>
      <c r="CH51" s="2"/>
      <c r="CI51" s="2"/>
      <c r="CJ51" s="2"/>
      <c r="CK51" s="2"/>
      <c r="CL51" s="2"/>
      <c r="CM51" s="3"/>
      <c r="CN51" s="2"/>
      <c r="CO51" s="2"/>
      <c r="CP51" s="2"/>
      <c r="CQ51" s="2"/>
      <c r="CR51" s="2"/>
      <c r="CS51" s="2"/>
      <c r="CT51" s="2"/>
      <c r="CU51" s="2"/>
      <c r="CV51" s="2"/>
    </row>
    <row r="52" spans="1:100" x14ac:dyDescent="0.2">
      <c r="A52" s="2" t="s">
        <v>133</v>
      </c>
      <c r="B52" s="2" t="s">
        <v>38</v>
      </c>
      <c r="C52" s="2">
        <v>0</v>
      </c>
      <c r="D52" s="2" t="s">
        <v>5</v>
      </c>
      <c r="E52" s="2" t="s">
        <v>122</v>
      </c>
      <c r="F52" s="2" t="s">
        <v>143</v>
      </c>
      <c r="G52" s="2"/>
      <c r="H52" s="2">
        <v>65.89</v>
      </c>
      <c r="I52" s="2">
        <v>0.5</v>
      </c>
      <c r="J52" s="2">
        <v>15.17</v>
      </c>
      <c r="K52" s="2"/>
      <c r="L52" s="2"/>
      <c r="M52" s="2">
        <v>4.49</v>
      </c>
      <c r="N52" s="2">
        <v>7.0000000000000007E-2</v>
      </c>
      <c r="O52" s="25">
        <v>2.2000000000000002</v>
      </c>
      <c r="P52" s="2"/>
      <c r="Q52" s="2">
        <v>4.1900000000000004</v>
      </c>
      <c r="R52" s="25">
        <v>3.89</v>
      </c>
      <c r="S52" s="24">
        <v>3.39</v>
      </c>
      <c r="T52" s="24">
        <v>0.2</v>
      </c>
      <c r="U52" s="2"/>
      <c r="V52" s="2"/>
      <c r="W52" s="2">
        <v>0.05</v>
      </c>
      <c r="X52" s="3">
        <f>J52*2*26.9815386/101.9612772*10000</f>
        <v>80287.330995104494</v>
      </c>
      <c r="Y52" s="2">
        <v>1.5</v>
      </c>
      <c r="Z52" s="2">
        <v>1.8E-3</v>
      </c>
      <c r="AA52" s="2">
        <v>15</v>
      </c>
      <c r="AB52" s="2">
        <v>550</v>
      </c>
      <c r="AC52" s="2">
        <v>3</v>
      </c>
      <c r="AD52" s="2">
        <v>0.13</v>
      </c>
      <c r="AE52" s="2"/>
      <c r="AF52" s="2"/>
      <c r="AG52" s="3">
        <f>Q52*40.078/56.0774*10000</f>
        <v>29945.543124324598</v>
      </c>
      <c r="AH52" s="2">
        <v>9.8000000000000004E-2</v>
      </c>
      <c r="AI52" s="2">
        <v>64</v>
      </c>
      <c r="AJ52" s="2"/>
      <c r="AK52" s="2">
        <v>17</v>
      </c>
      <c r="AL52" s="2">
        <v>85</v>
      </c>
      <c r="AM52" s="2">
        <v>4.5999999999999996</v>
      </c>
      <c r="AN52" s="2">
        <v>25</v>
      </c>
      <c r="AO52" s="2">
        <v>3.5</v>
      </c>
      <c r="AP52" s="2">
        <v>2.2999999999999998</v>
      </c>
      <c r="AQ52" s="2">
        <v>0.88</v>
      </c>
      <c r="AR52" s="2"/>
      <c r="AS52" s="2"/>
      <c r="AT52" s="2">
        <v>17</v>
      </c>
      <c r="AU52" s="2">
        <v>3.8</v>
      </c>
      <c r="AV52" s="2">
        <v>1.6</v>
      </c>
      <c r="AW52" s="2"/>
      <c r="AX52" s="2">
        <v>5.8</v>
      </c>
      <c r="AY52" s="2"/>
      <c r="AZ52" s="2">
        <v>0.8</v>
      </c>
      <c r="BA52" s="2"/>
      <c r="BB52" s="2">
        <v>0.05</v>
      </c>
      <c r="BC52" s="2">
        <v>0.02</v>
      </c>
      <c r="BD52" s="3">
        <f>2*39.0983/94.196*S52*10000</f>
        <v>28142.009639475138</v>
      </c>
      <c r="BE52" s="2">
        <v>30</v>
      </c>
      <c r="BF52" s="2">
        <v>20</v>
      </c>
      <c r="BG52" s="2">
        <v>0.32</v>
      </c>
      <c r="BH52" s="3">
        <f>O52*24.305/40.3044*10000</f>
        <v>13266.789730153532</v>
      </c>
      <c r="BI52" s="3">
        <f>54.938/70.9374*N52*10000</f>
        <v>542.12023558799751</v>
      </c>
      <c r="BJ52" s="2">
        <v>1.5</v>
      </c>
      <c r="BK52" s="2"/>
      <c r="BL52" s="3">
        <f>2*22.9898/61.9789*R52*10000</f>
        <v>28858.312102989883</v>
      </c>
      <c r="BM52" s="2">
        <v>12</v>
      </c>
      <c r="BN52" s="2">
        <v>26</v>
      </c>
      <c r="BO52" s="2">
        <v>44</v>
      </c>
      <c r="BP52" s="2"/>
      <c r="BQ52" s="2">
        <v>5.0000000000000002E-5</v>
      </c>
      <c r="BR52" s="3">
        <f>2*30.9738/141.9445*T52*10000</f>
        <v>872.84255466044829</v>
      </c>
      <c r="BS52" s="2">
        <v>17</v>
      </c>
      <c r="BT52" s="2"/>
      <c r="BU52" s="2">
        <v>7.1</v>
      </c>
      <c r="BV52" s="2"/>
      <c r="BW52" s="2">
        <v>112</v>
      </c>
      <c r="BX52" s="2">
        <v>4.0000000000000002E-4</v>
      </c>
      <c r="BY52" s="2"/>
      <c r="BZ52" s="2"/>
      <c r="CA52" s="2"/>
      <c r="CB52" s="2">
        <v>0.2</v>
      </c>
      <c r="CC52" s="2">
        <v>13.6</v>
      </c>
      <c r="CD52" s="2">
        <v>0.05</v>
      </c>
      <c r="CE52" s="3">
        <f>H52*28.0855/60.0843*10000</f>
        <v>307992.86918546114</v>
      </c>
      <c r="CF52" s="2">
        <v>4.5</v>
      </c>
      <c r="CG52" s="2">
        <v>5.5</v>
      </c>
      <c r="CH52" s="2">
        <v>350</v>
      </c>
      <c r="CI52" s="2">
        <v>1</v>
      </c>
      <c r="CJ52" s="2">
        <v>0.64</v>
      </c>
      <c r="CK52" s="2"/>
      <c r="CL52" s="2">
        <v>10.7</v>
      </c>
      <c r="CM52" s="3">
        <f>47.867/79.8658*I52*10000</f>
        <v>2996.7144885545504</v>
      </c>
      <c r="CN52" s="2">
        <v>0.75</v>
      </c>
      <c r="CO52" s="2">
        <v>0.33</v>
      </c>
      <c r="CP52" s="2">
        <v>2.8</v>
      </c>
      <c r="CQ52" s="2">
        <v>107</v>
      </c>
      <c r="CR52" s="2">
        <v>2</v>
      </c>
      <c r="CS52" s="2">
        <v>22</v>
      </c>
      <c r="CT52" s="2">
        <v>2.2000000000000002</v>
      </c>
      <c r="CU52" s="2">
        <v>71</v>
      </c>
      <c r="CV52" s="2">
        <v>190</v>
      </c>
    </row>
    <row r="53" spans="1:100" x14ac:dyDescent="0.2">
      <c r="A53" s="2" t="s">
        <v>21</v>
      </c>
      <c r="B53" s="2" t="s">
        <v>39</v>
      </c>
      <c r="C53" s="2">
        <v>0</v>
      </c>
      <c r="D53" s="2" t="s">
        <v>5</v>
      </c>
      <c r="E53" s="2" t="s">
        <v>122</v>
      </c>
      <c r="F53" s="2" t="s">
        <v>143</v>
      </c>
      <c r="G53" s="2"/>
      <c r="H53" s="2">
        <v>66.8</v>
      </c>
      <c r="I53" s="2">
        <v>0.54</v>
      </c>
      <c r="J53" s="2">
        <v>15.05</v>
      </c>
      <c r="K53" s="2"/>
      <c r="L53" s="2"/>
      <c r="M53" s="2">
        <v>4.09</v>
      </c>
      <c r="N53" s="25">
        <v>0.1</v>
      </c>
      <c r="O53" s="25">
        <v>2.2999999999999998</v>
      </c>
      <c r="P53" s="2"/>
      <c r="Q53" s="2">
        <v>4.24</v>
      </c>
      <c r="R53" s="25">
        <v>3.56</v>
      </c>
      <c r="S53" s="24">
        <v>3.19</v>
      </c>
      <c r="T53" s="24">
        <v>0.15</v>
      </c>
      <c r="U53" s="2"/>
      <c r="V53" s="2"/>
      <c r="W53" s="2">
        <v>5.5E-2</v>
      </c>
      <c r="X53" s="3">
        <f>J53*2*26.9815386/101.9612772*10000</f>
        <v>79652.230156646183</v>
      </c>
      <c r="Y53" s="2">
        <v>2</v>
      </c>
      <c r="Z53" s="2"/>
      <c r="AA53" s="2">
        <v>17</v>
      </c>
      <c r="AB53" s="2">
        <v>668</v>
      </c>
      <c r="AC53" s="2">
        <v>3.1</v>
      </c>
      <c r="AD53" s="2">
        <v>0.123</v>
      </c>
      <c r="AE53" s="2"/>
      <c r="AF53" s="2"/>
      <c r="AG53" s="3">
        <f>Q53*40.078/56.0774*10000</f>
        <v>30302.888507669762</v>
      </c>
      <c r="AH53" s="2">
        <v>0.10199999999999999</v>
      </c>
      <c r="AI53" s="2">
        <v>65.7</v>
      </c>
      <c r="AJ53" s="2">
        <v>640</v>
      </c>
      <c r="AK53" s="2">
        <v>12</v>
      </c>
      <c r="AL53" s="2">
        <v>35</v>
      </c>
      <c r="AM53" s="2">
        <v>5.8</v>
      </c>
      <c r="AN53" s="2">
        <v>14</v>
      </c>
      <c r="AO53" s="2">
        <v>2.9</v>
      </c>
      <c r="AP53" s="2"/>
      <c r="AQ53" s="2">
        <v>0.95</v>
      </c>
      <c r="AR53" s="2">
        <v>611</v>
      </c>
      <c r="AS53" s="2"/>
      <c r="AT53" s="2">
        <v>14</v>
      </c>
      <c r="AU53" s="2">
        <v>2.8</v>
      </c>
      <c r="AV53" s="2">
        <v>1.4</v>
      </c>
      <c r="AW53" s="2"/>
      <c r="AX53" s="2">
        <v>5.8</v>
      </c>
      <c r="AY53" s="2">
        <v>5.6000000000000001E-2</v>
      </c>
      <c r="AZ53" s="2">
        <v>0.62</v>
      </c>
      <c r="BA53" s="2">
        <v>1.4</v>
      </c>
      <c r="BB53" s="2">
        <v>6.0999999999999999E-2</v>
      </c>
      <c r="BC53" s="2"/>
      <c r="BD53" s="3">
        <f>2*39.0983/94.196*S53*10000</f>
        <v>26481.714085523799</v>
      </c>
      <c r="BE53" s="2">
        <v>32.299999999999997</v>
      </c>
      <c r="BF53" s="2">
        <v>22</v>
      </c>
      <c r="BG53" s="2">
        <v>0.27</v>
      </c>
      <c r="BH53" s="3">
        <f>O53*24.305/40.3044*10000</f>
        <v>13869.825626978689</v>
      </c>
      <c r="BI53" s="3">
        <f>54.938/70.9374*N53*10000</f>
        <v>774.45747941142497</v>
      </c>
      <c r="BJ53" s="2">
        <v>1.4</v>
      </c>
      <c r="BK53" s="2">
        <v>83</v>
      </c>
      <c r="BL53" s="3">
        <f>2*22.9898/61.9789*R53*10000</f>
        <v>26410.177657234959</v>
      </c>
      <c r="BM53" s="2">
        <v>26</v>
      </c>
      <c r="BN53" s="2"/>
      <c r="BO53" s="2">
        <v>19</v>
      </c>
      <c r="BP53" s="2"/>
      <c r="BQ53" s="2"/>
      <c r="BR53" s="3">
        <f>2*30.9738/141.9445*T53*10000</f>
        <v>654.63191599533616</v>
      </c>
      <c r="BS53" s="2">
        <v>17</v>
      </c>
      <c r="BT53" s="2">
        <v>5.0000000000000001E-4</v>
      </c>
      <c r="BU53" s="2">
        <v>6.3</v>
      </c>
      <c r="BV53" s="2"/>
      <c r="BW53" s="2">
        <v>110</v>
      </c>
      <c r="BX53" s="2"/>
      <c r="BY53" s="2"/>
      <c r="BZ53" s="2"/>
      <c r="CA53" s="2">
        <v>953</v>
      </c>
      <c r="CB53" s="2">
        <v>0.31</v>
      </c>
      <c r="CC53" s="2">
        <v>7</v>
      </c>
      <c r="CD53" s="2">
        <v>8.3000000000000004E-2</v>
      </c>
      <c r="CE53" s="3">
        <f>H53*28.0855/60.0843*10000</f>
        <v>312246.52696295036</v>
      </c>
      <c r="CF53" s="2">
        <v>4.7</v>
      </c>
      <c r="CG53" s="2">
        <v>2.5</v>
      </c>
      <c r="CH53" s="2">
        <v>316</v>
      </c>
      <c r="CI53" s="2">
        <v>1.5</v>
      </c>
      <c r="CJ53" s="2">
        <v>0.5</v>
      </c>
      <c r="CK53" s="2"/>
      <c r="CL53" s="2">
        <v>10.3</v>
      </c>
      <c r="CM53" s="3">
        <f>47.867/79.8658*I53*10000</f>
        <v>3236.4516476389149</v>
      </c>
      <c r="CN53" s="2">
        <v>0.75</v>
      </c>
      <c r="CO53" s="2"/>
      <c r="CP53" s="2">
        <v>2.5</v>
      </c>
      <c r="CQ53" s="2">
        <v>53</v>
      </c>
      <c r="CR53" s="2">
        <v>1.4</v>
      </c>
      <c r="CS53" s="2">
        <v>21</v>
      </c>
      <c r="CT53" s="2">
        <v>1.5</v>
      </c>
      <c r="CU53" s="2">
        <v>52</v>
      </c>
      <c r="CV53" s="2">
        <v>237</v>
      </c>
    </row>
    <row r="54" spans="1:100" x14ac:dyDescent="0.2">
      <c r="A54" s="2" t="s">
        <v>3</v>
      </c>
      <c r="B54" s="2" t="s">
        <v>40</v>
      </c>
      <c r="C54" s="2">
        <v>0</v>
      </c>
      <c r="D54" s="2" t="s">
        <v>5</v>
      </c>
      <c r="E54" s="2" t="s">
        <v>122</v>
      </c>
      <c r="F54" s="2" t="s">
        <v>143</v>
      </c>
      <c r="G54" s="2"/>
      <c r="H54" s="2">
        <v>66.62</v>
      </c>
      <c r="I54" s="2">
        <v>0.64</v>
      </c>
      <c r="J54" s="2">
        <v>15.4</v>
      </c>
      <c r="K54" s="2"/>
      <c r="L54" s="2"/>
      <c r="M54" s="2">
        <v>5.04</v>
      </c>
      <c r="N54" s="2"/>
      <c r="O54" s="25">
        <v>2.48</v>
      </c>
      <c r="P54" s="2"/>
      <c r="Q54" s="2">
        <v>3.59</v>
      </c>
      <c r="R54" s="25">
        <v>3.27</v>
      </c>
      <c r="S54" s="24">
        <v>2.8</v>
      </c>
      <c r="T54" s="24">
        <v>0.15</v>
      </c>
      <c r="U54" s="2"/>
      <c r="V54" s="2"/>
      <c r="W54" s="2">
        <v>5.2999999999999999E-2</v>
      </c>
      <c r="X54" s="3">
        <f>J54*2*26.9815386/101.9612772*10000</f>
        <v>81504.607602149583</v>
      </c>
      <c r="Y54" s="2">
        <v>4.8</v>
      </c>
      <c r="Z54" s="2">
        <v>1.5E-3</v>
      </c>
      <c r="AA54" s="2">
        <v>17</v>
      </c>
      <c r="AB54" s="2">
        <v>624</v>
      </c>
      <c r="AC54" s="2">
        <v>2.1</v>
      </c>
      <c r="AD54" s="2">
        <v>0.16</v>
      </c>
      <c r="AE54" s="2"/>
      <c r="AF54" s="2"/>
      <c r="AG54" s="3">
        <f>Q54*40.078/56.0774*10000</f>
        <v>25657.398524182652</v>
      </c>
      <c r="AH54" s="2">
        <v>0.09</v>
      </c>
      <c r="AI54" s="2">
        <v>63</v>
      </c>
      <c r="AJ54" s="2">
        <v>370</v>
      </c>
      <c r="AK54" s="2">
        <v>17.3</v>
      </c>
      <c r="AL54" s="2">
        <v>92</v>
      </c>
      <c r="AM54" s="2">
        <v>4.9000000000000004</v>
      </c>
      <c r="AN54" s="2">
        <v>28</v>
      </c>
      <c r="AO54" s="2">
        <v>3.9</v>
      </c>
      <c r="AP54" s="2">
        <v>2.2999999999999998</v>
      </c>
      <c r="AQ54" s="2">
        <v>1</v>
      </c>
      <c r="AR54" s="2">
        <v>557</v>
      </c>
      <c r="AS54" s="2"/>
      <c r="AT54" s="2">
        <v>17.5</v>
      </c>
      <c r="AU54" s="2">
        <v>4</v>
      </c>
      <c r="AV54" s="2">
        <v>1.4</v>
      </c>
      <c r="AW54" s="2"/>
      <c r="AX54" s="2">
        <v>5.3</v>
      </c>
      <c r="AY54" s="2">
        <v>0.05</v>
      </c>
      <c r="AZ54" s="2">
        <v>0.83</v>
      </c>
      <c r="BA54" s="2">
        <v>1.4</v>
      </c>
      <c r="BB54" s="2">
        <v>5.6000000000000001E-2</v>
      </c>
      <c r="BC54" s="2">
        <v>2.1999999999999999E-5</v>
      </c>
      <c r="BD54" s="3">
        <f>2*39.0983/94.196*S54*10000</f>
        <v>23244.137755318698</v>
      </c>
      <c r="BE54" s="2">
        <v>31</v>
      </c>
      <c r="BF54" s="2">
        <v>21</v>
      </c>
      <c r="BG54" s="2">
        <v>0.31</v>
      </c>
      <c r="BH54" s="3">
        <f>O54*24.305/40.3044*10000</f>
        <v>14955.29024126398</v>
      </c>
      <c r="BI54" s="3"/>
      <c r="BJ54" s="2">
        <v>1.1000000000000001</v>
      </c>
      <c r="BK54" s="2">
        <v>83</v>
      </c>
      <c r="BL54" s="3">
        <f>2*22.9898/61.9789*R54*10000</f>
        <v>24258.786780662449</v>
      </c>
      <c r="BM54" s="2">
        <v>12</v>
      </c>
      <c r="BN54" s="2">
        <v>27</v>
      </c>
      <c r="BO54" s="2">
        <v>47</v>
      </c>
      <c r="BP54" s="2"/>
      <c r="BQ54" s="2">
        <v>3.1000000000000001E-5</v>
      </c>
      <c r="BR54" s="3">
        <f>2*30.9738/141.9445*T54*10000</f>
        <v>654.63191599533616</v>
      </c>
      <c r="BS54" s="2">
        <v>17</v>
      </c>
      <c r="BT54" s="2">
        <v>5.1999999999999995E-4</v>
      </c>
      <c r="BU54" s="2">
        <v>7.1</v>
      </c>
      <c r="BV54" s="2">
        <v>5.0000000000000001E-4</v>
      </c>
      <c r="BW54" s="2">
        <v>84</v>
      </c>
      <c r="BX54" s="2">
        <v>1.9799999999999999E-4</v>
      </c>
      <c r="BY54" s="2"/>
      <c r="BZ54" s="2">
        <v>3.4000000000000002E-4</v>
      </c>
      <c r="CA54" s="2">
        <v>621</v>
      </c>
      <c r="CB54" s="2">
        <v>0.4</v>
      </c>
      <c r="CC54" s="2">
        <v>14</v>
      </c>
      <c r="CD54" s="2">
        <v>0.09</v>
      </c>
      <c r="CE54" s="3">
        <f>H54*28.0855/60.0843*10000</f>
        <v>311405.14410586457</v>
      </c>
      <c r="CF54" s="2">
        <v>4.7</v>
      </c>
      <c r="CG54" s="2">
        <v>2.1</v>
      </c>
      <c r="CH54" s="2">
        <v>320</v>
      </c>
      <c r="CI54" s="2">
        <v>0.9</v>
      </c>
      <c r="CJ54" s="2">
        <v>0.7</v>
      </c>
      <c r="CK54" s="2"/>
      <c r="CL54" s="2">
        <v>10.5</v>
      </c>
      <c r="CM54" s="3">
        <f>47.867/79.8658*I54*10000</f>
        <v>3835.7945453498251</v>
      </c>
      <c r="CN54" s="2">
        <v>0.9</v>
      </c>
      <c r="CO54" s="2">
        <v>0.3</v>
      </c>
      <c r="CP54" s="2">
        <v>2.7</v>
      </c>
      <c r="CQ54" s="2">
        <v>97</v>
      </c>
      <c r="CR54" s="2">
        <v>1.9</v>
      </c>
      <c r="CS54" s="2">
        <v>21</v>
      </c>
      <c r="CT54" s="2">
        <v>2</v>
      </c>
      <c r="CU54" s="2">
        <v>67</v>
      </c>
      <c r="CV54" s="2">
        <v>193</v>
      </c>
    </row>
    <row r="55" spans="1:100" x14ac:dyDescent="0.2">
      <c r="A55" s="2" t="s">
        <v>3</v>
      </c>
      <c r="B55" s="2" t="s">
        <v>40</v>
      </c>
      <c r="C55" s="2">
        <v>1</v>
      </c>
      <c r="D55" s="2" t="s">
        <v>5</v>
      </c>
      <c r="E55" s="2" t="s">
        <v>122</v>
      </c>
      <c r="F55" s="2" t="s">
        <v>143</v>
      </c>
      <c r="G55" s="2"/>
      <c r="H55" s="2">
        <v>1.18</v>
      </c>
      <c r="I55" s="2">
        <v>0.08</v>
      </c>
      <c r="J55" s="2">
        <v>0.75</v>
      </c>
      <c r="K55" s="2"/>
      <c r="L55" s="2"/>
      <c r="M55" s="2">
        <v>0.53</v>
      </c>
      <c r="N55" s="2">
        <v>0.01</v>
      </c>
      <c r="O55" s="25">
        <v>0.35</v>
      </c>
      <c r="P55" s="2"/>
      <c r="Q55" s="25">
        <v>0.2</v>
      </c>
      <c r="R55" s="25">
        <v>0.48</v>
      </c>
      <c r="S55" s="24">
        <v>0.23</v>
      </c>
      <c r="T55" s="24">
        <v>0.02</v>
      </c>
      <c r="U55" s="2"/>
      <c r="V55" s="2"/>
      <c r="W55" s="2">
        <v>3.0000000000000001E-3</v>
      </c>
      <c r="X55" s="3">
        <f>J55*2*26.9815386/101.9612772*10000</f>
        <v>3969.3802403644281</v>
      </c>
      <c r="Y55" s="2">
        <v>0.5</v>
      </c>
      <c r="Z55" s="2">
        <v>4.0000000000000002E-4</v>
      </c>
      <c r="AA55" s="2">
        <v>8</v>
      </c>
      <c r="AB55" s="2">
        <v>83</v>
      </c>
      <c r="AC55" s="2">
        <v>0.9</v>
      </c>
      <c r="AD55" s="2">
        <v>0.06</v>
      </c>
      <c r="AE55" s="2"/>
      <c r="AF55" s="2"/>
      <c r="AG55" s="3">
        <f>Q55*40.078/56.0774*10000</f>
        <v>1429.3815333806492</v>
      </c>
      <c r="AH55" s="2">
        <v>0.01</v>
      </c>
      <c r="AI55" s="2">
        <v>4</v>
      </c>
      <c r="AJ55" s="2">
        <v>382</v>
      </c>
      <c r="AK55" s="2">
        <v>0.6</v>
      </c>
      <c r="AL55" s="2">
        <v>17</v>
      </c>
      <c r="AM55" s="2">
        <v>1.5</v>
      </c>
      <c r="AN55" s="2">
        <v>4</v>
      </c>
      <c r="AO55" s="2"/>
      <c r="AP55" s="2"/>
      <c r="AQ55" s="2">
        <v>0.1</v>
      </c>
      <c r="AR55" s="2">
        <v>56</v>
      </c>
      <c r="AS55" s="2"/>
      <c r="AT55" s="2">
        <v>0.7</v>
      </c>
      <c r="AU55" s="2">
        <v>0.3</v>
      </c>
      <c r="AV55" s="2">
        <v>0.1</v>
      </c>
      <c r="AW55" s="2"/>
      <c r="AX55" s="2">
        <v>0.7</v>
      </c>
      <c r="AY55" s="2">
        <v>0.04</v>
      </c>
      <c r="AZ55" s="2"/>
      <c r="BA55" s="2">
        <v>0.7</v>
      </c>
      <c r="BB55" s="2">
        <v>8.0000000000000002E-3</v>
      </c>
      <c r="BC55" s="2">
        <v>6.9999999999999999E-6</v>
      </c>
      <c r="BD55" s="3">
        <f>2*39.0983/94.196*S55*10000</f>
        <v>1909.339887044036</v>
      </c>
      <c r="BE55" s="2">
        <v>3</v>
      </c>
      <c r="BF55" s="2">
        <v>5</v>
      </c>
      <c r="BG55" s="2">
        <v>0.05</v>
      </c>
      <c r="BH55" s="3">
        <f>O55*24.305/40.3044*10000</f>
        <v>2110.6256388880615</v>
      </c>
      <c r="BI55" s="3">
        <f>54.938/70.9374*N55*10000</f>
        <v>77.445747941142486</v>
      </c>
      <c r="BJ55" s="2">
        <v>0.3</v>
      </c>
      <c r="BK55" s="2"/>
      <c r="BL55" s="3">
        <f>2*22.9898/61.9789*R55*10000</f>
        <v>3560.922830188983</v>
      </c>
      <c r="BM55" s="2">
        <v>1</v>
      </c>
      <c r="BN55" s="2">
        <v>2</v>
      </c>
      <c r="BO55" s="2">
        <v>11</v>
      </c>
      <c r="BP55" s="2"/>
      <c r="BQ55" s="2">
        <v>8.9999999999999985E-6</v>
      </c>
      <c r="BR55" s="3">
        <f>2*30.9738/141.9445*T55*10000</f>
        <v>87.284255466044826</v>
      </c>
      <c r="BS55" s="2">
        <v>0.5</v>
      </c>
      <c r="BT55" s="2">
        <v>2.0000000000000002E-5</v>
      </c>
      <c r="BU55" s="2"/>
      <c r="BV55" s="2">
        <v>5.0000000000000001E-4</v>
      </c>
      <c r="BW55" s="2">
        <v>17</v>
      </c>
      <c r="BX55" s="2"/>
      <c r="BY55" s="2"/>
      <c r="BZ55" s="2">
        <v>2.0000000000000002E-5</v>
      </c>
      <c r="CA55" s="2">
        <v>33</v>
      </c>
      <c r="CB55" s="2">
        <v>0.1</v>
      </c>
      <c r="CC55" s="2">
        <v>0.9</v>
      </c>
      <c r="CD55" s="2">
        <v>0.05</v>
      </c>
      <c r="CE55" s="3">
        <f>H55*28.0855/60.0843*10000</f>
        <v>5515.7320631179864</v>
      </c>
      <c r="CF55" s="2">
        <v>0.3</v>
      </c>
      <c r="CG55" s="2">
        <v>0.5</v>
      </c>
      <c r="CH55" s="2">
        <v>46</v>
      </c>
      <c r="CI55" s="2">
        <v>0.1</v>
      </c>
      <c r="CJ55" s="2">
        <v>0.1</v>
      </c>
      <c r="CK55" s="2"/>
      <c r="CL55" s="2">
        <v>1</v>
      </c>
      <c r="CM55" s="3">
        <f>47.867/79.8658*I55*10000</f>
        <v>479.47431816872813</v>
      </c>
      <c r="CN55" s="2">
        <v>0.5</v>
      </c>
      <c r="CO55" s="2"/>
      <c r="CP55" s="2">
        <v>0.6</v>
      </c>
      <c r="CQ55" s="2">
        <v>11</v>
      </c>
      <c r="CR55" s="2">
        <v>1</v>
      </c>
      <c r="CS55" s="2">
        <v>2</v>
      </c>
      <c r="CT55" s="2">
        <v>0.4</v>
      </c>
      <c r="CU55" s="2">
        <v>6</v>
      </c>
      <c r="CV55" s="2">
        <v>28</v>
      </c>
    </row>
    <row r="56" spans="1:100" x14ac:dyDescent="0.2">
      <c r="A56" s="1"/>
    </row>
    <row r="57" spans="1:100" x14ac:dyDescent="0.2">
      <c r="A57" s="1"/>
    </row>
    <row r="58" spans="1:100" x14ac:dyDescent="0.2">
      <c r="A58" s="1"/>
    </row>
    <row r="59" spans="1:100" x14ac:dyDescent="0.2">
      <c r="A59" s="1"/>
    </row>
    <row r="60" spans="1:100" x14ac:dyDescent="0.2">
      <c r="A60" s="1"/>
    </row>
    <row r="61" spans="1:100" x14ac:dyDescent="0.2">
      <c r="A61" s="1"/>
    </row>
    <row r="62" spans="1:100" x14ac:dyDescent="0.2">
      <c r="A62" s="1"/>
    </row>
    <row r="63" spans="1:100" x14ac:dyDescent="0.2">
      <c r="A63" s="1"/>
    </row>
    <row r="64" spans="1:100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</sheetData>
  <sortState xmlns:xlrd2="http://schemas.microsoft.com/office/spreadsheetml/2017/richdata2" ref="A2:CV55">
    <sortCondition ref="D2:D5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7E1B-ABE9-C045-9401-8C09F920D473}">
  <dimension ref="A1:M18"/>
  <sheetViews>
    <sheetView workbookViewId="0">
      <selection activeCell="H3" sqref="H3:I17"/>
    </sheetView>
  </sheetViews>
  <sheetFormatPr baseColWidth="10" defaultRowHeight="16" x14ac:dyDescent="0.2"/>
  <sheetData>
    <row r="1" spans="1:13" x14ac:dyDescent="0.2">
      <c r="E1" s="17"/>
      <c r="F1" s="20" t="s">
        <v>213</v>
      </c>
      <c r="G1" s="20"/>
      <c r="H1" s="20"/>
      <c r="I1" s="21"/>
      <c r="J1" s="19" t="s">
        <v>214</v>
      </c>
      <c r="K1" s="20"/>
      <c r="L1" s="20"/>
      <c r="M1" s="20"/>
    </row>
    <row r="2" spans="1:13" x14ac:dyDescent="0.2">
      <c r="B2" t="s">
        <v>208</v>
      </c>
      <c r="D2" t="s">
        <v>208</v>
      </c>
      <c r="E2" s="17" t="s">
        <v>209</v>
      </c>
      <c r="F2" s="16" t="s">
        <v>210</v>
      </c>
      <c r="G2" s="16" t="s">
        <v>9</v>
      </c>
      <c r="H2" s="16" t="s">
        <v>211</v>
      </c>
      <c r="I2" s="17" t="s">
        <v>9</v>
      </c>
      <c r="J2" s="15" t="s">
        <v>211</v>
      </c>
      <c r="K2" s="16" t="s">
        <v>9</v>
      </c>
      <c r="L2" s="16" t="s">
        <v>210</v>
      </c>
      <c r="M2" s="16" t="s">
        <v>9</v>
      </c>
    </row>
    <row r="3" spans="1:13" x14ac:dyDescent="0.2">
      <c r="A3" t="s">
        <v>183</v>
      </c>
      <c r="B3">
        <v>28.0855</v>
      </c>
      <c r="C3" t="s">
        <v>193</v>
      </c>
      <c r="D3">
        <v>60.084299999999999</v>
      </c>
      <c r="E3" s="17">
        <v>1</v>
      </c>
      <c r="F3">
        <v>212200</v>
      </c>
      <c r="G3">
        <v>2122</v>
      </c>
      <c r="H3" s="16">
        <f>F3/10000*$D3/$B3/$E3</f>
        <v>45.396693881184241</v>
      </c>
      <c r="I3" s="16">
        <f t="shared" ref="I3:I17" si="0">G3/10000*$D3/$B3/$E3</f>
        <v>0.45396693881184241</v>
      </c>
      <c r="J3" s="15"/>
      <c r="K3" s="16"/>
      <c r="L3" s="16"/>
      <c r="M3" s="16"/>
    </row>
    <row r="4" spans="1:13" x14ac:dyDescent="0.2">
      <c r="A4" t="s">
        <v>184</v>
      </c>
      <c r="B4">
        <v>47.866999999999898</v>
      </c>
      <c r="C4" t="s">
        <v>194</v>
      </c>
      <c r="D4">
        <v>79.865799999999993</v>
      </c>
      <c r="E4" s="17">
        <v>1</v>
      </c>
      <c r="F4">
        <v>1265</v>
      </c>
      <c r="G4">
        <v>126.5</v>
      </c>
      <c r="H4" s="16">
        <f t="shared" ref="H4:H17" si="1">F4/10000*$D4/$B4/$E4</f>
        <v>0.21106448492698562</v>
      </c>
      <c r="I4" s="16">
        <f t="shared" si="0"/>
        <v>2.1106448492698562E-2</v>
      </c>
      <c r="J4" s="15"/>
      <c r="K4" s="16"/>
      <c r="L4" s="16"/>
      <c r="M4" s="16"/>
    </row>
    <row r="5" spans="1:13" x14ac:dyDescent="0.2">
      <c r="A5" t="s">
        <v>172</v>
      </c>
      <c r="B5">
        <v>26.9815386</v>
      </c>
      <c r="C5" t="s">
        <v>195</v>
      </c>
      <c r="D5">
        <v>101.96127719999998</v>
      </c>
      <c r="E5" s="17">
        <v>2</v>
      </c>
      <c r="F5">
        <v>23800</v>
      </c>
      <c r="G5">
        <v>1904</v>
      </c>
      <c r="H5" s="16">
        <f t="shared" si="1"/>
        <v>4.4969236805494841</v>
      </c>
      <c r="I5" s="16">
        <f t="shared" si="0"/>
        <v>0.35975389444395878</v>
      </c>
      <c r="J5" s="15"/>
      <c r="K5" s="16"/>
      <c r="L5" s="16"/>
      <c r="M5" s="16"/>
    </row>
    <row r="6" spans="1:13" x14ac:dyDescent="0.2">
      <c r="A6" t="s">
        <v>175</v>
      </c>
      <c r="B6">
        <v>51.996099999999899</v>
      </c>
      <c r="C6" t="s">
        <v>196</v>
      </c>
      <c r="D6">
        <v>151.99039999999999</v>
      </c>
      <c r="E6" s="17">
        <v>2</v>
      </c>
      <c r="F6">
        <v>2520</v>
      </c>
      <c r="G6">
        <v>252</v>
      </c>
      <c r="H6" s="16">
        <f t="shared" si="1"/>
        <v>0.36831205417329443</v>
      </c>
      <c r="I6" s="16">
        <f t="shared" si="0"/>
        <v>3.6831205417329448E-2</v>
      </c>
      <c r="J6" s="15"/>
      <c r="K6" s="16"/>
      <c r="L6" s="16"/>
      <c r="M6" s="16"/>
    </row>
    <row r="7" spans="1:13" x14ac:dyDescent="0.2">
      <c r="A7" t="s">
        <v>176</v>
      </c>
      <c r="B7">
        <v>55.844999999999899</v>
      </c>
      <c r="C7" t="s">
        <v>197</v>
      </c>
      <c r="D7">
        <v>159.68819999999999</v>
      </c>
      <c r="E7" s="17">
        <v>2</v>
      </c>
      <c r="F7" s="16"/>
      <c r="G7" s="16"/>
      <c r="H7" s="16">
        <f t="shared" si="1"/>
        <v>0</v>
      </c>
      <c r="I7" s="16">
        <f t="shared" si="0"/>
        <v>0</v>
      </c>
      <c r="J7" s="15"/>
      <c r="K7" s="16"/>
      <c r="L7" s="16"/>
      <c r="M7" s="16"/>
    </row>
    <row r="8" spans="1:13" x14ac:dyDescent="0.2">
      <c r="A8" t="s">
        <v>176</v>
      </c>
      <c r="B8">
        <v>55.844999999999899</v>
      </c>
      <c r="C8" t="s">
        <v>198</v>
      </c>
      <c r="D8">
        <v>71.844399999999993</v>
      </c>
      <c r="E8" s="17">
        <v>1</v>
      </c>
      <c r="F8">
        <v>63000</v>
      </c>
      <c r="G8">
        <v>630</v>
      </c>
      <c r="H8" s="16">
        <f t="shared" si="1"/>
        <v>8.1049282836422378</v>
      </c>
      <c r="I8" s="16">
        <f t="shared" si="0"/>
        <v>8.1049282836422376E-2</v>
      </c>
      <c r="J8" s="15"/>
      <c r="K8" s="16"/>
      <c r="L8" s="16"/>
      <c r="M8" s="16"/>
    </row>
    <row r="9" spans="1:13" x14ac:dyDescent="0.2">
      <c r="A9" t="s">
        <v>179</v>
      </c>
      <c r="B9">
        <v>54.938045000000002</v>
      </c>
      <c r="C9" t="s">
        <v>199</v>
      </c>
      <c r="D9">
        <v>70.937444999999997</v>
      </c>
      <c r="E9" s="17">
        <v>1</v>
      </c>
      <c r="F9">
        <v>1050</v>
      </c>
      <c r="G9">
        <v>105</v>
      </c>
      <c r="H9" s="16">
        <f t="shared" si="1"/>
        <v>0.13557875466809929</v>
      </c>
      <c r="I9" s="16">
        <f t="shared" si="0"/>
        <v>1.355787546680993E-2</v>
      </c>
      <c r="J9" s="15"/>
      <c r="K9" s="16"/>
      <c r="L9" s="16"/>
      <c r="M9" s="16"/>
    </row>
    <row r="10" spans="1:13" x14ac:dyDescent="0.2">
      <c r="A10" t="s">
        <v>178</v>
      </c>
      <c r="B10">
        <v>24.305</v>
      </c>
      <c r="C10" t="s">
        <v>200</v>
      </c>
      <c r="D10">
        <v>40.304400000000001</v>
      </c>
      <c r="E10" s="17">
        <v>1</v>
      </c>
      <c r="F10">
        <v>221700.00000000003</v>
      </c>
      <c r="G10">
        <v>2217.0000000000005</v>
      </c>
      <c r="H10" s="16">
        <f t="shared" si="1"/>
        <v>36.763980580127551</v>
      </c>
      <c r="I10" s="16">
        <f t="shared" si="0"/>
        <v>0.36763980580127553</v>
      </c>
      <c r="J10" s="15"/>
      <c r="K10" s="16"/>
      <c r="L10" s="16"/>
      <c r="M10" s="16"/>
    </row>
    <row r="11" spans="1:13" x14ac:dyDescent="0.2">
      <c r="A11" t="s">
        <v>181</v>
      </c>
      <c r="B11">
        <v>58.693399999999897</v>
      </c>
      <c r="C11" t="s">
        <v>201</v>
      </c>
      <c r="D11">
        <v>74.692800000000005</v>
      </c>
      <c r="E11" s="17">
        <v>1</v>
      </c>
      <c r="F11">
        <v>1860</v>
      </c>
      <c r="G11">
        <v>93</v>
      </c>
      <c r="H11" s="16">
        <f t="shared" si="1"/>
        <v>0.23670226635362793</v>
      </c>
      <c r="I11" s="16">
        <f t="shared" si="0"/>
        <v>1.1835113317681395E-2</v>
      </c>
      <c r="J11" s="15"/>
      <c r="K11" s="16"/>
      <c r="L11" s="16"/>
      <c r="M11" s="16"/>
    </row>
    <row r="12" spans="1:13" x14ac:dyDescent="0.2">
      <c r="A12" t="s">
        <v>174</v>
      </c>
      <c r="B12">
        <v>40.078000000000003</v>
      </c>
      <c r="C12" t="s">
        <v>202</v>
      </c>
      <c r="D12">
        <v>56.077399999999997</v>
      </c>
      <c r="E12" s="17">
        <v>1</v>
      </c>
      <c r="F12">
        <v>26100</v>
      </c>
      <c r="G12">
        <v>2088</v>
      </c>
      <c r="H12" s="16">
        <f t="shared" si="1"/>
        <v>3.6519290882778574</v>
      </c>
      <c r="I12" s="16">
        <f t="shared" si="0"/>
        <v>0.2921543270622286</v>
      </c>
      <c r="J12" s="15"/>
      <c r="K12" s="16"/>
      <c r="L12" s="16"/>
      <c r="M12" s="16"/>
    </row>
    <row r="13" spans="1:13" x14ac:dyDescent="0.2">
      <c r="A13" t="s">
        <v>180</v>
      </c>
      <c r="B13">
        <v>22.989769280000001</v>
      </c>
      <c r="C13" t="s">
        <v>203</v>
      </c>
      <c r="D13">
        <v>61.978938559999996</v>
      </c>
      <c r="E13" s="17">
        <v>2</v>
      </c>
      <c r="F13">
        <v>2590</v>
      </c>
      <c r="G13">
        <v>129.5</v>
      </c>
      <c r="H13" s="16">
        <f t="shared" si="1"/>
        <v>0.34912366652163285</v>
      </c>
      <c r="I13" s="16">
        <f t="shared" si="0"/>
        <v>1.7456183326081641E-2</v>
      </c>
      <c r="J13" s="15"/>
      <c r="K13" s="16"/>
      <c r="L13" s="16"/>
      <c r="M13" s="16"/>
    </row>
    <row r="14" spans="1:13" x14ac:dyDescent="0.2">
      <c r="A14" t="s">
        <v>177</v>
      </c>
      <c r="B14">
        <v>39.098300000000002</v>
      </c>
      <c r="C14" t="s">
        <v>204</v>
      </c>
      <c r="D14">
        <v>94.195999999999998</v>
      </c>
      <c r="E14" s="17">
        <v>2</v>
      </c>
      <c r="F14">
        <v>260</v>
      </c>
      <c r="G14">
        <v>39</v>
      </c>
      <c r="H14" s="16">
        <f t="shared" si="1"/>
        <v>3.1319724898524998E-2</v>
      </c>
      <c r="I14" s="16">
        <f t="shared" si="0"/>
        <v>4.6979587347787495E-3</v>
      </c>
      <c r="J14" s="15"/>
      <c r="K14" s="16"/>
      <c r="L14" s="16"/>
      <c r="M14" s="16"/>
    </row>
    <row r="15" spans="1:13" x14ac:dyDescent="0.2">
      <c r="A15" t="s">
        <v>182</v>
      </c>
      <c r="B15">
        <v>30.973762000000001</v>
      </c>
      <c r="C15" t="s">
        <v>205</v>
      </c>
      <c r="D15">
        <v>141.944524</v>
      </c>
      <c r="E15" s="17">
        <v>2</v>
      </c>
      <c r="F15">
        <v>87</v>
      </c>
      <c r="G15">
        <v>13.05</v>
      </c>
      <c r="H15" s="16">
        <f t="shared" si="1"/>
        <v>1.9934894553654801E-2</v>
      </c>
      <c r="I15" s="16">
        <f t="shared" si="0"/>
        <v>2.9902341830482203E-3</v>
      </c>
      <c r="J15" s="15"/>
      <c r="K15" s="16"/>
      <c r="L15" s="16"/>
      <c r="M15" s="16"/>
    </row>
    <row r="16" spans="1:13" x14ac:dyDescent="0.2">
      <c r="A16" t="s">
        <v>173</v>
      </c>
      <c r="B16">
        <v>12.0107</v>
      </c>
      <c r="C16" t="s">
        <v>206</v>
      </c>
      <c r="D16">
        <v>44.009500000000003</v>
      </c>
      <c r="E16" s="17">
        <v>1</v>
      </c>
      <c r="F16">
        <v>100</v>
      </c>
      <c r="H16" s="16">
        <f t="shared" si="1"/>
        <v>3.6641910962724906E-2</v>
      </c>
      <c r="I16" s="16">
        <f t="shared" si="0"/>
        <v>0</v>
      </c>
      <c r="J16" s="15"/>
      <c r="K16" s="16"/>
      <c r="L16" s="16"/>
      <c r="M16" s="16"/>
    </row>
    <row r="17" spans="1:13" x14ac:dyDescent="0.2">
      <c r="A17" t="s">
        <v>192</v>
      </c>
      <c r="B17">
        <v>1.0079400000000001</v>
      </c>
      <c r="C17" t="s">
        <v>207</v>
      </c>
      <c r="D17">
        <v>18.015280000000001</v>
      </c>
      <c r="E17" s="17">
        <v>2</v>
      </c>
      <c r="F17">
        <v>120</v>
      </c>
      <c r="G17">
        <v>24</v>
      </c>
      <c r="H17" s="16">
        <f t="shared" si="1"/>
        <v>0.10724019286862313</v>
      </c>
      <c r="I17" s="16">
        <f t="shared" si="0"/>
        <v>2.1448038573724622E-2</v>
      </c>
      <c r="J17" s="15"/>
      <c r="K17" s="16"/>
      <c r="L17" s="16"/>
      <c r="M17" s="16"/>
    </row>
    <row r="18" spans="1:13" x14ac:dyDescent="0.2">
      <c r="H18" s="18"/>
    </row>
  </sheetData>
  <mergeCells count="2"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Derrick Hasterok</cp:lastModifiedBy>
  <dcterms:created xsi:type="dcterms:W3CDTF">2016-08-31T00:12:35Z</dcterms:created>
  <dcterms:modified xsi:type="dcterms:W3CDTF">2021-12-04T07:22:14Z</dcterms:modified>
</cp:coreProperties>
</file>