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mad\OneDrive\Documents\C1\s2\"/>
    </mc:Choice>
  </mc:AlternateContent>
  <xr:revisionPtr revIDLastSave="0" documentId="13_ncr:1_{6574FA2D-D3BD-4423-86D7-0AEC4F76F5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Task1" sheetId="3" r:id="rId2"/>
    <sheet name="Task2" sheetId="4" r:id="rId3"/>
    <sheet name="Task3" sheetId="5" r:id="rId4"/>
    <sheet name="Task4" sheetId="6" r:id="rId5"/>
  </sheets>
  <definedNames>
    <definedName name="_xlnm._FilterDatabase" localSheetId="0" hidden="1">Sheet1!$K$1:$K$63</definedName>
  </definedNames>
  <calcPr calcId="191029"/>
</workbook>
</file>

<file path=xl/calcChain.xml><?xml version="1.0" encoding="utf-8"?>
<calcChain xmlns="http://schemas.openxmlformats.org/spreadsheetml/2006/main">
  <c r="F10" i="5" l="1"/>
  <c r="F6" i="5"/>
  <c r="E4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46" i="1"/>
  <c r="L2" i="1"/>
  <c r="F8" i="5"/>
  <c r="F7" i="5"/>
  <c r="F4" i="5"/>
  <c r="F9" i="5" l="1"/>
  <c r="F11" i="5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O18" i="4"/>
  <c r="O17" i="4"/>
  <c r="M18" i="4"/>
  <c r="M16" i="4"/>
  <c r="M17" i="4"/>
  <c r="O16" i="4"/>
  <c r="K18" i="4"/>
  <c r="K17" i="4"/>
  <c r="K16" i="4"/>
  <c r="I17" i="4"/>
  <c r="I18" i="4"/>
  <c r="I16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J27" i="3"/>
  <c r="H27" i="3"/>
  <c r="F27" i="3"/>
  <c r="J26" i="3"/>
  <c r="J25" i="3"/>
  <c r="H26" i="3"/>
  <c r="H25" i="3"/>
  <c r="F26" i="3"/>
  <c r="F25" i="3"/>
</calcChain>
</file>

<file path=xl/sharedStrings.xml><?xml version="1.0" encoding="utf-8"?>
<sst xmlns="http://schemas.openxmlformats.org/spreadsheetml/2006/main" count="468" uniqueCount="125">
  <si>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</si>
  <si>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</si>
  <si>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</si>
  <si>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</si>
  <si>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</si>
  <si>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</si>
  <si>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</si>
  <si>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</si>
  <si>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</si>
  <si>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</si>
  <si>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</si>
  <si>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</si>
  <si>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</si>
  <si>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</si>
  <si>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</si>
  <si>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</si>
  <si>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</si>
  <si>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</si>
  <si>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</si>
  <si>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</si>
  <si>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</si>
  <si>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</si>
  <si>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</si>
  <si>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</si>
  <si>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</si>
  <si>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</si>
  <si>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</si>
  <si>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</si>
  <si>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</si>
  <si>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</si>
  <si>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</si>
  <si>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</si>
  <si>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</si>
  <si>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</si>
  <si>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</si>
  <si>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</si>
  <si>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</si>
  <si>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</si>
  <si>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</si>
  <si>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</si>
  <si>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</si>
  <si>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</si>
  <si>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</si>
  <si>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</si>
  <si>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</si>
  <si>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</si>
  <si>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</si>
  <si>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</si>
  <si>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</si>
  <si>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</si>
  <si>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</si>
  <si>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</si>
  <si>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</si>
  <si>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</si>
  <si>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</si>
  <si>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</si>
  <si>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</si>
  <si>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</si>
  <si>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</si>
  <si>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</si>
  <si>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</si>
  <si>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</si>
  <si>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</si>
  <si>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</si>
  <si>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</si>
  <si>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</si>
  <si>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</si>
  <si>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</si>
  <si>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</si>
  <si>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</si>
  <si>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</si>
  <si>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</si>
  <si>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</si>
  <si>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</si>
  <si>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</si>
  <si>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</si>
  <si>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</si>
  <si>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</si>
  <si>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</si>
  <si>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</si>
  <si>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</si>
  <si>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</si>
  <si>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</si>
  <si>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</si>
  <si>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</si>
  <si>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</si>
  <si>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</si>
  <si>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</si>
  <si>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</si>
  <si>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</si>
  <si>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</si>
  <si>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</si>
  <si>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</si>
  <si>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Minimum</t>
  </si>
  <si>
    <t>Maximum</t>
  </si>
  <si>
    <t>Range</t>
  </si>
  <si>
    <t>Age</t>
  </si>
  <si>
    <t>Finance Domain</t>
  </si>
  <si>
    <t>IT Domain</t>
  </si>
  <si>
    <t>Pharmaceutical Domain</t>
  </si>
  <si>
    <t>Calculation</t>
  </si>
  <si>
    <t>20-25 Age Group</t>
  </si>
  <si>
    <t>25-30 Age Group</t>
  </si>
  <si>
    <t>35-40 Age Group</t>
  </si>
  <si>
    <t>Measure of Central Tendency</t>
  </si>
  <si>
    <t xml:space="preserve">Mean </t>
  </si>
  <si>
    <t>Median</t>
  </si>
  <si>
    <t>Mode</t>
  </si>
  <si>
    <t>30-35 Age Group</t>
  </si>
  <si>
    <t>Month of Placement</t>
  </si>
  <si>
    <t>Highest Number of Month Graduates accepected job offer</t>
  </si>
  <si>
    <t>outliers Detection</t>
  </si>
  <si>
    <t>UF(Upper  Fence ) (Q3+1.5*IQR)</t>
  </si>
  <si>
    <t>LF(Lower Fence )(Q1-1.5*IQR)</t>
  </si>
  <si>
    <t>Q3  ( Third Quarter )</t>
  </si>
  <si>
    <t>Q1 ( First Quarter )</t>
  </si>
  <si>
    <t>Q2 ( Second Quarter )</t>
  </si>
  <si>
    <t>IQR ( Q3-Q1 )</t>
  </si>
  <si>
    <t>Maximum Age</t>
  </si>
  <si>
    <t>Interpretation :</t>
  </si>
  <si>
    <t xml:space="preserve">Finance Domain Has widest Range in Salary Compared to the Other Schools </t>
  </si>
  <si>
    <t>The central tendency Measure for these AGE Groups by Calculating Mean,Mode Median.</t>
  </si>
  <si>
    <t xml:space="preserve">Ruby Wilson Has  Maximum Age Graduate in 3 Jan 2020  and  one outlier in Age </t>
  </si>
  <si>
    <t xml:space="preserve">The Highest Number Of Graduates Accepted Job offers In December Month 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</si>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</sst>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wrapText="1"/>
    </xf>
    <xf numFmtId="164" fontId="0" fillId="0" borderId="0" xfId="1" applyNumberFormat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0" xfId="0" applyFill="1"/>
    <xf numFmtId="0" fontId="0" fillId="0" borderId="6" xfId="0" applyBorder="1"/>
    <xf numFmtId="0" fontId="0" fillId="0" borderId="8" xfId="0" applyBorder="1"/>
    <xf numFmtId="0" fontId="2" fillId="3" borderId="1" xfId="0" applyFont="1" applyFill="1" applyBorder="1" applyAlignment="1">
      <alignment wrapText="1"/>
    </xf>
    <xf numFmtId="14" fontId="0" fillId="0" borderId="1" xfId="0" applyNumberFormat="1" applyBorder="1"/>
    <xf numFmtId="0" fontId="2" fillId="2" borderId="3" xfId="0" applyFont="1" applyFill="1" applyBorder="1"/>
    <xf numFmtId="14" fontId="0" fillId="3" borderId="0" xfId="0" applyNumberFormat="1" applyFill="1"/>
    <xf numFmtId="14" fontId="2" fillId="0" borderId="0" xfId="0" applyNumberFormat="1" applyFont="1" applyAlignment="1">
      <alignment horizontal="center"/>
    </xf>
    <xf numFmtId="0" fontId="2" fillId="3" borderId="10" xfId="0" applyFont="1" applyFill="1" applyBorder="1"/>
    <xf numFmtId="0" fontId="0" fillId="3" borderId="12" xfId="0" applyFill="1" applyBorder="1"/>
    <xf numFmtId="0" fontId="2" fillId="0" borderId="16" xfId="0" applyFont="1" applyBorder="1"/>
    <xf numFmtId="165" fontId="0" fillId="0" borderId="17" xfId="0" applyNumberFormat="1" applyBorder="1"/>
    <xf numFmtId="0" fontId="2" fillId="0" borderId="13" xfId="0" applyFont="1" applyBorder="1"/>
    <xf numFmtId="165" fontId="0" fillId="0" borderId="15" xfId="0" applyNumberFormat="1" applyBorder="1"/>
    <xf numFmtId="0" fontId="2" fillId="3" borderId="0" xfId="0" applyFont="1" applyFill="1" applyAlignment="1">
      <alignment horizontal="center"/>
    </xf>
    <xf numFmtId="0" fontId="5" fillId="6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8" borderId="0" xfId="0" applyFont="1" applyFill="1" applyAlignment="1">
      <alignment horizontal="center"/>
    </xf>
    <xf numFmtId="0" fontId="7" fillId="0" borderId="0" xfId="0" applyFont="1"/>
    <xf numFmtId="0" fontId="8" fillId="9" borderId="0" xfId="0" applyFont="1" applyFill="1" applyAlignment="1">
      <alignment vertical="center"/>
    </xf>
    <xf numFmtId="0" fontId="0" fillId="6" borderId="0" xfId="0" applyFill="1"/>
    <xf numFmtId="0" fontId="7" fillId="11" borderId="0" xfId="0" applyFont="1" applyFill="1"/>
    <xf numFmtId="0" fontId="6" fillId="11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 vertic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9" fillId="10" borderId="0" xfId="0" applyFont="1" applyFill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B7" zoomScale="83" workbookViewId="0">
      <selection activeCell="C24" sqref="C24"/>
    </sheetView>
  </sheetViews>
  <sheetFormatPr defaultRowHeight="14.4" x14ac:dyDescent="0.3"/>
  <cols>
    <col min="1" max="1" width="22.5546875" customWidth="1"/>
    <col min="2" max="2" width="28.5546875" customWidth="1"/>
    <col min="3" max="3" width="22.44140625" customWidth="1"/>
    <col min="4" max="4" width="29.5546875" customWidth="1"/>
    <col min="5" max="5" width="23.109375" customWidth="1"/>
    <col min="6" max="6" width="22.44140625" customWidth="1"/>
    <col min="7" max="7" width="21.88671875" customWidth="1"/>
    <col min="8" max="8" width="19.21875" style="4" customWidth="1"/>
    <col min="9" max="9" width="13.88671875" style="4" customWidth="1"/>
    <col min="10" max="10" width="18.109375" style="4" customWidth="1"/>
    <col min="11" max="11" width="19.6640625" customWidth="1"/>
    <col min="12" max="12" width="12.109375" customWidth="1"/>
  </cols>
  <sheetData>
    <row r="1" spans="1:13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96</v>
      </c>
      <c r="M1" s="1" t="s">
        <v>124</v>
      </c>
    </row>
    <row r="2" spans="1:13" x14ac:dyDescent="0.3">
      <c r="A2" t="s">
        <v>11</v>
      </c>
      <c r="B2" t="s">
        <v>12</v>
      </c>
      <c r="C2" s="2">
        <v>230000</v>
      </c>
      <c r="D2" t="s">
        <v>13</v>
      </c>
      <c r="E2" t="s">
        <v>14</v>
      </c>
      <c r="F2">
        <v>5</v>
      </c>
      <c r="G2" t="s">
        <v>13</v>
      </c>
      <c r="H2" s="4" t="s">
        <v>15</v>
      </c>
      <c r="I2" s="7">
        <v>32929</v>
      </c>
      <c r="J2" s="7">
        <v>42463</v>
      </c>
      <c r="K2" s="6">
        <v>43459</v>
      </c>
      <c r="L2">
        <f>DATEDIF(I2,K2,"Y")</f>
        <v>28</v>
      </c>
      <c r="M2">
        <f>YEAR(K2)- YEAR(I2)</f>
        <v>28</v>
      </c>
    </row>
    <row r="3" spans="1:13" x14ac:dyDescent="0.3">
      <c r="A3" t="s">
        <v>16</v>
      </c>
      <c r="B3" t="s">
        <v>17</v>
      </c>
      <c r="C3" s="2">
        <v>40000</v>
      </c>
      <c r="D3" t="s">
        <v>18</v>
      </c>
      <c r="E3" t="s">
        <v>14</v>
      </c>
      <c r="F3">
        <v>5</v>
      </c>
      <c r="G3" t="s">
        <v>18</v>
      </c>
      <c r="H3" s="4" t="s">
        <v>19</v>
      </c>
      <c r="I3" s="7">
        <v>32556</v>
      </c>
      <c r="J3" s="7">
        <v>42833</v>
      </c>
      <c r="K3" s="6">
        <v>43749</v>
      </c>
      <c r="L3">
        <f t="shared" ref="L3:L45" si="0">DATEDIF(I3,K3,"Y")</f>
        <v>30</v>
      </c>
      <c r="M3">
        <f t="shared" ref="M3:M46" si="1">YEAR(K3)- YEAR(I3)</f>
        <v>30</v>
      </c>
    </row>
    <row r="4" spans="1:13" x14ac:dyDescent="0.3">
      <c r="A4" t="s">
        <v>20</v>
      </c>
      <c r="B4" t="s">
        <v>21</v>
      </c>
      <c r="C4" s="2">
        <v>80000</v>
      </c>
      <c r="D4" t="s">
        <v>22</v>
      </c>
      <c r="E4" t="s">
        <v>14</v>
      </c>
      <c r="F4">
        <v>3</v>
      </c>
      <c r="G4" t="s">
        <v>22</v>
      </c>
      <c r="H4" s="4" t="s">
        <v>23</v>
      </c>
      <c r="I4" s="7">
        <v>33440</v>
      </c>
      <c r="J4" s="7">
        <v>42811</v>
      </c>
      <c r="K4" s="6">
        <v>43484</v>
      </c>
      <c r="L4">
        <f t="shared" si="0"/>
        <v>27</v>
      </c>
      <c r="M4">
        <f t="shared" si="1"/>
        <v>28</v>
      </c>
    </row>
    <row r="5" spans="1:13" x14ac:dyDescent="0.3">
      <c r="A5" t="s">
        <v>24</v>
      </c>
      <c r="B5" t="s">
        <v>17</v>
      </c>
      <c r="C5" s="2">
        <v>45000</v>
      </c>
      <c r="D5" t="s">
        <v>13</v>
      </c>
      <c r="E5" t="s">
        <v>14</v>
      </c>
      <c r="F5">
        <v>5</v>
      </c>
      <c r="G5" t="s">
        <v>13</v>
      </c>
      <c r="H5" s="4" t="s">
        <v>25</v>
      </c>
      <c r="I5" s="7">
        <v>32940</v>
      </c>
      <c r="J5" s="7">
        <v>42443</v>
      </c>
      <c r="K5" s="6">
        <v>44271</v>
      </c>
      <c r="L5">
        <f t="shared" si="0"/>
        <v>31</v>
      </c>
      <c r="M5">
        <f t="shared" si="1"/>
        <v>31</v>
      </c>
    </row>
    <row r="6" spans="1:13" x14ac:dyDescent="0.3">
      <c r="A6" t="s">
        <v>26</v>
      </c>
      <c r="B6" t="s">
        <v>17</v>
      </c>
      <c r="C6" s="2">
        <v>90000</v>
      </c>
      <c r="D6" t="s">
        <v>13</v>
      </c>
      <c r="E6" t="s">
        <v>14</v>
      </c>
      <c r="F6">
        <v>5</v>
      </c>
      <c r="G6" t="s">
        <v>13</v>
      </c>
      <c r="H6" s="4" t="s">
        <v>27</v>
      </c>
      <c r="I6" s="7">
        <v>32752</v>
      </c>
      <c r="J6" s="7">
        <v>42809</v>
      </c>
      <c r="K6" s="6">
        <v>43644</v>
      </c>
      <c r="L6">
        <f t="shared" si="0"/>
        <v>29</v>
      </c>
      <c r="M6">
        <f t="shared" si="1"/>
        <v>30</v>
      </c>
    </row>
    <row r="7" spans="1:13" x14ac:dyDescent="0.3">
      <c r="A7" t="s">
        <v>28</v>
      </c>
      <c r="B7" t="s">
        <v>21</v>
      </c>
      <c r="C7" s="2">
        <v>89700</v>
      </c>
      <c r="D7" t="s">
        <v>13</v>
      </c>
      <c r="E7" t="s">
        <v>14</v>
      </c>
      <c r="F7">
        <v>3</v>
      </c>
      <c r="G7" t="s">
        <v>13</v>
      </c>
      <c r="H7" s="4" t="s">
        <v>29</v>
      </c>
      <c r="I7" s="7">
        <v>33610</v>
      </c>
      <c r="J7" s="7">
        <v>42795</v>
      </c>
      <c r="K7" s="6">
        <v>43689</v>
      </c>
      <c r="L7">
        <f t="shared" si="0"/>
        <v>27</v>
      </c>
      <c r="M7">
        <f t="shared" si="1"/>
        <v>27</v>
      </c>
    </row>
    <row r="8" spans="1:13" x14ac:dyDescent="0.3">
      <c r="A8" t="s">
        <v>30</v>
      </c>
      <c r="B8" t="s">
        <v>21</v>
      </c>
      <c r="C8" s="2">
        <v>89700</v>
      </c>
      <c r="D8" t="s">
        <v>13</v>
      </c>
      <c r="E8" t="s">
        <v>14</v>
      </c>
      <c r="F8">
        <v>4</v>
      </c>
      <c r="G8" t="s">
        <v>13</v>
      </c>
      <c r="H8" s="4" t="s">
        <v>31</v>
      </c>
      <c r="I8" s="7">
        <v>34856</v>
      </c>
      <c r="J8" s="7">
        <v>42434</v>
      </c>
      <c r="K8" s="6">
        <v>43291</v>
      </c>
      <c r="L8">
        <f t="shared" si="0"/>
        <v>23</v>
      </c>
      <c r="M8">
        <f t="shared" si="1"/>
        <v>23</v>
      </c>
    </row>
    <row r="9" spans="1:13" x14ac:dyDescent="0.3">
      <c r="A9" t="s">
        <v>32</v>
      </c>
      <c r="B9" t="s">
        <v>21</v>
      </c>
      <c r="C9" s="2">
        <v>89700</v>
      </c>
      <c r="D9" t="s">
        <v>13</v>
      </c>
      <c r="E9" t="s">
        <v>14</v>
      </c>
      <c r="F9">
        <v>3</v>
      </c>
      <c r="G9" t="s">
        <v>22</v>
      </c>
      <c r="H9" s="4" t="s">
        <v>33</v>
      </c>
      <c r="I9" s="7">
        <v>33443</v>
      </c>
      <c r="J9" s="7">
        <v>42806</v>
      </c>
      <c r="K9" s="6">
        <v>43829</v>
      </c>
      <c r="L9">
        <f t="shared" si="0"/>
        <v>28</v>
      </c>
      <c r="M9">
        <f t="shared" si="1"/>
        <v>28</v>
      </c>
    </row>
    <row r="10" spans="1:13" x14ac:dyDescent="0.3">
      <c r="A10" t="s">
        <v>34</v>
      </c>
      <c r="B10" t="s">
        <v>12</v>
      </c>
      <c r="C10" s="2">
        <v>89700</v>
      </c>
      <c r="D10" t="s">
        <v>13</v>
      </c>
      <c r="E10" t="s">
        <v>14</v>
      </c>
      <c r="F10">
        <v>5</v>
      </c>
      <c r="G10" t="s">
        <v>22</v>
      </c>
      <c r="H10" s="4" t="s">
        <v>35</v>
      </c>
      <c r="I10" s="7">
        <v>34126</v>
      </c>
      <c r="J10" s="7">
        <v>42799</v>
      </c>
      <c r="K10" s="6">
        <v>43361</v>
      </c>
      <c r="L10">
        <f t="shared" si="0"/>
        <v>25</v>
      </c>
      <c r="M10">
        <f t="shared" si="1"/>
        <v>25</v>
      </c>
    </row>
    <row r="11" spans="1:13" x14ac:dyDescent="0.3">
      <c r="A11" t="s">
        <v>36</v>
      </c>
      <c r="B11" t="s">
        <v>12</v>
      </c>
      <c r="C11" s="2">
        <v>80000</v>
      </c>
      <c r="D11" t="s">
        <v>13</v>
      </c>
      <c r="E11" t="s">
        <v>14</v>
      </c>
      <c r="F11">
        <v>5</v>
      </c>
      <c r="G11" t="s">
        <v>22</v>
      </c>
      <c r="H11" s="4" t="s">
        <v>37</v>
      </c>
      <c r="I11" s="7">
        <v>31514</v>
      </c>
      <c r="J11" s="7">
        <v>42483</v>
      </c>
      <c r="K11" s="6">
        <v>43756</v>
      </c>
      <c r="L11">
        <f t="shared" si="0"/>
        <v>33</v>
      </c>
      <c r="M11">
        <f t="shared" si="1"/>
        <v>33</v>
      </c>
    </row>
    <row r="12" spans="1:13" x14ac:dyDescent="0.3">
      <c r="A12" t="s">
        <v>38</v>
      </c>
      <c r="B12" t="s">
        <v>12</v>
      </c>
      <c r="C12" s="2">
        <v>150000</v>
      </c>
      <c r="D12" t="s">
        <v>13</v>
      </c>
      <c r="E12" t="s">
        <v>14</v>
      </c>
      <c r="F12">
        <v>5</v>
      </c>
      <c r="G12" t="s">
        <v>13</v>
      </c>
      <c r="H12" s="4" t="s">
        <v>39</v>
      </c>
      <c r="I12" s="7">
        <v>33420</v>
      </c>
      <c r="J12" s="7">
        <v>42801</v>
      </c>
      <c r="K12" s="6">
        <v>43699</v>
      </c>
      <c r="L12">
        <f t="shared" si="0"/>
        <v>28</v>
      </c>
      <c r="M12">
        <f t="shared" si="1"/>
        <v>28</v>
      </c>
    </row>
    <row r="13" spans="1:13" x14ac:dyDescent="0.3">
      <c r="A13" t="s">
        <v>40</v>
      </c>
      <c r="B13" t="s">
        <v>21</v>
      </c>
      <c r="C13" s="2">
        <v>150000</v>
      </c>
      <c r="D13" t="s">
        <v>13</v>
      </c>
      <c r="E13" t="s">
        <v>14</v>
      </c>
      <c r="F13">
        <v>5</v>
      </c>
      <c r="G13" t="s">
        <v>13</v>
      </c>
      <c r="H13" s="4" t="s">
        <v>41</v>
      </c>
      <c r="I13" s="7">
        <v>32675</v>
      </c>
      <c r="J13" s="7">
        <v>42854</v>
      </c>
      <c r="K13" s="6">
        <v>43643</v>
      </c>
      <c r="L13">
        <f t="shared" si="0"/>
        <v>30</v>
      </c>
      <c r="M13">
        <f t="shared" si="1"/>
        <v>30</v>
      </c>
    </row>
    <row r="14" spans="1:13" x14ac:dyDescent="0.3">
      <c r="A14" t="s">
        <v>42</v>
      </c>
      <c r="B14" t="s">
        <v>12</v>
      </c>
      <c r="C14" s="2">
        <v>89700</v>
      </c>
      <c r="D14" t="s">
        <v>22</v>
      </c>
      <c r="E14" t="s">
        <v>14</v>
      </c>
      <c r="F14">
        <v>5</v>
      </c>
      <c r="G14" t="s">
        <v>22</v>
      </c>
      <c r="H14" s="4" t="s">
        <v>43</v>
      </c>
      <c r="I14" s="7">
        <v>33484</v>
      </c>
      <c r="J14" s="7">
        <v>42487</v>
      </c>
      <c r="K14" s="6">
        <v>43357</v>
      </c>
      <c r="L14">
        <f t="shared" si="0"/>
        <v>27</v>
      </c>
      <c r="M14">
        <f t="shared" si="1"/>
        <v>27</v>
      </c>
    </row>
    <row r="15" spans="1:13" x14ac:dyDescent="0.3">
      <c r="A15" t="s">
        <v>44</v>
      </c>
      <c r="B15" t="s">
        <v>17</v>
      </c>
      <c r="C15" s="2">
        <v>85000</v>
      </c>
      <c r="D15" t="s">
        <v>18</v>
      </c>
      <c r="E15" t="s">
        <v>14</v>
      </c>
      <c r="F15">
        <v>5</v>
      </c>
      <c r="G15" t="s">
        <v>18</v>
      </c>
      <c r="H15" s="4">
        <v>88885623</v>
      </c>
      <c r="I15" s="7">
        <v>33348</v>
      </c>
      <c r="J15" s="7">
        <v>42806</v>
      </c>
      <c r="K15" s="6">
        <v>43775</v>
      </c>
      <c r="L15">
        <f t="shared" si="0"/>
        <v>28</v>
      </c>
      <c r="M15">
        <f t="shared" si="1"/>
        <v>28</v>
      </c>
    </row>
    <row r="16" spans="1:13" x14ac:dyDescent="0.3">
      <c r="A16" t="s">
        <v>45</v>
      </c>
      <c r="B16" t="s">
        <v>17</v>
      </c>
      <c r="C16" s="2">
        <v>55000</v>
      </c>
      <c r="D16" t="s">
        <v>18</v>
      </c>
      <c r="E16" t="s">
        <v>46</v>
      </c>
      <c r="F16">
        <v>5</v>
      </c>
      <c r="G16" t="s">
        <v>18</v>
      </c>
      <c r="H16" s="4">
        <v>888856126</v>
      </c>
      <c r="I16" s="7">
        <v>33211</v>
      </c>
      <c r="J16" s="7">
        <v>42470</v>
      </c>
      <c r="K16" s="6">
        <v>43455</v>
      </c>
      <c r="L16">
        <f t="shared" si="0"/>
        <v>28</v>
      </c>
      <c r="M16">
        <f t="shared" si="1"/>
        <v>28</v>
      </c>
    </row>
    <row r="17" spans="1:13" x14ac:dyDescent="0.3">
      <c r="A17" t="s">
        <v>47</v>
      </c>
      <c r="B17" t="s">
        <v>17</v>
      </c>
      <c r="C17" s="2">
        <v>45000</v>
      </c>
      <c r="D17" t="s">
        <v>18</v>
      </c>
      <c r="E17" t="s">
        <v>46</v>
      </c>
      <c r="F17">
        <v>5</v>
      </c>
      <c r="G17" t="s">
        <v>22</v>
      </c>
      <c r="H17" s="4">
        <v>888856127</v>
      </c>
      <c r="I17" s="7">
        <v>33365</v>
      </c>
      <c r="J17" s="7">
        <v>42442</v>
      </c>
      <c r="K17" s="6">
        <v>43448</v>
      </c>
      <c r="L17">
        <f t="shared" si="0"/>
        <v>27</v>
      </c>
      <c r="M17">
        <f t="shared" si="1"/>
        <v>27</v>
      </c>
    </row>
    <row r="18" spans="1:13" x14ac:dyDescent="0.3">
      <c r="A18" t="s">
        <v>48</v>
      </c>
      <c r="B18" t="s">
        <v>17</v>
      </c>
      <c r="C18" s="5">
        <v>110000</v>
      </c>
      <c r="D18" t="s">
        <v>18</v>
      </c>
      <c r="E18" t="s">
        <v>46</v>
      </c>
      <c r="F18">
        <v>5</v>
      </c>
      <c r="G18" t="s">
        <v>18</v>
      </c>
      <c r="H18" s="4">
        <v>888856128</v>
      </c>
      <c r="I18" s="7">
        <v>34560</v>
      </c>
      <c r="J18" s="7">
        <v>42839</v>
      </c>
      <c r="K18" s="6">
        <v>43491</v>
      </c>
      <c r="L18">
        <f t="shared" si="0"/>
        <v>24</v>
      </c>
      <c r="M18">
        <f t="shared" si="1"/>
        <v>25</v>
      </c>
    </row>
    <row r="19" spans="1:13" x14ac:dyDescent="0.3">
      <c r="A19" t="s">
        <v>49</v>
      </c>
      <c r="B19" t="s">
        <v>17</v>
      </c>
      <c r="C19" s="2">
        <v>80000</v>
      </c>
      <c r="D19" t="s">
        <v>13</v>
      </c>
      <c r="E19" t="s">
        <v>46</v>
      </c>
      <c r="F19">
        <v>5</v>
      </c>
      <c r="G19" t="s">
        <v>13</v>
      </c>
      <c r="H19" s="4">
        <v>888856129</v>
      </c>
      <c r="I19" s="7">
        <v>32863</v>
      </c>
      <c r="J19" s="7">
        <v>42446</v>
      </c>
      <c r="K19" s="6">
        <v>43248</v>
      </c>
      <c r="L19">
        <f t="shared" si="0"/>
        <v>28</v>
      </c>
      <c r="M19">
        <f t="shared" si="1"/>
        <v>29</v>
      </c>
    </row>
    <row r="20" spans="1:13" x14ac:dyDescent="0.3">
      <c r="A20" t="s">
        <v>50</v>
      </c>
      <c r="B20" t="s">
        <v>17</v>
      </c>
      <c r="C20" s="2">
        <v>70000</v>
      </c>
      <c r="D20" t="s">
        <v>13</v>
      </c>
      <c r="E20" t="s">
        <v>46</v>
      </c>
      <c r="F20">
        <v>5</v>
      </c>
      <c r="G20" t="s">
        <v>13</v>
      </c>
      <c r="H20" s="4">
        <v>888856130</v>
      </c>
      <c r="I20" s="7">
        <v>32112</v>
      </c>
      <c r="J20" s="7">
        <v>42472</v>
      </c>
      <c r="K20" s="6">
        <v>43282</v>
      </c>
      <c r="L20">
        <f t="shared" si="0"/>
        <v>30</v>
      </c>
      <c r="M20">
        <f t="shared" si="1"/>
        <v>31</v>
      </c>
    </row>
    <row r="21" spans="1:13" x14ac:dyDescent="0.3">
      <c r="A21" t="s">
        <v>51</v>
      </c>
      <c r="B21" t="s">
        <v>21</v>
      </c>
      <c r="C21" s="2">
        <v>65000</v>
      </c>
      <c r="D21" t="s">
        <v>22</v>
      </c>
      <c r="E21" t="s">
        <v>46</v>
      </c>
      <c r="F21">
        <v>4</v>
      </c>
      <c r="G21" t="s">
        <v>22</v>
      </c>
      <c r="H21" s="4">
        <v>888856131</v>
      </c>
      <c r="I21" s="7">
        <v>34921</v>
      </c>
      <c r="J21" s="7">
        <v>42814</v>
      </c>
      <c r="K21" s="6">
        <v>43516</v>
      </c>
      <c r="L21">
        <f t="shared" si="0"/>
        <v>23</v>
      </c>
      <c r="M21">
        <f t="shared" si="1"/>
        <v>24</v>
      </c>
    </row>
    <row r="22" spans="1:13" x14ac:dyDescent="0.3">
      <c r="A22" t="s">
        <v>52</v>
      </c>
      <c r="B22" t="s">
        <v>21</v>
      </c>
      <c r="C22" s="2">
        <v>70000</v>
      </c>
      <c r="D22" t="s">
        <v>22</v>
      </c>
      <c r="E22" t="s">
        <v>46</v>
      </c>
      <c r="F22">
        <v>4</v>
      </c>
      <c r="G22" t="s">
        <v>22</v>
      </c>
      <c r="H22" s="4">
        <v>888856132</v>
      </c>
      <c r="I22" s="7">
        <v>34602</v>
      </c>
      <c r="J22" s="7">
        <v>42802</v>
      </c>
      <c r="K22" s="6">
        <v>43861</v>
      </c>
      <c r="L22">
        <f t="shared" si="0"/>
        <v>25</v>
      </c>
      <c r="M22">
        <f t="shared" si="1"/>
        <v>26</v>
      </c>
    </row>
    <row r="23" spans="1:13" x14ac:dyDescent="0.3">
      <c r="A23" t="s">
        <v>53</v>
      </c>
      <c r="B23" t="s">
        <v>21</v>
      </c>
      <c r="C23" s="2">
        <v>45000</v>
      </c>
      <c r="D23" t="s">
        <v>22</v>
      </c>
      <c r="E23" t="s">
        <v>46</v>
      </c>
      <c r="F23">
        <v>2</v>
      </c>
      <c r="G23" t="s">
        <v>22</v>
      </c>
      <c r="H23" s="4">
        <v>888856133</v>
      </c>
      <c r="I23" s="7">
        <v>34602</v>
      </c>
      <c r="J23" s="7">
        <v>42470</v>
      </c>
      <c r="K23" s="6">
        <v>43290</v>
      </c>
      <c r="L23">
        <f t="shared" si="0"/>
        <v>23</v>
      </c>
      <c r="M23">
        <f t="shared" si="1"/>
        <v>24</v>
      </c>
    </row>
    <row r="24" spans="1:13" x14ac:dyDescent="0.3">
      <c r="A24" t="s">
        <v>54</v>
      </c>
      <c r="B24" t="s">
        <v>21</v>
      </c>
      <c r="C24" s="2">
        <v>10000</v>
      </c>
      <c r="D24" t="s">
        <v>22</v>
      </c>
      <c r="E24" t="s">
        <v>46</v>
      </c>
      <c r="F24">
        <v>0</v>
      </c>
      <c r="G24" t="s">
        <v>22</v>
      </c>
      <c r="H24" s="4">
        <v>888856134</v>
      </c>
      <c r="I24" s="7">
        <v>34383</v>
      </c>
      <c r="J24" s="7">
        <v>42842</v>
      </c>
      <c r="K24" s="6">
        <v>43286</v>
      </c>
      <c r="L24">
        <f t="shared" si="0"/>
        <v>24</v>
      </c>
      <c r="M24">
        <f t="shared" si="1"/>
        <v>24</v>
      </c>
    </row>
    <row r="25" spans="1:13" x14ac:dyDescent="0.3">
      <c r="A25" t="s">
        <v>55</v>
      </c>
      <c r="B25" t="s">
        <v>12</v>
      </c>
      <c r="C25" s="2">
        <v>130000</v>
      </c>
      <c r="D25" t="s">
        <v>22</v>
      </c>
      <c r="E25" t="s">
        <v>46</v>
      </c>
      <c r="F25">
        <v>2</v>
      </c>
      <c r="G25" t="s">
        <v>22</v>
      </c>
      <c r="H25" s="4">
        <v>888856135</v>
      </c>
      <c r="I25" s="7">
        <v>35030</v>
      </c>
      <c r="J25" s="7">
        <v>42433</v>
      </c>
      <c r="K25" s="6">
        <v>43105</v>
      </c>
      <c r="L25">
        <f t="shared" si="0"/>
        <v>22</v>
      </c>
      <c r="M25">
        <f t="shared" si="1"/>
        <v>23</v>
      </c>
    </row>
    <row r="26" spans="1:13" x14ac:dyDescent="0.3">
      <c r="A26" t="s">
        <v>56</v>
      </c>
      <c r="B26" t="s">
        <v>12</v>
      </c>
      <c r="C26" s="2">
        <v>130000</v>
      </c>
      <c r="D26" t="s">
        <v>22</v>
      </c>
      <c r="E26" t="s">
        <v>46</v>
      </c>
      <c r="F26">
        <v>10</v>
      </c>
      <c r="G26" t="s">
        <v>22</v>
      </c>
      <c r="H26" s="4">
        <v>888856136</v>
      </c>
      <c r="I26" s="7">
        <v>31221</v>
      </c>
      <c r="J26" s="7">
        <v>42856</v>
      </c>
      <c r="K26" s="6">
        <v>43677</v>
      </c>
      <c r="L26">
        <f t="shared" si="0"/>
        <v>34</v>
      </c>
      <c r="M26">
        <f t="shared" si="1"/>
        <v>34</v>
      </c>
    </row>
    <row r="27" spans="1:13" x14ac:dyDescent="0.3">
      <c r="A27" t="s">
        <v>57</v>
      </c>
      <c r="B27" t="s">
        <v>12</v>
      </c>
      <c r="C27" s="2">
        <v>140000</v>
      </c>
      <c r="D27" t="s">
        <v>22</v>
      </c>
      <c r="E27" t="s">
        <v>46</v>
      </c>
      <c r="F27">
        <v>3</v>
      </c>
      <c r="G27" t="s">
        <v>22</v>
      </c>
      <c r="H27" s="4">
        <v>888856137</v>
      </c>
      <c r="I27" s="7">
        <v>33977</v>
      </c>
      <c r="J27" s="7">
        <v>42802</v>
      </c>
      <c r="K27" s="6">
        <v>43431</v>
      </c>
      <c r="L27">
        <f t="shared" si="0"/>
        <v>25</v>
      </c>
      <c r="M27">
        <f t="shared" si="1"/>
        <v>25</v>
      </c>
    </row>
    <row r="28" spans="1:13" x14ac:dyDescent="0.3">
      <c r="A28" t="s">
        <v>58</v>
      </c>
      <c r="B28" t="s">
        <v>12</v>
      </c>
      <c r="C28" s="2">
        <v>45000</v>
      </c>
      <c r="D28" t="s">
        <v>18</v>
      </c>
      <c r="E28" t="s">
        <v>46</v>
      </c>
      <c r="F28">
        <v>5</v>
      </c>
      <c r="G28" t="s">
        <v>18</v>
      </c>
      <c r="H28" s="4">
        <v>888856138</v>
      </c>
      <c r="I28" s="7">
        <v>35134</v>
      </c>
      <c r="J28" s="7">
        <v>42464</v>
      </c>
      <c r="K28" s="6">
        <v>43116</v>
      </c>
      <c r="L28">
        <f t="shared" si="0"/>
        <v>21</v>
      </c>
      <c r="M28">
        <f t="shared" si="1"/>
        <v>22</v>
      </c>
    </row>
    <row r="29" spans="1:13" x14ac:dyDescent="0.3">
      <c r="A29" t="s">
        <v>59</v>
      </c>
      <c r="B29" t="s">
        <v>12</v>
      </c>
      <c r="C29" s="2">
        <v>89700</v>
      </c>
      <c r="D29" t="s">
        <v>18</v>
      </c>
      <c r="E29" t="s">
        <v>46</v>
      </c>
      <c r="F29">
        <v>5</v>
      </c>
      <c r="G29" t="s">
        <v>18</v>
      </c>
      <c r="H29" s="4">
        <v>888856139</v>
      </c>
      <c r="I29" s="7">
        <v>35202</v>
      </c>
      <c r="J29" s="7">
        <v>42453</v>
      </c>
      <c r="K29" s="6">
        <v>43214</v>
      </c>
      <c r="L29">
        <f t="shared" si="0"/>
        <v>21</v>
      </c>
      <c r="M29">
        <f t="shared" si="1"/>
        <v>22</v>
      </c>
    </row>
    <row r="30" spans="1:13" x14ac:dyDescent="0.3">
      <c r="A30" t="s">
        <v>60</v>
      </c>
      <c r="B30" t="s">
        <v>12</v>
      </c>
      <c r="C30" s="2">
        <v>150000</v>
      </c>
      <c r="D30" t="s">
        <v>18</v>
      </c>
      <c r="E30" t="s">
        <v>61</v>
      </c>
      <c r="F30">
        <v>5</v>
      </c>
      <c r="G30" t="s">
        <v>18</v>
      </c>
      <c r="H30" s="4">
        <v>888856140</v>
      </c>
      <c r="I30" s="7">
        <v>35167</v>
      </c>
      <c r="J30" s="7">
        <v>42460</v>
      </c>
      <c r="K30" s="6">
        <v>43219</v>
      </c>
      <c r="L30">
        <f t="shared" si="0"/>
        <v>22</v>
      </c>
      <c r="M30">
        <f t="shared" si="1"/>
        <v>22</v>
      </c>
    </row>
    <row r="31" spans="1:13" x14ac:dyDescent="0.3">
      <c r="A31" t="s">
        <v>62</v>
      </c>
      <c r="B31" t="s">
        <v>17</v>
      </c>
      <c r="C31" s="2">
        <v>85000</v>
      </c>
      <c r="D31" t="s">
        <v>18</v>
      </c>
      <c r="E31" t="s">
        <v>61</v>
      </c>
      <c r="F31">
        <v>0</v>
      </c>
      <c r="G31" t="s">
        <v>18</v>
      </c>
      <c r="H31" s="4">
        <v>888856141</v>
      </c>
      <c r="I31" s="7">
        <v>35397</v>
      </c>
      <c r="J31" s="7">
        <v>42436</v>
      </c>
      <c r="K31" s="6">
        <v>43370</v>
      </c>
      <c r="L31">
        <f t="shared" si="0"/>
        <v>21</v>
      </c>
      <c r="M31">
        <f t="shared" si="1"/>
        <v>22</v>
      </c>
    </row>
    <row r="32" spans="1:13" x14ac:dyDescent="0.3">
      <c r="A32" t="s">
        <v>63</v>
      </c>
      <c r="B32" t="s">
        <v>21</v>
      </c>
      <c r="C32" s="2">
        <v>60000</v>
      </c>
      <c r="D32" t="s">
        <v>13</v>
      </c>
      <c r="E32" t="s">
        <v>46</v>
      </c>
      <c r="F32">
        <v>5</v>
      </c>
      <c r="G32" t="s">
        <v>22</v>
      </c>
      <c r="H32" s="4">
        <v>888856142</v>
      </c>
      <c r="I32" s="7">
        <v>34033</v>
      </c>
      <c r="J32" s="7">
        <v>42435</v>
      </c>
      <c r="K32" s="6">
        <v>43337</v>
      </c>
      <c r="L32">
        <f t="shared" si="0"/>
        <v>25</v>
      </c>
      <c r="M32">
        <f t="shared" si="1"/>
        <v>25</v>
      </c>
    </row>
    <row r="33" spans="1:13" x14ac:dyDescent="0.3">
      <c r="A33" t="s">
        <v>64</v>
      </c>
      <c r="B33" t="s">
        <v>17</v>
      </c>
      <c r="C33" s="2">
        <v>50000</v>
      </c>
      <c r="D33" t="s">
        <v>13</v>
      </c>
      <c r="E33" t="s">
        <v>46</v>
      </c>
      <c r="F33">
        <v>12</v>
      </c>
      <c r="G33" t="s">
        <v>22</v>
      </c>
      <c r="H33" s="4">
        <v>888856143</v>
      </c>
      <c r="I33" s="7">
        <v>29946</v>
      </c>
      <c r="J33" s="7">
        <v>42824</v>
      </c>
      <c r="K33" s="6">
        <v>43833</v>
      </c>
      <c r="L33">
        <f t="shared" si="0"/>
        <v>38</v>
      </c>
      <c r="M33">
        <f t="shared" si="1"/>
        <v>39</v>
      </c>
    </row>
    <row r="34" spans="1:13" x14ac:dyDescent="0.3">
      <c r="A34" t="s">
        <v>65</v>
      </c>
      <c r="B34" t="s">
        <v>17</v>
      </c>
      <c r="C34" s="2">
        <v>89000</v>
      </c>
      <c r="D34" t="s">
        <v>13</v>
      </c>
      <c r="E34" t="s">
        <v>66</v>
      </c>
      <c r="F34">
        <v>5</v>
      </c>
      <c r="G34" t="s">
        <v>22</v>
      </c>
      <c r="H34" s="4" t="s">
        <v>67</v>
      </c>
      <c r="I34" s="7">
        <v>34648</v>
      </c>
      <c r="J34" s="7">
        <v>42807</v>
      </c>
      <c r="K34" s="6">
        <v>43932</v>
      </c>
      <c r="L34">
        <f t="shared" si="0"/>
        <v>25</v>
      </c>
      <c r="M34">
        <f t="shared" si="1"/>
        <v>26</v>
      </c>
    </row>
    <row r="35" spans="1:13" x14ac:dyDescent="0.3">
      <c r="A35" t="s">
        <v>68</v>
      </c>
      <c r="B35" t="s">
        <v>17</v>
      </c>
      <c r="C35" s="2">
        <v>55000</v>
      </c>
      <c r="D35" t="s">
        <v>13</v>
      </c>
      <c r="E35" t="s">
        <v>66</v>
      </c>
      <c r="F35">
        <v>5</v>
      </c>
      <c r="G35" t="s">
        <v>22</v>
      </c>
      <c r="H35" s="4" t="s">
        <v>69</v>
      </c>
      <c r="I35" s="7">
        <v>34375</v>
      </c>
      <c r="J35" s="7">
        <v>42809</v>
      </c>
      <c r="K35" s="6">
        <v>43709</v>
      </c>
      <c r="L35">
        <f t="shared" si="0"/>
        <v>25</v>
      </c>
      <c r="M35">
        <f t="shared" si="1"/>
        <v>25</v>
      </c>
    </row>
    <row r="36" spans="1:13" x14ac:dyDescent="0.3">
      <c r="A36" t="s">
        <v>70</v>
      </c>
      <c r="B36" t="s">
        <v>21</v>
      </c>
      <c r="C36" s="2">
        <v>45000</v>
      </c>
      <c r="D36" t="s">
        <v>13</v>
      </c>
      <c r="E36" t="s">
        <v>46</v>
      </c>
      <c r="F36">
        <v>2</v>
      </c>
      <c r="G36" t="s">
        <v>22</v>
      </c>
      <c r="H36" s="4" t="s">
        <v>71</v>
      </c>
      <c r="I36" s="7">
        <v>35340</v>
      </c>
      <c r="J36" s="7">
        <v>42842</v>
      </c>
      <c r="K36" s="6">
        <v>43756</v>
      </c>
      <c r="L36">
        <f t="shared" si="0"/>
        <v>23</v>
      </c>
      <c r="M36">
        <f t="shared" si="1"/>
        <v>23</v>
      </c>
    </row>
    <row r="37" spans="1:13" x14ac:dyDescent="0.3">
      <c r="A37" t="s">
        <v>72</v>
      </c>
      <c r="B37" t="s">
        <v>21</v>
      </c>
      <c r="C37" s="2">
        <v>40000</v>
      </c>
      <c r="D37" t="s">
        <v>13</v>
      </c>
      <c r="E37" t="s">
        <v>46</v>
      </c>
      <c r="F37">
        <v>2</v>
      </c>
      <c r="G37" t="s">
        <v>13</v>
      </c>
      <c r="H37" s="4" t="s">
        <v>73</v>
      </c>
      <c r="I37" s="7">
        <v>35278</v>
      </c>
      <c r="J37" s="7">
        <v>42848</v>
      </c>
      <c r="K37" s="6">
        <v>43589</v>
      </c>
      <c r="L37">
        <f t="shared" si="0"/>
        <v>22</v>
      </c>
      <c r="M37">
        <f t="shared" si="1"/>
        <v>23</v>
      </c>
    </row>
    <row r="38" spans="1:13" x14ac:dyDescent="0.3">
      <c r="A38" t="s">
        <v>74</v>
      </c>
      <c r="B38" t="s">
        <v>21</v>
      </c>
      <c r="C38" s="2">
        <v>55000</v>
      </c>
      <c r="D38" t="s">
        <v>13</v>
      </c>
      <c r="E38" t="s">
        <v>46</v>
      </c>
      <c r="F38">
        <v>4</v>
      </c>
      <c r="G38" t="s">
        <v>13</v>
      </c>
      <c r="H38" s="4" t="s">
        <v>75</v>
      </c>
      <c r="I38" s="7">
        <v>31531</v>
      </c>
      <c r="J38" s="7">
        <v>42803</v>
      </c>
      <c r="K38" s="6">
        <v>43522</v>
      </c>
      <c r="L38">
        <f t="shared" si="0"/>
        <v>32</v>
      </c>
      <c r="M38">
        <f t="shared" si="1"/>
        <v>33</v>
      </c>
    </row>
    <row r="39" spans="1:13" x14ac:dyDescent="0.3">
      <c r="A39" t="s">
        <v>76</v>
      </c>
      <c r="B39" t="s">
        <v>21</v>
      </c>
      <c r="C39" s="2">
        <v>50000</v>
      </c>
      <c r="D39" t="s">
        <v>13</v>
      </c>
      <c r="E39" t="s">
        <v>46</v>
      </c>
      <c r="F39">
        <v>3</v>
      </c>
      <c r="G39" t="s">
        <v>13</v>
      </c>
      <c r="H39" s="4" t="s">
        <v>77</v>
      </c>
      <c r="I39" s="7">
        <v>34576</v>
      </c>
      <c r="J39" s="7">
        <v>42832</v>
      </c>
      <c r="K39" s="6">
        <v>43682</v>
      </c>
      <c r="L39">
        <f t="shared" si="0"/>
        <v>24</v>
      </c>
      <c r="M39">
        <f t="shared" si="1"/>
        <v>25</v>
      </c>
    </row>
    <row r="40" spans="1:13" x14ac:dyDescent="0.3">
      <c r="A40" t="s">
        <v>78</v>
      </c>
      <c r="B40" t="s">
        <v>21</v>
      </c>
      <c r="C40" s="2">
        <v>50000</v>
      </c>
      <c r="D40" t="s">
        <v>13</v>
      </c>
      <c r="E40" t="s">
        <v>46</v>
      </c>
      <c r="F40">
        <v>2</v>
      </c>
      <c r="G40" t="s">
        <v>13</v>
      </c>
      <c r="H40" s="4" t="s">
        <v>79</v>
      </c>
      <c r="I40" s="7">
        <v>35113</v>
      </c>
      <c r="J40" s="7">
        <v>42472</v>
      </c>
      <c r="K40" s="6">
        <v>43426</v>
      </c>
      <c r="L40">
        <f t="shared" si="0"/>
        <v>22</v>
      </c>
      <c r="M40">
        <f t="shared" si="1"/>
        <v>22</v>
      </c>
    </row>
    <row r="41" spans="1:13" x14ac:dyDescent="0.3">
      <c r="A41" t="s">
        <v>80</v>
      </c>
      <c r="B41" t="s">
        <v>12</v>
      </c>
      <c r="C41" s="2">
        <v>80000</v>
      </c>
      <c r="D41" t="s">
        <v>81</v>
      </c>
      <c r="E41" t="s">
        <v>46</v>
      </c>
      <c r="F41">
        <v>3</v>
      </c>
      <c r="G41" t="s">
        <v>18</v>
      </c>
      <c r="H41" s="4" t="s">
        <v>82</v>
      </c>
      <c r="I41" s="7">
        <v>34989</v>
      </c>
      <c r="J41" s="7">
        <v>42819</v>
      </c>
      <c r="K41" s="6">
        <v>44242</v>
      </c>
      <c r="L41">
        <f t="shared" si="0"/>
        <v>25</v>
      </c>
      <c r="M41">
        <f t="shared" si="1"/>
        <v>26</v>
      </c>
    </row>
    <row r="42" spans="1:13" x14ac:dyDescent="0.3">
      <c r="A42" t="s">
        <v>83</v>
      </c>
      <c r="B42" t="s">
        <v>12</v>
      </c>
      <c r="C42" s="2">
        <v>89700</v>
      </c>
      <c r="D42" t="s">
        <v>81</v>
      </c>
      <c r="E42" t="s">
        <v>46</v>
      </c>
      <c r="F42">
        <v>4</v>
      </c>
      <c r="G42" t="s">
        <v>18</v>
      </c>
      <c r="H42" s="4" t="s">
        <v>84</v>
      </c>
      <c r="I42" s="7">
        <v>34530</v>
      </c>
      <c r="J42" s="7">
        <v>42433</v>
      </c>
      <c r="K42" s="6">
        <v>43397</v>
      </c>
      <c r="L42">
        <f t="shared" si="0"/>
        <v>24</v>
      </c>
      <c r="M42">
        <f t="shared" si="1"/>
        <v>24</v>
      </c>
    </row>
    <row r="43" spans="1:13" x14ac:dyDescent="0.3">
      <c r="A43" t="s">
        <v>85</v>
      </c>
      <c r="B43" t="s">
        <v>12</v>
      </c>
      <c r="C43" s="2">
        <v>40000</v>
      </c>
      <c r="D43" t="s">
        <v>81</v>
      </c>
      <c r="E43" t="s">
        <v>46</v>
      </c>
      <c r="F43">
        <v>6</v>
      </c>
      <c r="G43" t="s">
        <v>13</v>
      </c>
      <c r="H43" s="4" t="s">
        <v>86</v>
      </c>
      <c r="I43" s="7">
        <v>34740</v>
      </c>
      <c r="J43" s="7">
        <v>42436</v>
      </c>
      <c r="K43" s="6">
        <v>44270</v>
      </c>
      <c r="L43">
        <f t="shared" si="0"/>
        <v>26</v>
      </c>
      <c r="M43">
        <f t="shared" si="1"/>
        <v>26</v>
      </c>
    </row>
    <row r="44" spans="1:13" x14ac:dyDescent="0.3">
      <c r="A44" t="s">
        <v>87</v>
      </c>
      <c r="B44" t="s">
        <v>12</v>
      </c>
      <c r="C44" s="5">
        <v>45000</v>
      </c>
      <c r="D44" t="s">
        <v>18</v>
      </c>
      <c r="E44" t="s">
        <v>46</v>
      </c>
      <c r="F44">
        <v>2</v>
      </c>
      <c r="G44" t="s">
        <v>13</v>
      </c>
      <c r="H44" s="4" t="s">
        <v>88</v>
      </c>
      <c r="I44" s="7">
        <v>34293</v>
      </c>
      <c r="J44" s="7">
        <v>42453</v>
      </c>
      <c r="K44" s="6">
        <v>43453</v>
      </c>
      <c r="L44">
        <f t="shared" si="0"/>
        <v>25</v>
      </c>
      <c r="M44">
        <f t="shared" si="1"/>
        <v>25</v>
      </c>
    </row>
    <row r="45" spans="1:13" x14ac:dyDescent="0.3">
      <c r="A45" t="s">
        <v>89</v>
      </c>
      <c r="B45" t="s">
        <v>21</v>
      </c>
      <c r="C45" s="5">
        <v>50000</v>
      </c>
      <c r="D45" t="s">
        <v>18</v>
      </c>
      <c r="E45" t="s">
        <v>46</v>
      </c>
      <c r="F45">
        <v>3</v>
      </c>
      <c r="G45" t="s">
        <v>22</v>
      </c>
      <c r="H45" s="4" t="s">
        <v>90</v>
      </c>
      <c r="I45" s="7">
        <v>32366</v>
      </c>
      <c r="J45" s="7">
        <v>42482</v>
      </c>
      <c r="K45" s="6">
        <v>44263</v>
      </c>
      <c r="L45">
        <f t="shared" si="0"/>
        <v>32</v>
      </c>
      <c r="M45">
        <f t="shared" si="1"/>
        <v>33</v>
      </c>
    </row>
    <row r="46" spans="1:13" x14ac:dyDescent="0.3">
      <c r="A46" t="s">
        <v>91</v>
      </c>
      <c r="B46" t="s">
        <v>17</v>
      </c>
      <c r="C46" s="2">
        <v>80000</v>
      </c>
      <c r="D46" t="s">
        <v>81</v>
      </c>
      <c r="E46" t="s">
        <v>46</v>
      </c>
      <c r="F46">
        <v>4</v>
      </c>
      <c r="G46" t="s">
        <v>22</v>
      </c>
      <c r="H46" s="4" t="s">
        <v>92</v>
      </c>
      <c r="I46" s="7">
        <v>32203</v>
      </c>
      <c r="J46" s="7">
        <v>42830</v>
      </c>
      <c r="K46" s="6">
        <v>43820</v>
      </c>
      <c r="L46">
        <f>DATEDIF(I46,K46,"Y")</f>
        <v>31</v>
      </c>
      <c r="M46">
        <f t="shared" si="1"/>
        <v>31</v>
      </c>
    </row>
    <row r="47" spans="1:13" x14ac:dyDescent="0.3">
      <c r="C47" s="5"/>
    </row>
    <row r="49" spans="3:6" x14ac:dyDescent="0.3">
      <c r="D49" s="2"/>
    </row>
    <row r="50" spans="3:6" x14ac:dyDescent="0.3">
      <c r="C50" s="5"/>
      <c r="D50" s="2"/>
      <c r="F50" s="2"/>
    </row>
    <row r="51" spans="3:6" x14ac:dyDescent="0.3">
      <c r="C51" s="5"/>
      <c r="D51" s="2"/>
      <c r="F51" s="2"/>
    </row>
    <row r="52" spans="3:6" x14ac:dyDescent="0.3">
      <c r="D52" s="2"/>
      <c r="F52" s="2"/>
    </row>
    <row r="53" spans="3:6" x14ac:dyDescent="0.3">
      <c r="D53" s="2"/>
      <c r="F53" s="2"/>
    </row>
    <row r="54" spans="3:6" x14ac:dyDescent="0.3">
      <c r="D54" s="2"/>
      <c r="F54" s="2"/>
    </row>
    <row r="55" spans="3:6" x14ac:dyDescent="0.3">
      <c r="D55" s="2"/>
      <c r="F55" s="2"/>
    </row>
    <row r="56" spans="3:6" x14ac:dyDescent="0.3">
      <c r="D56" s="5"/>
      <c r="F56" s="2"/>
    </row>
    <row r="57" spans="3:6" x14ac:dyDescent="0.3">
      <c r="D57" s="2"/>
      <c r="F57" s="2"/>
    </row>
    <row r="58" spans="3:6" x14ac:dyDescent="0.3">
      <c r="D58" s="2"/>
      <c r="F58" s="2"/>
    </row>
    <row r="59" spans="3:6" x14ac:dyDescent="0.3">
      <c r="D59" s="2"/>
      <c r="F59" s="2"/>
    </row>
    <row r="60" spans="3:6" x14ac:dyDescent="0.3">
      <c r="D60" s="2"/>
      <c r="F60" s="2"/>
    </row>
    <row r="61" spans="3:6" x14ac:dyDescent="0.3">
      <c r="D61" s="2"/>
      <c r="F61" s="2"/>
    </row>
    <row r="62" spans="3:6" x14ac:dyDescent="0.3">
      <c r="D62" s="2"/>
      <c r="F62" s="2"/>
    </row>
    <row r="63" spans="3:6" x14ac:dyDescent="0.3">
      <c r="C63" s="5"/>
      <c r="F63" s="2"/>
    </row>
  </sheetData>
  <autoFilter ref="K1:K63" xr:uid="{00000000-0001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A343-2B8B-4EC9-8C18-757F6896E6D1}">
  <dimension ref="A1:P27"/>
  <sheetViews>
    <sheetView topLeftCell="A4" workbookViewId="0">
      <selection activeCell="J6" sqref="J6"/>
    </sheetView>
  </sheetViews>
  <sheetFormatPr defaultRowHeight="14.4" x14ac:dyDescent="0.3"/>
  <cols>
    <col min="1" max="1" width="16" customWidth="1"/>
    <col min="2" max="2" width="17.21875" customWidth="1"/>
    <col min="4" max="4" width="18.44140625" customWidth="1"/>
    <col min="5" max="5" width="16.88671875" customWidth="1"/>
    <col min="7" max="7" width="14.77734375" customWidth="1"/>
    <col min="8" max="8" width="15.5546875" customWidth="1"/>
    <col min="10" max="10" width="9.5546875" bestFit="1" customWidth="1"/>
    <col min="11" max="11" width="8.88671875" customWidth="1"/>
    <col min="12" max="12" width="15.109375" customWidth="1"/>
    <col min="14" max="14" width="15.44140625" customWidth="1"/>
  </cols>
  <sheetData>
    <row r="1" spans="1:16" ht="21.6" customHeight="1" x14ac:dyDescent="0.3">
      <c r="A1" s="35" t="s">
        <v>97</v>
      </c>
      <c r="B1" s="35"/>
      <c r="C1" s="36"/>
      <c r="D1" s="35" t="s">
        <v>98</v>
      </c>
      <c r="E1" s="35"/>
      <c r="F1" s="36"/>
      <c r="G1" s="35" t="s">
        <v>99</v>
      </c>
      <c r="H1" s="35"/>
      <c r="K1" s="38" t="s">
        <v>119</v>
      </c>
      <c r="L1" s="38"/>
      <c r="N1" s="27"/>
    </row>
    <row r="2" spans="1:16" ht="21" customHeight="1" x14ac:dyDescent="0.3">
      <c r="A2" s="9" t="s">
        <v>0</v>
      </c>
      <c r="B2" s="9" t="s">
        <v>2</v>
      </c>
      <c r="C2" s="36"/>
      <c r="D2" s="9" t="s">
        <v>0</v>
      </c>
      <c r="E2" s="9" t="s">
        <v>2</v>
      </c>
      <c r="F2" s="36"/>
      <c r="G2" s="9" t="s">
        <v>0</v>
      </c>
      <c r="H2" s="9" t="s">
        <v>2</v>
      </c>
      <c r="J2" s="32"/>
      <c r="K2" s="37" t="s">
        <v>120</v>
      </c>
      <c r="L2" s="37"/>
      <c r="M2" s="37"/>
      <c r="N2" s="37"/>
      <c r="O2" s="37"/>
      <c r="P2" s="37"/>
    </row>
    <row r="3" spans="1:16" ht="14.4" customHeight="1" x14ac:dyDescent="0.3">
      <c r="A3" s="8" t="s">
        <v>11</v>
      </c>
      <c r="B3" s="10">
        <v>230000</v>
      </c>
      <c r="C3" s="36"/>
      <c r="D3" s="8" t="s">
        <v>20</v>
      </c>
      <c r="E3" s="10">
        <v>80000</v>
      </c>
      <c r="F3" s="36"/>
      <c r="G3" s="8" t="s">
        <v>16</v>
      </c>
      <c r="H3" s="10">
        <v>40000</v>
      </c>
    </row>
    <row r="4" spans="1:16" ht="14.4" customHeight="1" x14ac:dyDescent="0.3">
      <c r="A4" s="8" t="s">
        <v>24</v>
      </c>
      <c r="B4" s="10">
        <v>45000</v>
      </c>
      <c r="C4" s="36"/>
      <c r="D4" s="8" t="s">
        <v>32</v>
      </c>
      <c r="E4" s="10">
        <v>89700</v>
      </c>
      <c r="F4" s="36"/>
      <c r="G4" s="8" t="s">
        <v>44</v>
      </c>
      <c r="H4" s="10">
        <v>85000</v>
      </c>
    </row>
    <row r="5" spans="1:16" x14ac:dyDescent="0.3">
      <c r="A5" s="8" t="s">
        <v>26</v>
      </c>
      <c r="B5" s="10">
        <v>90000</v>
      </c>
      <c r="C5" s="36"/>
      <c r="D5" s="8" t="s">
        <v>34</v>
      </c>
      <c r="E5" s="10">
        <v>89700</v>
      </c>
      <c r="F5" s="36"/>
      <c r="G5" s="8" t="s">
        <v>45</v>
      </c>
      <c r="H5" s="10">
        <v>55000</v>
      </c>
    </row>
    <row r="6" spans="1:16" x14ac:dyDescent="0.3">
      <c r="A6" s="8" t="s">
        <v>28</v>
      </c>
      <c r="B6" s="10">
        <v>89700</v>
      </c>
      <c r="C6" s="36"/>
      <c r="D6" s="8" t="s">
        <v>36</v>
      </c>
      <c r="E6" s="10">
        <v>80000</v>
      </c>
      <c r="F6" s="36"/>
      <c r="G6" s="8" t="s">
        <v>48</v>
      </c>
      <c r="H6" s="11">
        <v>110000</v>
      </c>
    </row>
    <row r="7" spans="1:16" x14ac:dyDescent="0.3">
      <c r="A7" s="8" t="s">
        <v>30</v>
      </c>
      <c r="B7" s="10">
        <v>89700</v>
      </c>
      <c r="C7" s="36"/>
      <c r="D7" s="8" t="s">
        <v>42</v>
      </c>
      <c r="E7" s="10">
        <v>89700</v>
      </c>
      <c r="F7" s="36"/>
      <c r="G7" s="8" t="s">
        <v>58</v>
      </c>
      <c r="H7" s="10">
        <v>45000</v>
      </c>
    </row>
    <row r="8" spans="1:16" x14ac:dyDescent="0.3">
      <c r="A8" s="8" t="s">
        <v>38</v>
      </c>
      <c r="B8" s="10">
        <v>150000</v>
      </c>
      <c r="C8" s="36"/>
      <c r="D8" s="8" t="s">
        <v>47</v>
      </c>
      <c r="E8" s="10">
        <v>45000</v>
      </c>
      <c r="F8" s="36"/>
      <c r="G8" s="8" t="s">
        <v>59</v>
      </c>
      <c r="H8" s="10">
        <v>89700</v>
      </c>
    </row>
    <row r="9" spans="1:16" x14ac:dyDescent="0.3">
      <c r="A9" s="8" t="s">
        <v>40</v>
      </c>
      <c r="B9" s="10">
        <v>150000</v>
      </c>
      <c r="C9" s="36"/>
      <c r="D9" s="8" t="s">
        <v>51</v>
      </c>
      <c r="E9" s="10">
        <v>65000</v>
      </c>
      <c r="F9" s="36"/>
      <c r="G9" s="8" t="s">
        <v>60</v>
      </c>
      <c r="H9" s="10">
        <v>150000</v>
      </c>
    </row>
    <row r="10" spans="1:16" x14ac:dyDescent="0.3">
      <c r="A10" s="8" t="s">
        <v>49</v>
      </c>
      <c r="B10" s="10">
        <v>80000</v>
      </c>
      <c r="C10" s="36"/>
      <c r="D10" s="8" t="s">
        <v>52</v>
      </c>
      <c r="E10" s="10">
        <v>70000</v>
      </c>
      <c r="F10" s="36"/>
      <c r="G10" s="8" t="s">
        <v>62</v>
      </c>
      <c r="H10" s="10">
        <v>85000</v>
      </c>
    </row>
    <row r="11" spans="1:16" x14ac:dyDescent="0.3">
      <c r="A11" s="8" t="s">
        <v>50</v>
      </c>
      <c r="B11" s="10">
        <v>70000</v>
      </c>
      <c r="C11" s="36"/>
      <c r="D11" s="8" t="s">
        <v>53</v>
      </c>
      <c r="E11" s="10">
        <v>45000</v>
      </c>
      <c r="F11" s="36"/>
      <c r="G11" s="8" t="s">
        <v>80</v>
      </c>
      <c r="H11" s="10">
        <v>80000</v>
      </c>
    </row>
    <row r="12" spans="1:16" x14ac:dyDescent="0.3">
      <c r="A12" s="8" t="s">
        <v>72</v>
      </c>
      <c r="B12" s="10">
        <v>40000</v>
      </c>
      <c r="C12" s="36"/>
      <c r="D12" s="8" t="s">
        <v>54</v>
      </c>
      <c r="E12" s="10">
        <v>10000</v>
      </c>
      <c r="F12" s="36"/>
      <c r="G12" s="8" t="s">
        <v>83</v>
      </c>
      <c r="H12" s="10">
        <v>89700</v>
      </c>
      <c r="M12" s="28"/>
    </row>
    <row r="13" spans="1:16" x14ac:dyDescent="0.3">
      <c r="A13" s="8" t="s">
        <v>74</v>
      </c>
      <c r="B13" s="10">
        <v>55000</v>
      </c>
      <c r="C13" s="36"/>
      <c r="D13" s="8" t="s">
        <v>55</v>
      </c>
      <c r="E13" s="10">
        <v>130000</v>
      </c>
      <c r="F13" s="36"/>
    </row>
    <row r="14" spans="1:16" x14ac:dyDescent="0.3">
      <c r="A14" s="8" t="s">
        <v>76</v>
      </c>
      <c r="B14" s="10">
        <v>50000</v>
      </c>
      <c r="C14" s="36"/>
      <c r="D14" s="8" t="s">
        <v>56</v>
      </c>
      <c r="E14" s="10">
        <v>130000</v>
      </c>
      <c r="F14" s="36"/>
    </row>
    <row r="15" spans="1:16" x14ac:dyDescent="0.3">
      <c r="A15" s="8" t="s">
        <v>78</v>
      </c>
      <c r="B15" s="10">
        <v>50000</v>
      </c>
      <c r="C15" s="36"/>
      <c r="D15" s="8" t="s">
        <v>57</v>
      </c>
      <c r="E15" s="10">
        <v>140000</v>
      </c>
      <c r="F15" s="36"/>
    </row>
    <row r="16" spans="1:16" x14ac:dyDescent="0.3">
      <c r="A16" s="8" t="s">
        <v>85</v>
      </c>
      <c r="B16" s="10">
        <v>40000</v>
      </c>
      <c r="C16" s="36"/>
      <c r="D16" s="8" t="s">
        <v>63</v>
      </c>
      <c r="E16" s="10">
        <v>60000</v>
      </c>
      <c r="F16" s="36"/>
    </row>
    <row r="17" spans="1:11" x14ac:dyDescent="0.3">
      <c r="A17" s="8" t="s">
        <v>87</v>
      </c>
      <c r="B17" s="11">
        <v>45000</v>
      </c>
      <c r="C17" s="36"/>
      <c r="D17" s="8" t="s">
        <v>64</v>
      </c>
      <c r="E17" s="10">
        <v>50000</v>
      </c>
      <c r="F17" s="36"/>
    </row>
    <row r="18" spans="1:11" x14ac:dyDescent="0.3">
      <c r="C18" s="36"/>
      <c r="D18" s="8" t="s">
        <v>65</v>
      </c>
      <c r="E18" s="10">
        <v>89000</v>
      </c>
      <c r="F18" s="36"/>
    </row>
    <row r="19" spans="1:11" x14ac:dyDescent="0.3">
      <c r="C19" s="36"/>
      <c r="D19" s="8" t="s">
        <v>68</v>
      </c>
      <c r="E19" s="10">
        <v>55000</v>
      </c>
      <c r="F19" s="36"/>
    </row>
    <row r="20" spans="1:11" x14ac:dyDescent="0.3">
      <c r="C20" s="36"/>
      <c r="D20" s="8" t="s">
        <v>70</v>
      </c>
      <c r="E20" s="10">
        <v>45000</v>
      </c>
      <c r="F20" s="36"/>
    </row>
    <row r="21" spans="1:11" x14ac:dyDescent="0.3">
      <c r="C21" s="36"/>
      <c r="D21" s="8" t="s">
        <v>89</v>
      </c>
      <c r="E21" s="11">
        <v>50000</v>
      </c>
      <c r="F21" s="36"/>
    </row>
    <row r="22" spans="1:11" x14ac:dyDescent="0.3">
      <c r="C22" s="36"/>
      <c r="D22" s="8" t="s">
        <v>91</v>
      </c>
      <c r="E22" s="10">
        <v>80000</v>
      </c>
      <c r="F22" s="36"/>
    </row>
    <row r="23" spans="1:11" ht="15" thickBot="1" x14ac:dyDescent="0.35"/>
    <row r="24" spans="1:11" x14ac:dyDescent="0.3">
      <c r="E24" s="17" t="s">
        <v>100</v>
      </c>
      <c r="F24" s="46" t="s">
        <v>97</v>
      </c>
      <c r="G24" s="46"/>
      <c r="H24" s="46" t="s">
        <v>98</v>
      </c>
      <c r="I24" s="46"/>
      <c r="J24" s="46" t="s">
        <v>99</v>
      </c>
      <c r="K24" s="47"/>
    </row>
    <row r="25" spans="1:11" x14ac:dyDescent="0.3">
      <c r="E25" s="13" t="s">
        <v>93</v>
      </c>
      <c r="F25" s="41">
        <f>MIN(B3:B17)</f>
        <v>40000</v>
      </c>
      <c r="G25" s="42"/>
      <c r="H25" s="41">
        <f>MIN(E3:E22)</f>
        <v>10000</v>
      </c>
      <c r="I25" s="42"/>
      <c r="J25" s="41">
        <f>MIN(H3:H12)</f>
        <v>40000</v>
      </c>
      <c r="K25" s="43"/>
    </row>
    <row r="26" spans="1:11" x14ac:dyDescent="0.3">
      <c r="E26" s="13" t="s">
        <v>94</v>
      </c>
      <c r="F26" s="41">
        <f>MAX(B3:B17)</f>
        <v>230000</v>
      </c>
      <c r="G26" s="42"/>
      <c r="H26" s="41">
        <f>MAX(E3:E22)</f>
        <v>140000</v>
      </c>
      <c r="I26" s="42"/>
      <c r="J26" s="41">
        <f>MAX(H3:H12)</f>
        <v>150000</v>
      </c>
      <c r="K26" s="43"/>
    </row>
    <row r="27" spans="1:11" ht="15" thickBot="1" x14ac:dyDescent="0.35">
      <c r="E27" s="14" t="s">
        <v>95</v>
      </c>
      <c r="F27" s="39">
        <f>F26-F25</f>
        <v>190000</v>
      </c>
      <c r="G27" s="40"/>
      <c r="H27" s="44">
        <f>H26-H25</f>
        <v>130000</v>
      </c>
      <c r="I27" s="44"/>
      <c r="J27" s="44">
        <f>J26-J25</f>
        <v>110000</v>
      </c>
      <c r="K27" s="45"/>
    </row>
  </sheetData>
  <mergeCells count="19">
    <mergeCell ref="F24:G24"/>
    <mergeCell ref="H24:I24"/>
    <mergeCell ref="J24:K24"/>
    <mergeCell ref="F25:G25"/>
    <mergeCell ref="F26:G26"/>
    <mergeCell ref="F27:G27"/>
    <mergeCell ref="H25:I25"/>
    <mergeCell ref="H26:I26"/>
    <mergeCell ref="J25:K25"/>
    <mergeCell ref="J26:K26"/>
    <mergeCell ref="H27:I27"/>
    <mergeCell ref="J27:K27"/>
    <mergeCell ref="A1:B1"/>
    <mergeCell ref="C1:C22"/>
    <mergeCell ref="D1:E1"/>
    <mergeCell ref="F1:F22"/>
    <mergeCell ref="K2:P2"/>
    <mergeCell ref="K1:L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339-8F2D-43D5-9788-416F0E230C67}">
  <dimension ref="A1:P25"/>
  <sheetViews>
    <sheetView workbookViewId="0">
      <selection activeCell="L24" sqref="L24"/>
    </sheetView>
  </sheetViews>
  <sheetFormatPr defaultRowHeight="14.4" x14ac:dyDescent="0.3"/>
  <cols>
    <col min="1" max="1" width="14.21875" customWidth="1"/>
    <col min="2" max="2" width="15.109375" customWidth="1"/>
    <col min="4" max="4" width="14.77734375" customWidth="1"/>
    <col min="5" max="5" width="17" customWidth="1"/>
    <col min="6" max="7" width="13.109375" customWidth="1"/>
    <col min="8" max="8" width="17" customWidth="1"/>
    <col min="10" max="10" width="15.88671875" customWidth="1"/>
    <col min="11" max="11" width="15.109375" customWidth="1"/>
    <col min="16" max="16" width="14.33203125" customWidth="1"/>
  </cols>
  <sheetData>
    <row r="1" spans="1:16" x14ac:dyDescent="0.3">
      <c r="A1" s="48" t="s">
        <v>101</v>
      </c>
      <c r="B1" s="48"/>
      <c r="D1" s="48" t="s">
        <v>102</v>
      </c>
      <c r="E1" s="48"/>
      <c r="G1" s="48" t="s">
        <v>108</v>
      </c>
      <c r="H1" s="48"/>
      <c r="J1" s="48" t="s">
        <v>103</v>
      </c>
      <c r="K1" s="48"/>
    </row>
    <row r="2" spans="1:16" ht="28.8" customHeight="1" x14ac:dyDescent="0.3">
      <c r="A2" s="9" t="s">
        <v>0</v>
      </c>
      <c r="B2" s="9" t="s">
        <v>2</v>
      </c>
      <c r="C2" s="1"/>
      <c r="D2" s="9" t="s">
        <v>0</v>
      </c>
      <c r="E2" s="9" t="s">
        <v>2</v>
      </c>
      <c r="G2" s="9" t="s">
        <v>0</v>
      </c>
      <c r="H2" s="9" t="s">
        <v>2</v>
      </c>
      <c r="J2" s="9" t="s">
        <v>0</v>
      </c>
      <c r="K2" s="9" t="s">
        <v>2</v>
      </c>
    </row>
    <row r="3" spans="1:16" x14ac:dyDescent="0.3">
      <c r="A3" s="8" t="s">
        <v>30</v>
      </c>
      <c r="B3" s="10">
        <v>89700</v>
      </c>
      <c r="C3" s="1"/>
      <c r="D3" s="8" t="s">
        <v>11</v>
      </c>
      <c r="E3" s="10">
        <v>230000</v>
      </c>
      <c r="G3" s="8" t="s">
        <v>16</v>
      </c>
      <c r="H3" s="10">
        <v>40000</v>
      </c>
      <c r="J3" s="8" t="s">
        <v>64</v>
      </c>
      <c r="K3" s="10">
        <v>50000</v>
      </c>
    </row>
    <row r="4" spans="1:16" x14ac:dyDescent="0.3">
      <c r="A4" s="8" t="s">
        <v>34</v>
      </c>
      <c r="B4" s="10">
        <v>89700</v>
      </c>
      <c r="C4" s="1"/>
      <c r="D4" s="8" t="s">
        <v>16</v>
      </c>
      <c r="E4" s="10">
        <v>40000</v>
      </c>
      <c r="G4" s="8" t="s">
        <v>24</v>
      </c>
      <c r="H4" s="10">
        <v>45000</v>
      </c>
    </row>
    <row r="5" spans="1:16" x14ac:dyDescent="0.3">
      <c r="A5" s="8" t="s">
        <v>48</v>
      </c>
      <c r="B5" s="11">
        <v>110000</v>
      </c>
      <c r="C5" s="1"/>
      <c r="D5" s="8" t="s">
        <v>20</v>
      </c>
      <c r="E5" s="10">
        <v>80000</v>
      </c>
      <c r="G5" s="8" t="s">
        <v>36</v>
      </c>
      <c r="H5" s="10">
        <v>80000</v>
      </c>
    </row>
    <row r="6" spans="1:16" ht="15.6" x14ac:dyDescent="0.3">
      <c r="A6" s="8" t="s">
        <v>51</v>
      </c>
      <c r="B6" s="10">
        <v>65000</v>
      </c>
      <c r="C6" s="1"/>
      <c r="D6" s="8" t="s">
        <v>26</v>
      </c>
      <c r="E6" s="10">
        <v>90000</v>
      </c>
      <c r="G6" s="8" t="s">
        <v>40</v>
      </c>
      <c r="H6" s="10">
        <v>150000</v>
      </c>
      <c r="K6" s="38" t="s">
        <v>119</v>
      </c>
      <c r="L6" s="38"/>
    </row>
    <row r="7" spans="1:16" x14ac:dyDescent="0.3">
      <c r="A7" s="8" t="s">
        <v>52</v>
      </c>
      <c r="B7" s="10">
        <v>70000</v>
      </c>
      <c r="C7" s="1"/>
      <c r="D7" s="8" t="s">
        <v>28</v>
      </c>
      <c r="E7" s="10">
        <v>89700</v>
      </c>
      <c r="G7" s="8" t="s">
        <v>50</v>
      </c>
      <c r="H7" s="10">
        <v>70000</v>
      </c>
      <c r="K7" s="55" t="s">
        <v>121</v>
      </c>
      <c r="L7" s="55"/>
      <c r="M7" s="55"/>
      <c r="N7" s="55"/>
      <c r="O7" s="55"/>
      <c r="P7" s="55"/>
    </row>
    <row r="8" spans="1:16" x14ac:dyDescent="0.3">
      <c r="A8" s="8" t="s">
        <v>53</v>
      </c>
      <c r="B8" s="10">
        <v>45000</v>
      </c>
      <c r="C8" s="1"/>
      <c r="D8" s="8" t="s">
        <v>32</v>
      </c>
      <c r="E8" s="10">
        <v>89700</v>
      </c>
      <c r="G8" s="8" t="s">
        <v>56</v>
      </c>
      <c r="H8" s="10">
        <v>130000</v>
      </c>
    </row>
    <row r="9" spans="1:16" x14ac:dyDescent="0.3">
      <c r="A9" s="8" t="s">
        <v>54</v>
      </c>
      <c r="B9" s="10">
        <v>10000</v>
      </c>
      <c r="C9" s="1"/>
      <c r="D9" s="8" t="s">
        <v>34</v>
      </c>
      <c r="E9" s="10">
        <v>89700</v>
      </c>
      <c r="G9" s="8" t="s">
        <v>74</v>
      </c>
      <c r="H9" s="10">
        <v>55000</v>
      </c>
    </row>
    <row r="10" spans="1:16" x14ac:dyDescent="0.3">
      <c r="A10" s="8" t="s">
        <v>55</v>
      </c>
      <c r="B10" s="10">
        <v>130000</v>
      </c>
      <c r="C10" s="1"/>
      <c r="D10" s="8" t="s">
        <v>38</v>
      </c>
      <c r="E10" s="10">
        <v>150000</v>
      </c>
      <c r="G10" s="8" t="s">
        <v>89</v>
      </c>
      <c r="H10" s="11">
        <v>50000</v>
      </c>
    </row>
    <row r="11" spans="1:16" x14ac:dyDescent="0.3">
      <c r="A11" s="8" t="s">
        <v>57</v>
      </c>
      <c r="B11" s="10">
        <v>140000</v>
      </c>
      <c r="C11" s="1"/>
      <c r="D11" s="8" t="s">
        <v>40</v>
      </c>
      <c r="E11" s="10">
        <v>150000</v>
      </c>
      <c r="G11" s="8" t="s">
        <v>91</v>
      </c>
      <c r="H11" s="10">
        <v>80000</v>
      </c>
    </row>
    <row r="12" spans="1:16" x14ac:dyDescent="0.3">
      <c r="A12" s="8" t="s">
        <v>58</v>
      </c>
      <c r="B12" s="10">
        <v>45000</v>
      </c>
      <c r="C12" s="1"/>
      <c r="D12" s="8" t="s">
        <v>42</v>
      </c>
      <c r="E12" s="10">
        <v>89700</v>
      </c>
    </row>
    <row r="13" spans="1:16" x14ac:dyDescent="0.3">
      <c r="A13" s="8" t="s">
        <v>59</v>
      </c>
      <c r="B13" s="10">
        <v>89700</v>
      </c>
      <c r="C13" s="1"/>
      <c r="D13" s="8" t="s">
        <v>44</v>
      </c>
      <c r="E13" s="10">
        <v>85000</v>
      </c>
    </row>
    <row r="14" spans="1:16" ht="15" thickBot="1" x14ac:dyDescent="0.35">
      <c r="A14" s="8" t="s">
        <v>60</v>
      </c>
      <c r="B14" s="10">
        <v>150000</v>
      </c>
      <c r="C14" s="1"/>
      <c r="D14" s="8" t="s">
        <v>45</v>
      </c>
      <c r="E14" s="10">
        <v>55000</v>
      </c>
    </row>
    <row r="15" spans="1:16" x14ac:dyDescent="0.3">
      <c r="A15" s="8" t="s">
        <v>62</v>
      </c>
      <c r="B15" s="10">
        <v>85000</v>
      </c>
      <c r="C15" s="1"/>
      <c r="D15" s="8" t="s">
        <v>47</v>
      </c>
      <c r="E15" s="10">
        <v>45000</v>
      </c>
      <c r="G15" s="50" t="s">
        <v>104</v>
      </c>
      <c r="H15" s="49"/>
      <c r="I15" s="49" t="s">
        <v>101</v>
      </c>
      <c r="J15" s="49"/>
      <c r="K15" s="49" t="s">
        <v>102</v>
      </c>
      <c r="L15" s="49"/>
      <c r="M15" s="49" t="s">
        <v>108</v>
      </c>
      <c r="N15" s="49"/>
      <c r="O15" s="49" t="s">
        <v>103</v>
      </c>
      <c r="P15" s="54"/>
    </row>
    <row r="16" spans="1:16" x14ac:dyDescent="0.3">
      <c r="A16" s="8" t="s">
        <v>63</v>
      </c>
      <c r="B16" s="10">
        <v>60000</v>
      </c>
      <c r="C16" s="1"/>
      <c r="D16" s="8" t="s">
        <v>49</v>
      </c>
      <c r="E16" s="10">
        <v>80000</v>
      </c>
      <c r="G16" s="51" t="s">
        <v>105</v>
      </c>
      <c r="H16" s="35"/>
      <c r="I16" s="41">
        <f>AVERAGE(B3:B25)</f>
        <v>74904.34782608696</v>
      </c>
      <c r="J16" s="41"/>
      <c r="K16" s="41">
        <f>AVERAGE(E3:E25)</f>
        <v>87513.043478260865</v>
      </c>
      <c r="L16" s="41"/>
      <c r="M16" s="41">
        <f>AVERAGE(H3:H11)</f>
        <v>77777.777777777781</v>
      </c>
      <c r="N16" s="41"/>
      <c r="O16" s="41">
        <f>AVERAGE(K3:K3)</f>
        <v>50000</v>
      </c>
      <c r="P16" s="53"/>
    </row>
    <row r="17" spans="1:16" x14ac:dyDescent="0.3">
      <c r="A17" s="8" t="s">
        <v>65</v>
      </c>
      <c r="B17" s="10">
        <v>89000</v>
      </c>
      <c r="C17" s="1"/>
      <c r="D17" s="8" t="s">
        <v>50</v>
      </c>
      <c r="E17" s="10">
        <v>70000</v>
      </c>
      <c r="G17" s="51" t="s">
        <v>106</v>
      </c>
      <c r="H17" s="35"/>
      <c r="I17" s="41">
        <f>MEDIAN(B3:B25)</f>
        <v>70000</v>
      </c>
      <c r="J17" s="42"/>
      <c r="K17" s="41">
        <f>MEDIAN(E3:E25)</f>
        <v>80000</v>
      </c>
      <c r="L17" s="42"/>
      <c r="M17" s="41">
        <f>MEDIAN(H3:H11)</f>
        <v>70000</v>
      </c>
      <c r="N17" s="42"/>
      <c r="O17" s="41">
        <f>MEDIAN(K3:K3)</f>
        <v>50000</v>
      </c>
      <c r="P17" s="43"/>
    </row>
    <row r="18" spans="1:16" ht="15" thickBot="1" x14ac:dyDescent="0.35">
      <c r="A18" s="8" t="s">
        <v>68</v>
      </c>
      <c r="B18" s="10">
        <v>55000</v>
      </c>
      <c r="C18" s="1"/>
      <c r="D18" s="8" t="s">
        <v>52</v>
      </c>
      <c r="E18" s="10">
        <v>70000</v>
      </c>
      <c r="G18" s="52" t="s">
        <v>107</v>
      </c>
      <c r="H18" s="40"/>
      <c r="I18" s="44">
        <f>MODE(B3:B25)</f>
        <v>89700</v>
      </c>
      <c r="J18" s="44"/>
      <c r="K18" s="44">
        <f>MODE(E3:E25)</f>
        <v>89700</v>
      </c>
      <c r="L18" s="44"/>
      <c r="M18" s="44">
        <f>MODE(H3:H11)</f>
        <v>80000</v>
      </c>
      <c r="N18" s="44"/>
      <c r="O18" s="44" t="e">
        <f>MODE(K3:K3)</f>
        <v>#N/A</v>
      </c>
      <c r="P18" s="45"/>
    </row>
    <row r="19" spans="1:16" x14ac:dyDescent="0.3">
      <c r="A19" s="8" t="s">
        <v>70</v>
      </c>
      <c r="B19" s="10">
        <v>45000</v>
      </c>
      <c r="C19" s="1"/>
      <c r="D19" s="8" t="s">
        <v>57</v>
      </c>
      <c r="E19" s="10">
        <v>140000</v>
      </c>
    </row>
    <row r="20" spans="1:16" x14ac:dyDescent="0.3">
      <c r="A20" s="8" t="s">
        <v>72</v>
      </c>
      <c r="B20" s="10">
        <v>40000</v>
      </c>
      <c r="C20" s="1"/>
      <c r="D20" s="8" t="s">
        <v>63</v>
      </c>
      <c r="E20" s="10">
        <v>60000</v>
      </c>
    </row>
    <row r="21" spans="1:16" x14ac:dyDescent="0.3">
      <c r="A21" s="8" t="s">
        <v>76</v>
      </c>
      <c r="B21" s="10">
        <v>50000</v>
      </c>
      <c r="C21" s="1"/>
      <c r="D21" s="8" t="s">
        <v>65</v>
      </c>
      <c r="E21" s="10">
        <v>89000</v>
      </c>
    </row>
    <row r="22" spans="1:16" x14ac:dyDescent="0.3">
      <c r="A22" s="8" t="s">
        <v>78</v>
      </c>
      <c r="B22" s="10">
        <v>50000</v>
      </c>
      <c r="C22" s="1"/>
      <c r="D22" s="8" t="s">
        <v>68</v>
      </c>
      <c r="E22" s="10">
        <v>55000</v>
      </c>
    </row>
    <row r="23" spans="1:16" x14ac:dyDescent="0.3">
      <c r="A23" s="8" t="s">
        <v>80</v>
      </c>
      <c r="B23" s="10">
        <v>80000</v>
      </c>
      <c r="C23" s="1"/>
      <c r="D23" s="8" t="s">
        <v>80</v>
      </c>
      <c r="E23" s="10">
        <v>80000</v>
      </c>
    </row>
    <row r="24" spans="1:16" x14ac:dyDescent="0.3">
      <c r="A24" s="8" t="s">
        <v>83</v>
      </c>
      <c r="B24" s="10">
        <v>89700</v>
      </c>
      <c r="C24" s="1"/>
      <c r="D24" s="8" t="s">
        <v>85</v>
      </c>
      <c r="E24" s="10">
        <v>40000</v>
      </c>
    </row>
    <row r="25" spans="1:16" x14ac:dyDescent="0.3">
      <c r="A25" s="8" t="s">
        <v>87</v>
      </c>
      <c r="B25" s="11">
        <v>45000</v>
      </c>
      <c r="C25" s="1"/>
      <c r="D25" s="8" t="s">
        <v>87</v>
      </c>
      <c r="E25" s="11">
        <v>45000</v>
      </c>
    </row>
  </sheetData>
  <mergeCells count="26">
    <mergeCell ref="K16:L16"/>
    <mergeCell ref="K17:L17"/>
    <mergeCell ref="M18:N18"/>
    <mergeCell ref="O16:P16"/>
    <mergeCell ref="O17:P17"/>
    <mergeCell ref="O18:P18"/>
    <mergeCell ref="M15:N15"/>
    <mergeCell ref="O15:P15"/>
    <mergeCell ref="M16:N16"/>
    <mergeCell ref="M17:N17"/>
    <mergeCell ref="K18:L18"/>
    <mergeCell ref="A1:B1"/>
    <mergeCell ref="D1:E1"/>
    <mergeCell ref="G1:H1"/>
    <mergeCell ref="J1:K1"/>
    <mergeCell ref="I15:J15"/>
    <mergeCell ref="K15:L15"/>
    <mergeCell ref="G15:H15"/>
    <mergeCell ref="G16:H16"/>
    <mergeCell ref="G17:H17"/>
    <mergeCell ref="G18:H18"/>
    <mergeCell ref="I16:J16"/>
    <mergeCell ref="I18:J18"/>
    <mergeCell ref="I17:J17"/>
    <mergeCell ref="K6:L6"/>
    <mergeCell ref="K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A022-8F76-427F-BD81-EC95E2DCD83E}">
  <dimension ref="A1:N46"/>
  <sheetViews>
    <sheetView workbookViewId="0">
      <selection activeCell="F11" sqref="F11"/>
    </sheetView>
  </sheetViews>
  <sheetFormatPr defaultRowHeight="14.4" x14ac:dyDescent="0.3"/>
  <cols>
    <col min="1" max="1" width="22.5546875" customWidth="1"/>
    <col min="2" max="2" width="16.33203125" style="6" customWidth="1"/>
    <col min="3" max="3" width="15.109375" customWidth="1"/>
    <col min="5" max="5" width="26.88671875" customWidth="1"/>
    <col min="9" max="9" width="18.109375" customWidth="1"/>
    <col min="14" max="14" width="16.21875" customWidth="1"/>
  </cols>
  <sheetData>
    <row r="1" spans="1:14" x14ac:dyDescent="0.3">
      <c r="A1" s="1" t="s">
        <v>0</v>
      </c>
      <c r="B1" s="19" t="s">
        <v>10</v>
      </c>
      <c r="C1" s="26" t="s">
        <v>96</v>
      </c>
    </row>
    <row r="2" spans="1:14" ht="21" x14ac:dyDescent="0.3">
      <c r="A2" t="s">
        <v>11</v>
      </c>
      <c r="B2" s="6">
        <v>43459</v>
      </c>
      <c r="C2">
        <v>28</v>
      </c>
      <c r="I2" s="29" t="s">
        <v>119</v>
      </c>
      <c r="J2" s="34"/>
      <c r="L2" s="31"/>
      <c r="M2" s="30"/>
      <c r="N2" s="30"/>
    </row>
    <row r="3" spans="1:14" ht="15" thickBot="1" x14ac:dyDescent="0.35">
      <c r="A3" t="s">
        <v>16</v>
      </c>
      <c r="B3" s="6">
        <v>43749</v>
      </c>
      <c r="C3">
        <v>30</v>
      </c>
      <c r="H3" s="33"/>
      <c r="I3" s="58" t="s">
        <v>122</v>
      </c>
      <c r="J3" s="58"/>
      <c r="K3" s="58"/>
      <c r="L3" s="58"/>
      <c r="M3" s="58"/>
      <c r="N3" s="58"/>
    </row>
    <row r="4" spans="1:14" x14ac:dyDescent="0.3">
      <c r="A4" t="s">
        <v>20</v>
      </c>
      <c r="B4" s="6">
        <v>43484</v>
      </c>
      <c r="C4">
        <v>27</v>
      </c>
      <c r="E4" s="20" t="s">
        <v>118</v>
      </c>
      <c r="F4" s="21">
        <f>MAX(C2:C46)</f>
        <v>38</v>
      </c>
    </row>
    <row r="5" spans="1:14" x14ac:dyDescent="0.3">
      <c r="A5" t="s">
        <v>24</v>
      </c>
      <c r="B5" s="6">
        <v>44271</v>
      </c>
      <c r="C5">
        <v>31</v>
      </c>
      <c r="E5" s="56" t="s">
        <v>111</v>
      </c>
      <c r="F5" s="57"/>
    </row>
    <row r="6" spans="1:14" x14ac:dyDescent="0.3">
      <c r="A6" t="s">
        <v>26</v>
      </c>
      <c r="B6" s="6">
        <v>43644</v>
      </c>
      <c r="C6">
        <v>29</v>
      </c>
      <c r="E6" s="22" t="s">
        <v>115</v>
      </c>
      <c r="F6" s="23">
        <f>QUARTILE(C2:C46,1)</f>
        <v>24</v>
      </c>
    </row>
    <row r="7" spans="1:14" x14ac:dyDescent="0.3">
      <c r="A7" t="s">
        <v>28</v>
      </c>
      <c r="B7" s="6">
        <v>43689</v>
      </c>
      <c r="C7">
        <v>27</v>
      </c>
      <c r="E7" s="22" t="s">
        <v>116</v>
      </c>
      <c r="F7" s="23">
        <f>QUARTILE(C2:C47,2)</f>
        <v>25</v>
      </c>
    </row>
    <row r="8" spans="1:14" x14ac:dyDescent="0.3">
      <c r="A8" t="s">
        <v>30</v>
      </c>
      <c r="B8" s="6">
        <v>43291</v>
      </c>
      <c r="C8">
        <v>23</v>
      </c>
      <c r="E8" s="22" t="s">
        <v>114</v>
      </c>
      <c r="F8" s="23">
        <f>QUARTILE(C2:C48,3)</f>
        <v>28</v>
      </c>
    </row>
    <row r="9" spans="1:14" x14ac:dyDescent="0.3">
      <c r="A9" t="s">
        <v>32</v>
      </c>
      <c r="B9" s="6">
        <v>43829</v>
      </c>
      <c r="C9">
        <v>28</v>
      </c>
      <c r="E9" s="22" t="s">
        <v>117</v>
      </c>
      <c r="F9" s="23">
        <f>F8-F6</f>
        <v>4</v>
      </c>
    </row>
    <row r="10" spans="1:14" x14ac:dyDescent="0.3">
      <c r="A10" t="s">
        <v>34</v>
      </c>
      <c r="B10" s="6">
        <v>43361</v>
      </c>
      <c r="C10">
        <v>25</v>
      </c>
      <c r="E10" s="22" t="s">
        <v>112</v>
      </c>
      <c r="F10" s="23">
        <f>F8+1.5*F9</f>
        <v>34</v>
      </c>
    </row>
    <row r="11" spans="1:14" ht="15" thickBot="1" x14ac:dyDescent="0.35">
      <c r="A11" t="s">
        <v>36</v>
      </c>
      <c r="B11" s="6">
        <v>43756</v>
      </c>
      <c r="C11">
        <v>33</v>
      </c>
      <c r="E11" s="24" t="s">
        <v>113</v>
      </c>
      <c r="F11" s="25">
        <f>F6-1.5*F9</f>
        <v>18</v>
      </c>
    </row>
    <row r="12" spans="1:14" x14ac:dyDescent="0.3">
      <c r="A12" t="s">
        <v>38</v>
      </c>
      <c r="B12" s="6">
        <v>43699</v>
      </c>
      <c r="C12">
        <v>28</v>
      </c>
    </row>
    <row r="13" spans="1:14" x14ac:dyDescent="0.3">
      <c r="A13" t="s">
        <v>40</v>
      </c>
      <c r="B13" s="6">
        <v>43643</v>
      </c>
      <c r="C13">
        <v>30</v>
      </c>
    </row>
    <row r="14" spans="1:14" x14ac:dyDescent="0.3">
      <c r="A14" t="s">
        <v>42</v>
      </c>
      <c r="B14" s="6">
        <v>43357</v>
      </c>
      <c r="C14">
        <v>27</v>
      </c>
    </row>
    <row r="15" spans="1:14" x14ac:dyDescent="0.3">
      <c r="A15" t="s">
        <v>44</v>
      </c>
      <c r="B15" s="6">
        <v>43775</v>
      </c>
      <c r="C15">
        <v>28</v>
      </c>
    </row>
    <row r="16" spans="1:14" x14ac:dyDescent="0.3">
      <c r="A16" t="s">
        <v>45</v>
      </c>
      <c r="B16" s="6">
        <v>43455</v>
      </c>
      <c r="C16">
        <v>28</v>
      </c>
    </row>
    <row r="17" spans="1:3" x14ac:dyDescent="0.3">
      <c r="A17" t="s">
        <v>47</v>
      </c>
      <c r="B17" s="6">
        <v>43448</v>
      </c>
      <c r="C17">
        <v>27</v>
      </c>
    </row>
    <row r="18" spans="1:3" x14ac:dyDescent="0.3">
      <c r="A18" t="s">
        <v>48</v>
      </c>
      <c r="B18" s="6">
        <v>43491</v>
      </c>
      <c r="C18">
        <v>24</v>
      </c>
    </row>
    <row r="19" spans="1:3" x14ac:dyDescent="0.3">
      <c r="A19" t="s">
        <v>49</v>
      </c>
      <c r="B19" s="6">
        <v>43248</v>
      </c>
      <c r="C19">
        <v>28</v>
      </c>
    </row>
    <row r="20" spans="1:3" x14ac:dyDescent="0.3">
      <c r="A20" t="s">
        <v>50</v>
      </c>
      <c r="B20" s="6">
        <v>43282</v>
      </c>
      <c r="C20">
        <v>30</v>
      </c>
    </row>
    <row r="21" spans="1:3" x14ac:dyDescent="0.3">
      <c r="A21" t="s">
        <v>51</v>
      </c>
      <c r="B21" s="6">
        <v>43516</v>
      </c>
      <c r="C21">
        <v>23</v>
      </c>
    </row>
    <row r="22" spans="1:3" x14ac:dyDescent="0.3">
      <c r="A22" t="s">
        <v>52</v>
      </c>
      <c r="B22" s="6">
        <v>43861</v>
      </c>
      <c r="C22">
        <v>25</v>
      </c>
    </row>
    <row r="23" spans="1:3" x14ac:dyDescent="0.3">
      <c r="A23" t="s">
        <v>53</v>
      </c>
      <c r="B23" s="6">
        <v>43290</v>
      </c>
      <c r="C23">
        <v>23</v>
      </c>
    </row>
    <row r="24" spans="1:3" x14ac:dyDescent="0.3">
      <c r="A24" t="s">
        <v>54</v>
      </c>
      <c r="B24" s="6">
        <v>43286</v>
      </c>
      <c r="C24">
        <v>24</v>
      </c>
    </row>
    <row r="25" spans="1:3" x14ac:dyDescent="0.3">
      <c r="A25" t="s">
        <v>55</v>
      </c>
      <c r="B25" s="6">
        <v>43105</v>
      </c>
      <c r="C25">
        <v>22</v>
      </c>
    </row>
    <row r="26" spans="1:3" x14ac:dyDescent="0.3">
      <c r="A26" t="s">
        <v>56</v>
      </c>
      <c r="B26" s="6">
        <v>43677</v>
      </c>
      <c r="C26">
        <v>34</v>
      </c>
    </row>
    <row r="27" spans="1:3" x14ac:dyDescent="0.3">
      <c r="A27" t="s">
        <v>57</v>
      </c>
      <c r="B27" s="6">
        <v>43431</v>
      </c>
      <c r="C27">
        <v>25</v>
      </c>
    </row>
    <row r="28" spans="1:3" x14ac:dyDescent="0.3">
      <c r="A28" t="s">
        <v>58</v>
      </c>
      <c r="B28" s="6">
        <v>43116</v>
      </c>
      <c r="C28">
        <v>21</v>
      </c>
    </row>
    <row r="29" spans="1:3" x14ac:dyDescent="0.3">
      <c r="A29" t="s">
        <v>59</v>
      </c>
      <c r="B29" s="6">
        <v>43214</v>
      </c>
      <c r="C29">
        <v>21</v>
      </c>
    </row>
    <row r="30" spans="1:3" x14ac:dyDescent="0.3">
      <c r="A30" t="s">
        <v>60</v>
      </c>
      <c r="B30" s="6">
        <v>43219</v>
      </c>
      <c r="C30">
        <v>22</v>
      </c>
    </row>
    <row r="31" spans="1:3" x14ac:dyDescent="0.3">
      <c r="A31" t="s">
        <v>62</v>
      </c>
      <c r="B31" s="6">
        <v>43370</v>
      </c>
      <c r="C31">
        <v>21</v>
      </c>
    </row>
    <row r="32" spans="1:3" x14ac:dyDescent="0.3">
      <c r="A32" t="s">
        <v>63</v>
      </c>
      <c r="B32" s="6">
        <v>43337</v>
      </c>
      <c r="C32">
        <v>25</v>
      </c>
    </row>
    <row r="33" spans="1:3" x14ac:dyDescent="0.3">
      <c r="A33" s="12" t="s">
        <v>64</v>
      </c>
      <c r="B33" s="18">
        <v>43833</v>
      </c>
      <c r="C33" s="12">
        <v>38</v>
      </c>
    </row>
    <row r="34" spans="1:3" x14ac:dyDescent="0.3">
      <c r="A34" t="s">
        <v>65</v>
      </c>
      <c r="B34" s="6">
        <v>43932</v>
      </c>
      <c r="C34">
        <v>25</v>
      </c>
    </row>
    <row r="35" spans="1:3" x14ac:dyDescent="0.3">
      <c r="A35" t="s">
        <v>68</v>
      </c>
      <c r="B35" s="6">
        <v>43709</v>
      </c>
      <c r="C35">
        <v>25</v>
      </c>
    </row>
    <row r="36" spans="1:3" x14ac:dyDescent="0.3">
      <c r="A36" t="s">
        <v>70</v>
      </c>
      <c r="B36" s="6">
        <v>43756</v>
      </c>
      <c r="C36">
        <v>23</v>
      </c>
    </row>
    <row r="37" spans="1:3" x14ac:dyDescent="0.3">
      <c r="A37" t="s">
        <v>72</v>
      </c>
      <c r="B37" s="6">
        <v>43589</v>
      </c>
      <c r="C37">
        <v>22</v>
      </c>
    </row>
    <row r="38" spans="1:3" x14ac:dyDescent="0.3">
      <c r="A38" t="s">
        <v>74</v>
      </c>
      <c r="B38" s="6">
        <v>43522</v>
      </c>
      <c r="C38">
        <v>32</v>
      </c>
    </row>
    <row r="39" spans="1:3" x14ac:dyDescent="0.3">
      <c r="A39" t="s">
        <v>76</v>
      </c>
      <c r="B39" s="6">
        <v>43682</v>
      </c>
      <c r="C39">
        <v>24</v>
      </c>
    </row>
    <row r="40" spans="1:3" x14ac:dyDescent="0.3">
      <c r="A40" t="s">
        <v>78</v>
      </c>
      <c r="B40" s="6">
        <v>43426</v>
      </c>
      <c r="C40">
        <v>22</v>
      </c>
    </row>
    <row r="41" spans="1:3" x14ac:dyDescent="0.3">
      <c r="A41" t="s">
        <v>80</v>
      </c>
      <c r="B41" s="6">
        <v>44242</v>
      </c>
      <c r="C41">
        <v>25</v>
      </c>
    </row>
    <row r="42" spans="1:3" x14ac:dyDescent="0.3">
      <c r="A42" t="s">
        <v>83</v>
      </c>
      <c r="B42" s="6">
        <v>43397</v>
      </c>
      <c r="C42">
        <v>24</v>
      </c>
    </row>
    <row r="43" spans="1:3" x14ac:dyDescent="0.3">
      <c r="A43" t="s">
        <v>85</v>
      </c>
      <c r="B43" s="6">
        <v>44270</v>
      </c>
      <c r="C43">
        <v>26</v>
      </c>
    </row>
    <row r="44" spans="1:3" x14ac:dyDescent="0.3">
      <c r="A44" t="s">
        <v>87</v>
      </c>
      <c r="B44" s="6">
        <v>43453</v>
      </c>
      <c r="C44">
        <v>25</v>
      </c>
    </row>
    <row r="45" spans="1:3" x14ac:dyDescent="0.3">
      <c r="A45" t="s">
        <v>89</v>
      </c>
      <c r="B45" s="6">
        <v>44263</v>
      </c>
      <c r="C45">
        <v>32</v>
      </c>
    </row>
    <row r="46" spans="1:3" x14ac:dyDescent="0.3">
      <c r="A46" t="s">
        <v>91</v>
      </c>
      <c r="B46" s="6">
        <v>43820</v>
      </c>
      <c r="C46">
        <v>31</v>
      </c>
    </row>
  </sheetData>
  <mergeCells count="2">
    <mergeCell ref="E5:F5"/>
    <mergeCell ref="I3:N3"/>
  </mergeCells>
  <conditionalFormatting sqref="C1">
    <cfRule type="cellIs" dxfId="3" priority="1" operator="greaterThan">
      <formula>34</formula>
    </cfRule>
  </conditionalFormatting>
  <conditionalFormatting sqref="C1:C46">
    <cfRule type="cellIs" dxfId="2" priority="2" operator="lessThan">
      <formula>18</formula>
    </cfRule>
  </conditionalFormatting>
  <conditionalFormatting sqref="C1:C1048576">
    <cfRule type="cellIs" dxfId="1" priority="3" operator="greaterThan">
      <formula>34</formula>
    </cfRule>
  </conditionalFormatting>
  <conditionalFormatting sqref="E5">
    <cfRule type="cellIs" dxfId="0" priority="4" operator="greaterThan">
      <formula>255000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6FFE-3044-4D7B-8FD2-F4170B32AF5A}">
  <dimension ref="A1:R46"/>
  <sheetViews>
    <sheetView workbookViewId="0">
      <selection activeCell="F10" sqref="F10"/>
    </sheetView>
  </sheetViews>
  <sheetFormatPr defaultRowHeight="14.4" x14ac:dyDescent="0.3"/>
  <cols>
    <col min="1" max="1" width="19.6640625" customWidth="1"/>
    <col min="2" max="2" width="19.21875" customWidth="1"/>
    <col min="18" max="18" width="22.21875" customWidth="1"/>
  </cols>
  <sheetData>
    <row r="1" spans="1:18" ht="30.6" customHeight="1" x14ac:dyDescent="0.3">
      <c r="A1" s="15" t="s">
        <v>10</v>
      </c>
      <c r="B1" s="15" t="s">
        <v>109</v>
      </c>
      <c r="M1" s="38" t="s">
        <v>119</v>
      </c>
      <c r="N1" s="38"/>
      <c r="P1" s="27"/>
    </row>
    <row r="2" spans="1:18" ht="15" thickBot="1" x14ac:dyDescent="0.35">
      <c r="A2" s="16">
        <v>43459</v>
      </c>
      <c r="B2" s="8">
        <f>MONTH(A2)</f>
        <v>12</v>
      </c>
      <c r="L2" s="32"/>
      <c r="M2" s="55" t="s">
        <v>123</v>
      </c>
      <c r="N2" s="55"/>
      <c r="O2" s="55"/>
      <c r="P2" s="55"/>
      <c r="Q2" s="55"/>
      <c r="R2" s="55"/>
    </row>
    <row r="3" spans="1:18" x14ac:dyDescent="0.3">
      <c r="A3" s="16">
        <v>43749</v>
      </c>
      <c r="B3" s="8">
        <f t="shared" ref="B3:B46" si="0">MONTH(A3)</f>
        <v>10</v>
      </c>
      <c r="E3" s="59" t="s">
        <v>110</v>
      </c>
      <c r="F3" s="60"/>
      <c r="G3" s="60"/>
      <c r="H3" s="60"/>
      <c r="I3" s="60"/>
      <c r="J3" s="61"/>
    </row>
    <row r="4" spans="1:18" ht="15" thickBot="1" x14ac:dyDescent="0.35">
      <c r="A4" s="16">
        <v>43484</v>
      </c>
      <c r="B4" s="8">
        <f t="shared" si="0"/>
        <v>1</v>
      </c>
      <c r="E4" s="62">
        <f>MODE(B2:B46)</f>
        <v>12</v>
      </c>
      <c r="F4" s="63"/>
      <c r="G4" s="63"/>
      <c r="H4" s="63"/>
      <c r="I4" s="63"/>
      <c r="J4" s="64"/>
    </row>
    <row r="5" spans="1:18" x14ac:dyDescent="0.3">
      <c r="A5" s="16">
        <v>44271</v>
      </c>
      <c r="B5" s="8">
        <f t="shared" si="0"/>
        <v>3</v>
      </c>
    </row>
    <row r="6" spans="1:18" x14ac:dyDescent="0.3">
      <c r="A6" s="16">
        <v>43644</v>
      </c>
      <c r="B6" s="8">
        <f t="shared" si="0"/>
        <v>6</v>
      </c>
    </row>
    <row r="7" spans="1:18" x14ac:dyDescent="0.3">
      <c r="A7" s="16">
        <v>43689</v>
      </c>
      <c r="B7" s="8">
        <f t="shared" si="0"/>
        <v>8</v>
      </c>
    </row>
    <row r="8" spans="1:18" x14ac:dyDescent="0.3">
      <c r="A8" s="16">
        <v>43291</v>
      </c>
      <c r="B8" s="8">
        <f t="shared" si="0"/>
        <v>7</v>
      </c>
    </row>
    <row r="9" spans="1:18" x14ac:dyDescent="0.3">
      <c r="A9" s="16">
        <v>43829</v>
      </c>
      <c r="B9" s="8">
        <f t="shared" si="0"/>
        <v>12</v>
      </c>
    </row>
    <row r="10" spans="1:18" x14ac:dyDescent="0.3">
      <c r="A10" s="16">
        <v>43361</v>
      </c>
      <c r="B10" s="8">
        <f t="shared" si="0"/>
        <v>9</v>
      </c>
    </row>
    <row r="11" spans="1:18" x14ac:dyDescent="0.3">
      <c r="A11" s="16">
        <v>43756</v>
      </c>
      <c r="B11" s="8">
        <f t="shared" si="0"/>
        <v>10</v>
      </c>
    </row>
    <row r="12" spans="1:18" x14ac:dyDescent="0.3">
      <c r="A12" s="16">
        <v>43699</v>
      </c>
      <c r="B12" s="8">
        <f t="shared" si="0"/>
        <v>8</v>
      </c>
    </row>
    <row r="13" spans="1:18" x14ac:dyDescent="0.3">
      <c r="A13" s="16">
        <v>43643</v>
      </c>
      <c r="B13" s="8">
        <f t="shared" si="0"/>
        <v>6</v>
      </c>
    </row>
    <row r="14" spans="1:18" x14ac:dyDescent="0.3">
      <c r="A14" s="16">
        <v>43357</v>
      </c>
      <c r="B14" s="8">
        <f t="shared" si="0"/>
        <v>9</v>
      </c>
    </row>
    <row r="15" spans="1:18" x14ac:dyDescent="0.3">
      <c r="A15" s="16">
        <v>43775</v>
      </c>
      <c r="B15" s="8">
        <f t="shared" si="0"/>
        <v>11</v>
      </c>
    </row>
    <row r="16" spans="1:18" x14ac:dyDescent="0.3">
      <c r="A16" s="16">
        <v>43455</v>
      </c>
      <c r="B16" s="8">
        <f t="shared" si="0"/>
        <v>12</v>
      </c>
    </row>
    <row r="17" spans="1:2" x14ac:dyDescent="0.3">
      <c r="A17" s="16">
        <v>43448</v>
      </c>
      <c r="B17" s="8">
        <f t="shared" si="0"/>
        <v>12</v>
      </c>
    </row>
    <row r="18" spans="1:2" x14ac:dyDescent="0.3">
      <c r="A18" s="16">
        <v>43491</v>
      </c>
      <c r="B18" s="8">
        <f t="shared" si="0"/>
        <v>1</v>
      </c>
    </row>
    <row r="19" spans="1:2" x14ac:dyDescent="0.3">
      <c r="A19" s="16">
        <v>43248</v>
      </c>
      <c r="B19" s="8">
        <f t="shared" si="0"/>
        <v>5</v>
      </c>
    </row>
    <row r="20" spans="1:2" x14ac:dyDescent="0.3">
      <c r="A20" s="16">
        <v>43282</v>
      </c>
      <c r="B20" s="8">
        <f t="shared" si="0"/>
        <v>7</v>
      </c>
    </row>
    <row r="21" spans="1:2" x14ac:dyDescent="0.3">
      <c r="A21" s="16">
        <v>43516</v>
      </c>
      <c r="B21" s="8">
        <f t="shared" si="0"/>
        <v>2</v>
      </c>
    </row>
    <row r="22" spans="1:2" x14ac:dyDescent="0.3">
      <c r="A22" s="16">
        <v>43861</v>
      </c>
      <c r="B22" s="8">
        <f t="shared" si="0"/>
        <v>1</v>
      </c>
    </row>
    <row r="23" spans="1:2" x14ac:dyDescent="0.3">
      <c r="A23" s="16">
        <v>43290</v>
      </c>
      <c r="B23" s="8">
        <f t="shared" si="0"/>
        <v>7</v>
      </c>
    </row>
    <row r="24" spans="1:2" x14ac:dyDescent="0.3">
      <c r="A24" s="16">
        <v>43286</v>
      </c>
      <c r="B24" s="8">
        <f t="shared" si="0"/>
        <v>7</v>
      </c>
    </row>
    <row r="25" spans="1:2" x14ac:dyDescent="0.3">
      <c r="A25" s="16">
        <v>43105</v>
      </c>
      <c r="B25" s="8">
        <f t="shared" si="0"/>
        <v>1</v>
      </c>
    </row>
    <row r="26" spans="1:2" x14ac:dyDescent="0.3">
      <c r="A26" s="16">
        <v>43677</v>
      </c>
      <c r="B26" s="8">
        <f t="shared" si="0"/>
        <v>7</v>
      </c>
    </row>
    <row r="27" spans="1:2" x14ac:dyDescent="0.3">
      <c r="A27" s="16">
        <v>43431</v>
      </c>
      <c r="B27" s="8">
        <f t="shared" si="0"/>
        <v>11</v>
      </c>
    </row>
    <row r="28" spans="1:2" x14ac:dyDescent="0.3">
      <c r="A28" s="16">
        <v>43116</v>
      </c>
      <c r="B28" s="8">
        <f t="shared" si="0"/>
        <v>1</v>
      </c>
    </row>
    <row r="29" spans="1:2" x14ac:dyDescent="0.3">
      <c r="A29" s="16">
        <v>43214</v>
      </c>
      <c r="B29" s="8">
        <f t="shared" si="0"/>
        <v>4</v>
      </c>
    </row>
    <row r="30" spans="1:2" x14ac:dyDescent="0.3">
      <c r="A30" s="16">
        <v>43219</v>
      </c>
      <c r="B30" s="8">
        <f t="shared" si="0"/>
        <v>4</v>
      </c>
    </row>
    <row r="31" spans="1:2" x14ac:dyDescent="0.3">
      <c r="A31" s="16">
        <v>43370</v>
      </c>
      <c r="B31" s="8">
        <f t="shared" si="0"/>
        <v>9</v>
      </c>
    </row>
    <row r="32" spans="1:2" x14ac:dyDescent="0.3">
      <c r="A32" s="16">
        <v>43337</v>
      </c>
      <c r="B32" s="8">
        <f t="shared" si="0"/>
        <v>8</v>
      </c>
    </row>
    <row r="33" spans="1:2" x14ac:dyDescent="0.3">
      <c r="A33" s="16">
        <v>43833</v>
      </c>
      <c r="B33" s="8">
        <f t="shared" si="0"/>
        <v>1</v>
      </c>
    </row>
    <row r="34" spans="1:2" x14ac:dyDescent="0.3">
      <c r="A34" s="16">
        <v>43932</v>
      </c>
      <c r="B34" s="8">
        <f t="shared" si="0"/>
        <v>4</v>
      </c>
    </row>
    <row r="35" spans="1:2" x14ac:dyDescent="0.3">
      <c r="A35" s="16">
        <v>43709</v>
      </c>
      <c r="B35" s="8">
        <f t="shared" si="0"/>
        <v>9</v>
      </c>
    </row>
    <row r="36" spans="1:2" x14ac:dyDescent="0.3">
      <c r="A36" s="16">
        <v>43756</v>
      </c>
      <c r="B36" s="8">
        <f t="shared" si="0"/>
        <v>10</v>
      </c>
    </row>
    <row r="37" spans="1:2" x14ac:dyDescent="0.3">
      <c r="A37" s="16">
        <v>43589</v>
      </c>
      <c r="B37" s="8">
        <f t="shared" si="0"/>
        <v>5</v>
      </c>
    </row>
    <row r="38" spans="1:2" x14ac:dyDescent="0.3">
      <c r="A38" s="16">
        <v>43522</v>
      </c>
      <c r="B38" s="8">
        <f t="shared" si="0"/>
        <v>2</v>
      </c>
    </row>
    <row r="39" spans="1:2" x14ac:dyDescent="0.3">
      <c r="A39" s="16">
        <v>43682</v>
      </c>
      <c r="B39" s="8">
        <f t="shared" si="0"/>
        <v>8</v>
      </c>
    </row>
    <row r="40" spans="1:2" x14ac:dyDescent="0.3">
      <c r="A40" s="16">
        <v>43426</v>
      </c>
      <c r="B40" s="8">
        <f t="shared" si="0"/>
        <v>11</v>
      </c>
    </row>
    <row r="41" spans="1:2" x14ac:dyDescent="0.3">
      <c r="A41" s="16">
        <v>44242</v>
      </c>
      <c r="B41" s="8">
        <f t="shared" si="0"/>
        <v>2</v>
      </c>
    </row>
    <row r="42" spans="1:2" x14ac:dyDescent="0.3">
      <c r="A42" s="16">
        <v>43397</v>
      </c>
      <c r="B42" s="8">
        <f t="shared" si="0"/>
        <v>10</v>
      </c>
    </row>
    <row r="43" spans="1:2" x14ac:dyDescent="0.3">
      <c r="A43" s="16">
        <v>44270</v>
      </c>
      <c r="B43" s="8">
        <f t="shared" si="0"/>
        <v>3</v>
      </c>
    </row>
    <row r="44" spans="1:2" x14ac:dyDescent="0.3">
      <c r="A44" s="16">
        <v>43453</v>
      </c>
      <c r="B44" s="8">
        <f t="shared" si="0"/>
        <v>12</v>
      </c>
    </row>
    <row r="45" spans="1:2" x14ac:dyDescent="0.3">
      <c r="A45" s="16">
        <v>44263</v>
      </c>
      <c r="B45" s="8">
        <f t="shared" si="0"/>
        <v>3</v>
      </c>
    </row>
    <row r="46" spans="1:2" x14ac:dyDescent="0.3">
      <c r="A46" s="16">
        <v>43820</v>
      </c>
      <c r="B46" s="8">
        <f t="shared" si="0"/>
        <v>12</v>
      </c>
    </row>
  </sheetData>
  <mergeCells count="4">
    <mergeCell ref="E3:J3"/>
    <mergeCell ref="E4:J4"/>
    <mergeCell ref="M2:R2"/>
    <mergeCell ref="M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04AA7A-29E7-4D72-991B-FC6A6B03C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13922-848E-4938-B6DD-2026B82FF2B2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5FB3E9-CF6F-4533-B0D7-FE72AF14AC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Task1</vt:lpstr>
      <vt:lpstr>Task2</vt:lpstr>
      <vt:lpstr>Task3</vt:lpstr>
      <vt:lpstr>Task4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Dhatchayani Udayakumar</cp:lastModifiedBy>
  <cp:revision/>
  <dcterms:created xsi:type="dcterms:W3CDTF">2021-05-24T07:11:16Z</dcterms:created>
  <dcterms:modified xsi:type="dcterms:W3CDTF">2025-01-29T04:53:58Z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