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\Desktop\Dhavala College Projects\Marketing Analytics\A1\"/>
    </mc:Choice>
  </mc:AlternateContent>
  <xr:revisionPtr revIDLastSave="0" documentId="13_ncr:1_{9DA607D3-7493-406D-A74B-145791E1DCA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B24" i="1"/>
  <c r="D3" i="1"/>
  <c r="D4" i="1"/>
  <c r="D5" i="1"/>
  <c r="D6" i="1"/>
  <c r="D7" i="1"/>
  <c r="D8" i="1"/>
  <c r="D9" i="1"/>
  <c r="D10" i="1"/>
  <c r="D11" i="1"/>
  <c r="D12" i="1"/>
  <c r="B23" i="1"/>
  <c r="B30" i="1"/>
  <c r="B31" i="1"/>
  <c r="D17" i="1"/>
  <c r="D18" i="1"/>
  <c r="B25" i="1"/>
  <c r="B32" i="1"/>
  <c r="B34" i="1"/>
  <c r="G13" i="1"/>
  <c r="G14" i="1"/>
  <c r="G15" i="1"/>
  <c r="G16" i="1"/>
  <c r="C24" i="1"/>
  <c r="G3" i="1"/>
  <c r="G4" i="1"/>
  <c r="G5" i="1"/>
  <c r="G6" i="1"/>
  <c r="G7" i="1"/>
  <c r="G8" i="1"/>
  <c r="G9" i="1"/>
  <c r="G10" i="1"/>
  <c r="G11" i="1"/>
  <c r="G12" i="1"/>
  <c r="C23" i="1"/>
  <c r="C30" i="1"/>
  <c r="C31" i="1"/>
  <c r="G17" i="1"/>
  <c r="G18" i="1"/>
  <c r="C25" i="1"/>
  <c r="C32" i="1"/>
  <c r="C34" i="1"/>
  <c r="B40" i="1"/>
  <c r="B22" i="1"/>
  <c r="B39" i="1"/>
  <c r="M13" i="1"/>
  <c r="M14" i="1"/>
  <c r="M15" i="1"/>
  <c r="M16" i="1"/>
  <c r="E24" i="1"/>
  <c r="M3" i="1"/>
  <c r="M4" i="1"/>
  <c r="M5" i="1"/>
  <c r="M6" i="1"/>
  <c r="M7" i="1"/>
  <c r="M8" i="1"/>
  <c r="M9" i="1"/>
  <c r="M10" i="1"/>
  <c r="M11" i="1"/>
  <c r="M12" i="1"/>
  <c r="E23" i="1"/>
  <c r="E30" i="1"/>
  <c r="E31" i="1"/>
  <c r="M17" i="1"/>
  <c r="M18" i="1"/>
  <c r="E25" i="1"/>
  <c r="E32" i="1"/>
  <c r="E33" i="1"/>
  <c r="E34" i="1"/>
  <c r="D24" i="1"/>
  <c r="D23" i="1"/>
  <c r="D30" i="1"/>
  <c r="D31" i="1"/>
  <c r="D25" i="1"/>
  <c r="D32" i="1"/>
  <c r="D33" i="1"/>
  <c r="D34" i="1"/>
  <c r="E40" i="1"/>
  <c r="E41" i="1"/>
  <c r="D40" i="1"/>
  <c r="D41" i="1"/>
  <c r="C40" i="1"/>
  <c r="C41" i="1"/>
  <c r="B41" i="1"/>
  <c r="D22" i="1"/>
  <c r="D39" i="1"/>
  <c r="E22" i="1"/>
  <c r="E39" i="1"/>
  <c r="C22" i="1"/>
  <c r="C39" i="1"/>
  <c r="E27" i="1"/>
  <c r="E26" i="1"/>
  <c r="D27" i="1"/>
  <c r="D26" i="1"/>
  <c r="C27" i="1"/>
  <c r="C26" i="1"/>
  <c r="B27" i="1"/>
  <c r="B26" i="1"/>
</calcChain>
</file>

<file path=xl/sharedStrings.xml><?xml version="1.0" encoding="utf-8"?>
<sst xmlns="http://schemas.openxmlformats.org/spreadsheetml/2006/main" count="41" uniqueCount="28">
  <si>
    <t xml:space="preserve">Week </t>
  </si>
  <si>
    <t>Category sales</t>
  </si>
  <si>
    <t>Incremental sales</t>
  </si>
  <si>
    <t>Regular margin</t>
  </si>
  <si>
    <t>Incremental gain</t>
  </si>
  <si>
    <t>Foregone contribution</t>
  </si>
  <si>
    <t>Net effect of promotion</t>
  </si>
  <si>
    <t>Post - promotion sales</t>
  </si>
  <si>
    <t>Promotion sales</t>
  </si>
  <si>
    <t>Post - promotion dip</t>
  </si>
  <si>
    <t>Promotion margin</t>
  </si>
  <si>
    <t>Post promotion loss</t>
  </si>
  <si>
    <t>Baseline category sales</t>
  </si>
  <si>
    <t>% Gain in category sales</t>
  </si>
  <si>
    <t>Baseline brand sales</t>
  </si>
  <si>
    <t>Retailer (fixed) costs</t>
  </si>
  <si>
    <t>Avg. weekly category sales</t>
  </si>
  <si>
    <t>Long term effects</t>
  </si>
  <si>
    <t>Avg. weekly brand sales</t>
  </si>
  <si>
    <t>Long term gain in brand sales</t>
  </si>
  <si>
    <t>Long term gain in brand profit</t>
  </si>
  <si>
    <t>Brand market share</t>
  </si>
  <si>
    <t>Strategy 1</t>
  </si>
  <si>
    <t>Strategy 2</t>
  </si>
  <si>
    <t>Strategy 3</t>
  </si>
  <si>
    <t>Strategy 4</t>
  </si>
  <si>
    <t>Brand sales</t>
  </si>
  <si>
    <t>(Avg. weekly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</si>
</sst>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0" fontId="1" fillId="0" borderId="0" xfId="0" applyFont="1" applyFill="1"/>
    <xf numFmtId="0" fontId="2" fillId="0" borderId="1" xfId="0" applyFont="1" applyBorder="1"/>
    <xf numFmtId="0" fontId="1" fillId="0" borderId="1" xfId="0" applyFont="1" applyBorder="1"/>
    <xf numFmtId="10" fontId="1" fillId="0" borderId="1" xfId="0" applyNumberFormat="1" applyFont="1" applyBorder="1"/>
    <xf numFmtId="10" fontId="1" fillId="3" borderId="1" xfId="0" applyNumberFormat="1" applyFont="1" applyFill="1" applyBorder="1"/>
    <xf numFmtId="10" fontId="1" fillId="2" borderId="1" xfId="0" applyNumberFormat="1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10" fontId="1" fillId="4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Strategy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Brand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Sheet1!$D$3:$D$18</c:f>
              <c:numCache>
                <c:formatCode>General</c:formatCode>
                <c:ptCount val="16"/>
                <c:pt idx="0">
                  <c:v>969.18399999999997</c:v>
                </c:pt>
                <c:pt idx="1">
                  <c:v>979.67200000000003</c:v>
                </c:pt>
                <c:pt idx="2">
                  <c:v>1349.27</c:v>
                </c:pt>
                <c:pt idx="3">
                  <c:v>789.52499999999998</c:v>
                </c:pt>
                <c:pt idx="4">
                  <c:v>819.26400000000001</c:v>
                </c:pt>
                <c:pt idx="5">
                  <c:v>1069.43</c:v>
                </c:pt>
                <c:pt idx="6">
                  <c:v>1019.1130000000001</c:v>
                </c:pt>
                <c:pt idx="7">
                  <c:v>1109.152</c:v>
                </c:pt>
                <c:pt idx="8">
                  <c:v>810</c:v>
                </c:pt>
                <c:pt idx="9">
                  <c:v>989.51600000000008</c:v>
                </c:pt>
                <c:pt idx="10">
                  <c:v>1269.7830000000001</c:v>
                </c:pt>
                <c:pt idx="11">
                  <c:v>1539.8150000000001</c:v>
                </c:pt>
                <c:pt idx="12">
                  <c:v>849.4</c:v>
                </c:pt>
                <c:pt idx="13">
                  <c:v>1189.116</c:v>
                </c:pt>
                <c:pt idx="14">
                  <c:v>869.36199999999997</c:v>
                </c:pt>
                <c:pt idx="15">
                  <c:v>969.7600000000001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1-4797-9FCF-5760A731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386272"/>
        <c:axId val="2047389600"/>
      </c:lineChart>
      <c:catAx>
        <c:axId val="204738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89600"/>
        <c:crosses val="autoZero"/>
        <c:auto val="1"/>
        <c:lblAlgn val="ctr"/>
        <c:lblOffset val="100"/>
        <c:noMultiLvlLbl val="0"/>
      </c:catAx>
      <c:valAx>
        <c:axId val="20473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Brand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Strategy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Sheet1!$G$3:$G$18</c:f>
              <c:numCache>
                <c:formatCode>General</c:formatCode>
                <c:ptCount val="16"/>
                <c:pt idx="0">
                  <c:v>969.13600000000008</c:v>
                </c:pt>
                <c:pt idx="1">
                  <c:v>1269.165</c:v>
                </c:pt>
                <c:pt idx="2">
                  <c:v>1139.28</c:v>
                </c:pt>
                <c:pt idx="3">
                  <c:v>1578.63</c:v>
                </c:pt>
                <c:pt idx="4">
                  <c:v>1039.248</c:v>
                </c:pt>
                <c:pt idx="5">
                  <c:v>729.6</c:v>
                </c:pt>
                <c:pt idx="6">
                  <c:v>1099.08</c:v>
                </c:pt>
                <c:pt idx="7">
                  <c:v>969.3</c:v>
                </c:pt>
                <c:pt idx="8">
                  <c:v>949.30799999999999</c:v>
                </c:pt>
                <c:pt idx="9">
                  <c:v>1379.6310000000001</c:v>
                </c:pt>
                <c:pt idx="10">
                  <c:v>2119.8320000000003</c:v>
                </c:pt>
                <c:pt idx="11">
                  <c:v>1639.021</c:v>
                </c:pt>
                <c:pt idx="12">
                  <c:v>2209.9189999999999</c:v>
                </c:pt>
                <c:pt idx="13">
                  <c:v>1679.19</c:v>
                </c:pt>
                <c:pt idx="14">
                  <c:v>949.654</c:v>
                </c:pt>
                <c:pt idx="15">
                  <c:v>1089.809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F-418D-90E5-361A8636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34288"/>
        <c:axId val="1986333456"/>
      </c:lineChart>
      <c:catAx>
        <c:axId val="19863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33456"/>
        <c:crosses val="autoZero"/>
        <c:auto val="1"/>
        <c:lblAlgn val="ctr"/>
        <c:lblOffset val="100"/>
        <c:noMultiLvlLbl val="0"/>
      </c:catAx>
      <c:valAx>
        <c:axId val="19863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Brand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3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Strategy 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Brand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Sheet1!$J$3:$J$18</c:f>
              <c:numCache>
                <c:formatCode>General</c:formatCode>
                <c:ptCount val="16"/>
                <c:pt idx="0">
                  <c:v>929</c:v>
                </c:pt>
                <c:pt idx="1">
                  <c:v>780</c:v>
                </c:pt>
                <c:pt idx="2">
                  <c:v>1040</c:v>
                </c:pt>
                <c:pt idx="3">
                  <c:v>1560</c:v>
                </c:pt>
                <c:pt idx="4">
                  <c:v>1099</c:v>
                </c:pt>
                <c:pt idx="5">
                  <c:v>1199</c:v>
                </c:pt>
                <c:pt idx="6">
                  <c:v>1320</c:v>
                </c:pt>
                <c:pt idx="7">
                  <c:v>1199</c:v>
                </c:pt>
                <c:pt idx="8">
                  <c:v>1319</c:v>
                </c:pt>
                <c:pt idx="9">
                  <c:v>1789</c:v>
                </c:pt>
                <c:pt idx="10">
                  <c:v>1870</c:v>
                </c:pt>
                <c:pt idx="11">
                  <c:v>1680</c:v>
                </c:pt>
                <c:pt idx="12">
                  <c:v>1749</c:v>
                </c:pt>
                <c:pt idx="13">
                  <c:v>1589</c:v>
                </c:pt>
                <c:pt idx="14">
                  <c:v>1079</c:v>
                </c:pt>
                <c:pt idx="15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C-4DF3-9DB1-93EB835D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15984"/>
        <c:axId val="1986319312"/>
      </c:lineChart>
      <c:catAx>
        <c:axId val="19863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19312"/>
        <c:crosses val="autoZero"/>
        <c:auto val="1"/>
        <c:lblAlgn val="ctr"/>
        <c:lblOffset val="100"/>
        <c:noMultiLvlLbl val="0"/>
      </c:catAx>
      <c:valAx>
        <c:axId val="19863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Brand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Strategy 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Brand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Sheet1!$M$3:$M$18</c:f>
              <c:numCache>
                <c:formatCode>General</c:formatCode>
                <c:ptCount val="16"/>
                <c:pt idx="0">
                  <c:v>1098.846</c:v>
                </c:pt>
                <c:pt idx="1">
                  <c:v>1249.5719999999999</c:v>
                </c:pt>
                <c:pt idx="2">
                  <c:v>1229.2839999999999</c:v>
                </c:pt>
                <c:pt idx="3">
                  <c:v>1329.412</c:v>
                </c:pt>
                <c:pt idx="4">
                  <c:v>1239.52</c:v>
                </c:pt>
                <c:pt idx="5">
                  <c:v>1219.2080000000001</c:v>
                </c:pt>
                <c:pt idx="6">
                  <c:v>1079.6369999999999</c:v>
                </c:pt>
                <c:pt idx="7">
                  <c:v>1069.25</c:v>
                </c:pt>
                <c:pt idx="8">
                  <c:v>1260</c:v>
                </c:pt>
                <c:pt idx="9">
                  <c:v>1179.0900000000001</c:v>
                </c:pt>
                <c:pt idx="10">
                  <c:v>2359.8690000000001</c:v>
                </c:pt>
                <c:pt idx="11">
                  <c:v>2379.2489999999998</c:v>
                </c:pt>
                <c:pt idx="12">
                  <c:v>2419</c:v>
                </c:pt>
                <c:pt idx="13">
                  <c:v>2359.11</c:v>
                </c:pt>
                <c:pt idx="14">
                  <c:v>979.69199999999989</c:v>
                </c:pt>
                <c:pt idx="15">
                  <c:v>1169.922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1-41D8-9160-C2670DEC1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26384"/>
        <c:axId val="1986312240"/>
      </c:lineChart>
      <c:catAx>
        <c:axId val="198632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12240"/>
        <c:crosses val="autoZero"/>
        <c:auto val="1"/>
        <c:lblAlgn val="ctr"/>
        <c:lblOffset val="100"/>
        <c:noMultiLvlLbl val="0"/>
      </c:catAx>
      <c:valAx>
        <c:axId val="19863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Brand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21</xdr:row>
      <xdr:rowOff>22860</xdr:rowOff>
    </xdr:from>
    <xdr:to>
      <xdr:col>10</xdr:col>
      <xdr:colOff>472440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40</xdr:row>
      <xdr:rowOff>15240</xdr:rowOff>
    </xdr:from>
    <xdr:to>
      <xdr:col>10</xdr:col>
      <xdr:colOff>480060</xdr:colOff>
      <xdr:row>55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</xdr:colOff>
      <xdr:row>21</xdr:row>
      <xdr:rowOff>7620</xdr:rowOff>
    </xdr:from>
    <xdr:to>
      <xdr:col>17</xdr:col>
      <xdr:colOff>0</xdr:colOff>
      <xdr:row>36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152400</xdr:rowOff>
    </xdr:from>
    <xdr:to>
      <xdr:col>16</xdr:col>
      <xdr:colOff>609600</xdr:colOff>
      <xdr:row>55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workbookViewId="0">
      <selection activeCell="D44" sqref="D44"/>
    </sheetView>
  </sheetViews>
  <sheetFormatPr defaultColWidth="9.08984375" defaultRowHeight="14" x14ac:dyDescent="0.3"/>
  <cols>
    <col min="1" max="1" width="26.54296875" style="1" bestFit="1" customWidth="1"/>
    <col min="2" max="2" width="15" style="1" bestFit="1" customWidth="1"/>
    <col min="3" max="3" width="20" style="1" bestFit="1" customWidth="1"/>
    <col min="4" max="4" width="14" style="1" bestFit="1" customWidth="1"/>
    <col min="5" max="5" width="18.90625" style="1" bestFit="1" customWidth="1"/>
    <col min="6" max="6" width="15" style="1" customWidth="1"/>
    <col min="7" max="7" width="14" style="1" bestFit="1" customWidth="1"/>
    <col min="8" max="8" width="17" style="1" bestFit="1" customWidth="1"/>
    <col min="9" max="9" width="15" style="1" customWidth="1"/>
    <col min="10" max="10" width="14" style="1" bestFit="1" customWidth="1"/>
    <col min="11" max="11" width="25.6328125" style="1" bestFit="1" customWidth="1"/>
    <col min="12" max="12" width="18.453125" style="1" customWidth="1"/>
    <col min="13" max="13" width="12" style="1" customWidth="1"/>
    <col min="14" max="16384" width="9.08984375" style="4"/>
  </cols>
  <sheetData>
    <row r="1" spans="1:13" x14ac:dyDescent="0.3">
      <c r="A1" s="17" t="s">
        <v>0</v>
      </c>
      <c r="B1" s="17" t="s">
        <v>22</v>
      </c>
      <c r="C1" s="17"/>
      <c r="D1" s="17"/>
      <c r="E1" s="17" t="s">
        <v>23</v>
      </c>
      <c r="F1" s="17"/>
      <c r="G1" s="17"/>
      <c r="H1" s="17" t="s">
        <v>24</v>
      </c>
      <c r="I1" s="17"/>
      <c r="J1" s="17"/>
      <c r="K1" s="17" t="s">
        <v>25</v>
      </c>
      <c r="L1" s="17"/>
      <c r="M1" s="17"/>
    </row>
    <row r="2" spans="1:13" x14ac:dyDescent="0.3">
      <c r="A2" s="17"/>
      <c r="B2" s="5" t="s">
        <v>1</v>
      </c>
      <c r="C2" s="5" t="s">
        <v>21</v>
      </c>
      <c r="D2" s="5" t="s">
        <v>26</v>
      </c>
      <c r="E2" s="5" t="s">
        <v>1</v>
      </c>
      <c r="F2" s="5" t="s">
        <v>21</v>
      </c>
      <c r="G2" s="5" t="s">
        <v>26</v>
      </c>
      <c r="H2" s="5" t="s">
        <v>1</v>
      </c>
      <c r="I2" s="5" t="s">
        <v>21</v>
      </c>
      <c r="J2" s="5" t="s">
        <v>26</v>
      </c>
      <c r="K2" s="5" t="s">
        <v>1</v>
      </c>
      <c r="L2" s="5" t="s">
        <v>21</v>
      </c>
      <c r="M2" s="5" t="s">
        <v>26</v>
      </c>
    </row>
    <row r="3" spans="1:13" x14ac:dyDescent="0.3">
      <c r="A3" s="6">
        <v>1</v>
      </c>
      <c r="B3" s="6">
        <v>9920</v>
      </c>
      <c r="C3" s="7">
        <v>9.7699999999999995E-2</v>
      </c>
      <c r="D3" s="6">
        <f>B3*C3</f>
        <v>969.18399999999997</v>
      </c>
      <c r="E3" s="6">
        <v>10180</v>
      </c>
      <c r="F3" s="7">
        <v>9.5200000000000007E-2</v>
      </c>
      <c r="G3" s="6">
        <f>E3*F3</f>
        <v>969.13600000000008</v>
      </c>
      <c r="H3" s="6">
        <v>9640</v>
      </c>
      <c r="I3" s="7">
        <v>9.64E-2</v>
      </c>
      <c r="J3" s="6">
        <v>929</v>
      </c>
      <c r="K3" s="6">
        <v>11970</v>
      </c>
      <c r="L3" s="7">
        <v>9.1800000000000007E-2</v>
      </c>
      <c r="M3" s="6">
        <f>K3*L3</f>
        <v>1098.846</v>
      </c>
    </row>
    <row r="4" spans="1:13" x14ac:dyDescent="0.3">
      <c r="A4" s="6">
        <v>2</v>
      </c>
      <c r="B4" s="6">
        <v>11120</v>
      </c>
      <c r="C4" s="7">
        <v>8.8099999999999998E-2</v>
      </c>
      <c r="D4" s="6">
        <f t="shared" ref="D4:D12" si="0">B4*C4</f>
        <v>979.67200000000003</v>
      </c>
      <c r="E4" s="6">
        <v>12030</v>
      </c>
      <c r="F4" s="7">
        <v>0.1055</v>
      </c>
      <c r="G4" s="6">
        <f t="shared" ref="G4:G12" si="1">E4*F4</f>
        <v>1269.165</v>
      </c>
      <c r="H4" s="6">
        <v>7790</v>
      </c>
      <c r="I4" s="7">
        <v>0.10009999999999999</v>
      </c>
      <c r="J4" s="6">
        <v>780</v>
      </c>
      <c r="K4" s="6">
        <v>12120</v>
      </c>
      <c r="L4" s="7">
        <v>0.1031</v>
      </c>
      <c r="M4" s="6">
        <f t="shared" ref="M4:M12" si="2">K4*L4</f>
        <v>1249.5719999999999</v>
      </c>
    </row>
    <row r="5" spans="1:13" x14ac:dyDescent="0.3">
      <c r="A5" s="6">
        <v>3</v>
      </c>
      <c r="B5" s="6">
        <v>13910</v>
      </c>
      <c r="C5" s="7">
        <v>9.7000000000000003E-2</v>
      </c>
      <c r="D5" s="6">
        <f t="shared" si="0"/>
        <v>1349.27</v>
      </c>
      <c r="E5" s="6">
        <v>11280</v>
      </c>
      <c r="F5" s="7">
        <v>0.10100000000000001</v>
      </c>
      <c r="G5" s="6">
        <f t="shared" si="1"/>
        <v>1139.28</v>
      </c>
      <c r="H5" s="6">
        <v>10430</v>
      </c>
      <c r="I5" s="7">
        <v>9.9699999999999997E-2</v>
      </c>
      <c r="J5" s="6">
        <v>1040</v>
      </c>
      <c r="K5" s="6">
        <v>12040</v>
      </c>
      <c r="L5" s="7">
        <v>0.1021</v>
      </c>
      <c r="M5" s="6">
        <f t="shared" si="2"/>
        <v>1229.2839999999999</v>
      </c>
    </row>
    <row r="6" spans="1:13" x14ac:dyDescent="0.3">
      <c r="A6" s="6">
        <v>4</v>
      </c>
      <c r="B6" s="6">
        <v>8250</v>
      </c>
      <c r="C6" s="7">
        <v>9.5699999999999993E-2</v>
      </c>
      <c r="D6" s="6">
        <f t="shared" si="0"/>
        <v>789.52499999999998</v>
      </c>
      <c r="E6" s="6">
        <v>15630</v>
      </c>
      <c r="F6" s="7">
        <v>0.10100000000000001</v>
      </c>
      <c r="G6" s="6">
        <f t="shared" si="1"/>
        <v>1578.63</v>
      </c>
      <c r="H6" s="6">
        <v>16880</v>
      </c>
      <c r="I6" s="7">
        <v>9.2399999999999996E-2</v>
      </c>
      <c r="J6" s="6">
        <v>1560</v>
      </c>
      <c r="K6" s="6">
        <v>12020</v>
      </c>
      <c r="L6" s="7">
        <v>0.1106</v>
      </c>
      <c r="M6" s="6">
        <f t="shared" si="2"/>
        <v>1329.412</v>
      </c>
    </row>
    <row r="7" spans="1:13" x14ac:dyDescent="0.3">
      <c r="A7" s="6">
        <v>5</v>
      </c>
      <c r="B7" s="6">
        <v>8160</v>
      </c>
      <c r="C7" s="7">
        <v>0.1004</v>
      </c>
      <c r="D7" s="6">
        <f t="shared" si="0"/>
        <v>819.26400000000001</v>
      </c>
      <c r="E7" s="6">
        <v>10080</v>
      </c>
      <c r="F7" s="7">
        <v>0.1031</v>
      </c>
      <c r="G7" s="6">
        <f t="shared" si="1"/>
        <v>1039.248</v>
      </c>
      <c r="H7" s="6">
        <v>11670</v>
      </c>
      <c r="I7" s="7">
        <v>9.4200000000000006E-2</v>
      </c>
      <c r="J7" s="6">
        <v>1099</v>
      </c>
      <c r="K7" s="6">
        <v>12200</v>
      </c>
      <c r="L7" s="7">
        <v>0.1016</v>
      </c>
      <c r="M7" s="6">
        <f t="shared" si="2"/>
        <v>1239.52</v>
      </c>
    </row>
    <row r="8" spans="1:13" x14ac:dyDescent="0.3">
      <c r="A8" s="6">
        <v>6</v>
      </c>
      <c r="B8" s="6">
        <v>9340</v>
      </c>
      <c r="C8" s="7">
        <v>0.1145</v>
      </c>
      <c r="D8" s="6">
        <f t="shared" si="0"/>
        <v>1069.43</v>
      </c>
      <c r="E8" s="6">
        <v>8000</v>
      </c>
      <c r="F8" s="7">
        <v>9.1200000000000003E-2</v>
      </c>
      <c r="G8" s="6">
        <f t="shared" si="1"/>
        <v>729.6</v>
      </c>
      <c r="H8" s="6">
        <v>13030</v>
      </c>
      <c r="I8" s="7">
        <v>9.1999999999999998E-2</v>
      </c>
      <c r="J8" s="6">
        <v>1199</v>
      </c>
      <c r="K8" s="6">
        <v>11860</v>
      </c>
      <c r="L8" s="7">
        <v>0.1028</v>
      </c>
      <c r="M8" s="6">
        <f t="shared" si="2"/>
        <v>1219.2080000000001</v>
      </c>
    </row>
    <row r="9" spans="1:13" x14ac:dyDescent="0.3">
      <c r="A9" s="6">
        <v>7</v>
      </c>
      <c r="B9" s="6">
        <v>9290</v>
      </c>
      <c r="C9" s="7">
        <v>0.10970000000000001</v>
      </c>
      <c r="D9" s="6">
        <f t="shared" si="0"/>
        <v>1019.1130000000001</v>
      </c>
      <c r="E9" s="6">
        <v>10320</v>
      </c>
      <c r="F9" s="7">
        <v>0.1065</v>
      </c>
      <c r="G9" s="6">
        <f t="shared" si="1"/>
        <v>1099.08</v>
      </c>
      <c r="H9" s="6">
        <v>13480</v>
      </c>
      <c r="I9" s="7">
        <v>9.7900000000000001E-2</v>
      </c>
      <c r="J9" s="6">
        <v>1320</v>
      </c>
      <c r="K9" s="6">
        <v>12090</v>
      </c>
      <c r="L9" s="7">
        <v>8.9300000000000004E-2</v>
      </c>
      <c r="M9" s="6">
        <f t="shared" si="2"/>
        <v>1079.6369999999999</v>
      </c>
    </row>
    <row r="10" spans="1:13" x14ac:dyDescent="0.3">
      <c r="A10" s="6">
        <v>8</v>
      </c>
      <c r="B10" s="6">
        <v>10120</v>
      </c>
      <c r="C10" s="7">
        <v>0.1096</v>
      </c>
      <c r="D10" s="6">
        <f t="shared" si="0"/>
        <v>1109.152</v>
      </c>
      <c r="E10" s="6">
        <v>10770</v>
      </c>
      <c r="F10" s="7">
        <v>0.09</v>
      </c>
      <c r="G10" s="6">
        <f t="shared" si="1"/>
        <v>969.3</v>
      </c>
      <c r="H10" s="6">
        <v>11210</v>
      </c>
      <c r="I10" s="7">
        <v>0.107</v>
      </c>
      <c r="J10" s="6">
        <v>1199</v>
      </c>
      <c r="K10" s="6">
        <v>11750</v>
      </c>
      <c r="L10" s="7">
        <v>9.0999999999999998E-2</v>
      </c>
      <c r="M10" s="6">
        <f t="shared" si="2"/>
        <v>1069.25</v>
      </c>
    </row>
    <row r="11" spans="1:13" x14ac:dyDescent="0.3">
      <c r="A11" s="6">
        <v>9</v>
      </c>
      <c r="B11" s="6">
        <v>9000</v>
      </c>
      <c r="C11" s="7">
        <v>0.09</v>
      </c>
      <c r="D11" s="6">
        <f t="shared" si="0"/>
        <v>810</v>
      </c>
      <c r="E11" s="6">
        <v>9560</v>
      </c>
      <c r="F11" s="7">
        <v>9.9299999999999999E-2</v>
      </c>
      <c r="G11" s="6">
        <f t="shared" si="1"/>
        <v>949.30799999999999</v>
      </c>
      <c r="H11" s="6">
        <v>11930</v>
      </c>
      <c r="I11" s="7">
        <v>0.1106</v>
      </c>
      <c r="J11" s="6">
        <v>1319</v>
      </c>
      <c r="K11" s="6">
        <v>12000</v>
      </c>
      <c r="L11" s="7">
        <v>0.105</v>
      </c>
      <c r="M11" s="6">
        <f t="shared" si="2"/>
        <v>1260</v>
      </c>
    </row>
    <row r="12" spans="1:13" x14ac:dyDescent="0.3">
      <c r="A12" s="6">
        <v>10</v>
      </c>
      <c r="B12" s="6">
        <v>10460</v>
      </c>
      <c r="C12" s="7">
        <v>9.4600000000000004E-2</v>
      </c>
      <c r="D12" s="6">
        <f t="shared" si="0"/>
        <v>989.51600000000008</v>
      </c>
      <c r="E12" s="6">
        <v>12930</v>
      </c>
      <c r="F12" s="7">
        <v>0.1067</v>
      </c>
      <c r="G12" s="6">
        <f t="shared" si="1"/>
        <v>1379.6310000000001</v>
      </c>
      <c r="H12" s="6">
        <v>16530</v>
      </c>
      <c r="I12" s="7">
        <v>0.1082</v>
      </c>
      <c r="J12" s="6">
        <v>1789</v>
      </c>
      <c r="K12" s="6">
        <v>11910</v>
      </c>
      <c r="L12" s="7">
        <v>9.9000000000000005E-2</v>
      </c>
      <c r="M12" s="6">
        <f t="shared" si="2"/>
        <v>1179.0900000000001</v>
      </c>
    </row>
    <row r="13" spans="1:13" x14ac:dyDescent="0.3">
      <c r="A13" s="10">
        <v>11</v>
      </c>
      <c r="B13" s="10">
        <v>10770</v>
      </c>
      <c r="C13" s="8">
        <v>0.1179</v>
      </c>
      <c r="D13" s="10">
        <f>B13*C13</f>
        <v>1269.7830000000001</v>
      </c>
      <c r="E13" s="10">
        <v>14170</v>
      </c>
      <c r="F13" s="8">
        <v>0.14960000000000001</v>
      </c>
      <c r="G13" s="10">
        <f>E13*F13</f>
        <v>2119.8320000000003</v>
      </c>
      <c r="H13" s="10">
        <v>13570</v>
      </c>
      <c r="I13" s="8">
        <v>0.13780000000000001</v>
      </c>
      <c r="J13" s="10">
        <v>1870</v>
      </c>
      <c r="K13" s="10">
        <v>14870</v>
      </c>
      <c r="L13" s="8">
        <v>0.15870000000000001</v>
      </c>
      <c r="M13" s="10">
        <f>K13*L13</f>
        <v>2359.8690000000001</v>
      </c>
    </row>
    <row r="14" spans="1:13" x14ac:dyDescent="0.3">
      <c r="A14" s="10">
        <v>12</v>
      </c>
      <c r="B14" s="10">
        <v>11150</v>
      </c>
      <c r="C14" s="8">
        <v>0.1381</v>
      </c>
      <c r="D14" s="10">
        <f t="shared" ref="D14:D16" si="3">B14*C14</f>
        <v>1539.8150000000001</v>
      </c>
      <c r="E14" s="10">
        <v>11390</v>
      </c>
      <c r="F14" s="8">
        <v>0.1439</v>
      </c>
      <c r="G14" s="10">
        <f t="shared" ref="G14:G16" si="4">E14*F14</f>
        <v>1639.021</v>
      </c>
      <c r="H14" s="10">
        <v>13290</v>
      </c>
      <c r="I14" s="8">
        <v>0.12640000000000001</v>
      </c>
      <c r="J14" s="10">
        <v>1680</v>
      </c>
      <c r="K14" s="10">
        <v>15030</v>
      </c>
      <c r="L14" s="8">
        <v>0.1583</v>
      </c>
      <c r="M14" s="10">
        <f t="shared" ref="M14:M16" si="5">K14*L14</f>
        <v>2379.2489999999998</v>
      </c>
    </row>
    <row r="15" spans="1:13" x14ac:dyDescent="0.3">
      <c r="A15" s="10">
        <v>13</v>
      </c>
      <c r="B15" s="10">
        <v>6850</v>
      </c>
      <c r="C15" s="8">
        <v>0.124</v>
      </c>
      <c r="D15" s="10">
        <f t="shared" si="3"/>
        <v>849.4</v>
      </c>
      <c r="E15" s="10">
        <v>14230</v>
      </c>
      <c r="F15" s="8">
        <v>0.15529999999999999</v>
      </c>
      <c r="G15" s="10">
        <f t="shared" si="4"/>
        <v>2209.9189999999999</v>
      </c>
      <c r="H15" s="10">
        <v>14060</v>
      </c>
      <c r="I15" s="8">
        <v>0.1244</v>
      </c>
      <c r="J15" s="10">
        <v>1749</v>
      </c>
      <c r="K15" s="10">
        <v>14750</v>
      </c>
      <c r="L15" s="8">
        <v>0.16400000000000001</v>
      </c>
      <c r="M15" s="10">
        <f t="shared" si="5"/>
        <v>2419</v>
      </c>
    </row>
    <row r="16" spans="1:13" x14ac:dyDescent="0.3">
      <c r="A16" s="10">
        <v>14</v>
      </c>
      <c r="B16" s="10">
        <v>9860</v>
      </c>
      <c r="C16" s="8">
        <v>0.1206</v>
      </c>
      <c r="D16" s="10">
        <f t="shared" si="3"/>
        <v>1189.116</v>
      </c>
      <c r="E16" s="10">
        <v>11150</v>
      </c>
      <c r="F16" s="8">
        <v>0.15060000000000001</v>
      </c>
      <c r="G16" s="10">
        <f t="shared" si="4"/>
        <v>1679.19</v>
      </c>
      <c r="H16" s="10">
        <v>12920</v>
      </c>
      <c r="I16" s="8">
        <v>0.123</v>
      </c>
      <c r="J16" s="10">
        <v>1589</v>
      </c>
      <c r="K16" s="10">
        <v>14950</v>
      </c>
      <c r="L16" s="8">
        <v>0.1578</v>
      </c>
      <c r="M16" s="10">
        <f t="shared" si="5"/>
        <v>2359.11</v>
      </c>
    </row>
    <row r="17" spans="1:13" x14ac:dyDescent="0.3">
      <c r="A17" s="11">
        <v>15</v>
      </c>
      <c r="B17" s="11">
        <v>11530</v>
      </c>
      <c r="C17" s="9">
        <v>7.5399999999999995E-2</v>
      </c>
      <c r="D17" s="11">
        <f>B17*C17</f>
        <v>869.36199999999997</v>
      </c>
      <c r="E17" s="11">
        <v>10540</v>
      </c>
      <c r="F17" s="9">
        <v>9.01E-2</v>
      </c>
      <c r="G17" s="11">
        <f>E17*F17</f>
        <v>949.654</v>
      </c>
      <c r="H17" s="11">
        <v>12040</v>
      </c>
      <c r="I17" s="9">
        <v>8.9599999999999999E-2</v>
      </c>
      <c r="J17" s="11">
        <v>1079</v>
      </c>
      <c r="K17" s="11">
        <v>13080</v>
      </c>
      <c r="L17" s="9">
        <v>7.4899999999999994E-2</v>
      </c>
      <c r="M17" s="11">
        <f>K17*L17</f>
        <v>979.69199999999989</v>
      </c>
    </row>
    <row r="18" spans="1:13" x14ac:dyDescent="0.3">
      <c r="A18" s="11">
        <v>16</v>
      </c>
      <c r="B18" s="11">
        <v>8360</v>
      </c>
      <c r="C18" s="9">
        <v>0.11600000000000001</v>
      </c>
      <c r="D18" s="11">
        <f>B18*C18</f>
        <v>969.7600000000001</v>
      </c>
      <c r="E18" s="11">
        <v>11270</v>
      </c>
      <c r="F18" s="9">
        <v>9.6699999999999994E-2</v>
      </c>
      <c r="G18" s="11">
        <f>E18*F18</f>
        <v>1089.809</v>
      </c>
      <c r="H18" s="11">
        <v>13900</v>
      </c>
      <c r="I18" s="9">
        <v>8.6999999999999994E-2</v>
      </c>
      <c r="J18" s="11">
        <v>1209</v>
      </c>
      <c r="K18" s="11">
        <v>13780</v>
      </c>
      <c r="L18" s="9">
        <v>8.4900000000000003E-2</v>
      </c>
      <c r="M18" s="11">
        <f>K18*L18</f>
        <v>1169.922</v>
      </c>
    </row>
    <row r="19" spans="1:13" x14ac:dyDescent="0.3">
      <c r="C19" s="3"/>
      <c r="F19" s="3"/>
      <c r="I19" s="3"/>
      <c r="L19" s="3"/>
    </row>
    <row r="21" spans="1:13" x14ac:dyDescent="0.3">
      <c r="A21" s="15" t="s">
        <v>27</v>
      </c>
      <c r="B21" s="16" t="s">
        <v>22</v>
      </c>
      <c r="C21" s="16" t="s">
        <v>23</v>
      </c>
      <c r="D21" s="16" t="s">
        <v>24</v>
      </c>
      <c r="E21" s="16" t="s">
        <v>25</v>
      </c>
    </row>
    <row r="22" spans="1:13" x14ac:dyDescent="0.3">
      <c r="A22" s="12" t="s">
        <v>12</v>
      </c>
      <c r="B22" s="12">
        <f>AVERAGE(B3:B12)</f>
        <v>9957</v>
      </c>
      <c r="C22" s="12">
        <f>AVERAGE(E3:E12)</f>
        <v>11078</v>
      </c>
      <c r="D22" s="12">
        <f>AVERAGE(H3:H12)</f>
        <v>12259</v>
      </c>
      <c r="E22" s="12">
        <f>AVERAGE(K3:K12)</f>
        <v>11996</v>
      </c>
    </row>
    <row r="23" spans="1:13" x14ac:dyDescent="0.3">
      <c r="A23" s="12" t="s">
        <v>14</v>
      </c>
      <c r="B23" s="12">
        <f>AVERAGE(D3:D12)</f>
        <v>990.4126</v>
      </c>
      <c r="C23" s="12">
        <f>AVERAGE(G3:G12)</f>
        <v>1112.2377999999999</v>
      </c>
      <c r="D23" s="12">
        <f>AVERAGE(J3:J12)</f>
        <v>1223.4000000000001</v>
      </c>
      <c r="E23" s="12">
        <f>AVERAGE(M3:M12)</f>
        <v>1195.3819000000001</v>
      </c>
    </row>
    <row r="24" spans="1:13" x14ac:dyDescent="0.3">
      <c r="A24" s="12" t="s">
        <v>8</v>
      </c>
      <c r="B24" s="12">
        <f>AVERAGE( D13:D16)</f>
        <v>1212.0284999999999</v>
      </c>
      <c r="C24" s="12">
        <f>AVERAGE(G13:G16)</f>
        <v>1911.9904999999999</v>
      </c>
      <c r="D24" s="12">
        <f>AVERAGE(J13:J16)</f>
        <v>1722</v>
      </c>
      <c r="E24" s="12">
        <f>AVERAGE(M13:M16)</f>
        <v>2379.3070000000002</v>
      </c>
    </row>
    <row r="25" spans="1:13" x14ac:dyDescent="0.3">
      <c r="A25" s="12" t="s">
        <v>7</v>
      </c>
      <c r="B25" s="12">
        <f>AVERAGE(D17:D18)</f>
        <v>919.56100000000004</v>
      </c>
      <c r="C25" s="12">
        <f>AVERAGE(G17:G18)</f>
        <v>1019.7315</v>
      </c>
      <c r="D25" s="12">
        <f>AVERAGE(J17:J18)</f>
        <v>1144</v>
      </c>
      <c r="E25" s="12">
        <f>AVERAGE(M17:M18)</f>
        <v>1074.807</v>
      </c>
    </row>
    <row r="26" spans="1:13" x14ac:dyDescent="0.3">
      <c r="A26" s="12" t="s">
        <v>2</v>
      </c>
      <c r="B26" s="12">
        <f>B24-B23</f>
        <v>221.6158999999999</v>
      </c>
      <c r="C26" s="12">
        <f>C24-C23</f>
        <v>799.7527</v>
      </c>
      <c r="D26" s="12">
        <f>D24-D23</f>
        <v>498.59999999999991</v>
      </c>
      <c r="E26" s="12">
        <f>E24-E23</f>
        <v>1183.9251000000002</v>
      </c>
    </row>
    <row r="27" spans="1:13" x14ac:dyDescent="0.3">
      <c r="A27" s="12" t="s">
        <v>9</v>
      </c>
      <c r="B27" s="12">
        <f>B25-B23</f>
        <v>-70.851599999999962</v>
      </c>
      <c r="C27" s="12">
        <f>C25-C23</f>
        <v>-92.506299999999896</v>
      </c>
      <c r="D27" s="12">
        <f>D25-D23</f>
        <v>-79.400000000000091</v>
      </c>
      <c r="E27" s="12">
        <f>E25-E23</f>
        <v>-120.57490000000007</v>
      </c>
    </row>
    <row r="28" spans="1:13" x14ac:dyDescent="0.3">
      <c r="A28" s="12" t="s">
        <v>3</v>
      </c>
      <c r="B28" s="12">
        <v>3</v>
      </c>
      <c r="C28" s="12">
        <v>3</v>
      </c>
      <c r="D28" s="12">
        <v>3</v>
      </c>
      <c r="E28" s="12">
        <v>3</v>
      </c>
    </row>
    <row r="29" spans="1:13" x14ac:dyDescent="0.3">
      <c r="A29" s="12" t="s">
        <v>10</v>
      </c>
      <c r="B29" s="12">
        <v>2.5</v>
      </c>
      <c r="C29" s="12">
        <v>2</v>
      </c>
      <c r="D29" s="12">
        <v>2.5</v>
      </c>
      <c r="E29" s="12">
        <v>2</v>
      </c>
    </row>
    <row r="30" spans="1:13" x14ac:dyDescent="0.3">
      <c r="A30" s="12" t="s">
        <v>4</v>
      </c>
      <c r="B30" s="12">
        <f>(B24-B23)*2.5*4</f>
        <v>2216.1589999999987</v>
      </c>
      <c r="C30" s="12">
        <f>(C24-C23)*2*4</f>
        <v>6398.0216</v>
      </c>
      <c r="D30" s="12">
        <f>(D24-D23)*2.5*4</f>
        <v>4985.9999999999991</v>
      </c>
      <c r="E30" s="12">
        <f>(E24-E23)*2*4</f>
        <v>9471.4008000000013</v>
      </c>
    </row>
    <row r="31" spans="1:13" x14ac:dyDescent="0.3">
      <c r="A31" s="12" t="s">
        <v>5</v>
      </c>
      <c r="B31" s="12">
        <f>0.5*B23*4</f>
        <v>1980.8252</v>
      </c>
      <c r="C31" s="12">
        <f>1*C23*4</f>
        <v>4448.9511999999995</v>
      </c>
      <c r="D31" s="12">
        <f>0.5*D23*4</f>
        <v>2446.8000000000002</v>
      </c>
      <c r="E31" s="12">
        <f>1*E23*4</f>
        <v>4781.5276000000003</v>
      </c>
    </row>
    <row r="32" spans="1:13" x14ac:dyDescent="0.3">
      <c r="A32" s="12" t="s">
        <v>11</v>
      </c>
      <c r="B32" s="12">
        <f>(B23-B25)*3*2</f>
        <v>425.10959999999977</v>
      </c>
      <c r="C32" s="12">
        <f t="shared" ref="C32:E32" si="6">(C23-C25)*3*2</f>
        <v>555.03779999999938</v>
      </c>
      <c r="D32" s="12">
        <f t="shared" si="6"/>
        <v>476.40000000000055</v>
      </c>
      <c r="E32" s="12">
        <f t="shared" si="6"/>
        <v>723.44940000000042</v>
      </c>
    </row>
    <row r="33" spans="1:5" x14ac:dyDescent="0.3">
      <c r="A33" s="12" t="s">
        <v>15</v>
      </c>
      <c r="B33" s="12">
        <v>0</v>
      </c>
      <c r="C33" s="12">
        <v>0</v>
      </c>
      <c r="D33" s="12">
        <f>300*4</f>
        <v>1200</v>
      </c>
      <c r="E33" s="12">
        <f>1000*4</f>
        <v>4000</v>
      </c>
    </row>
    <row r="34" spans="1:5" x14ac:dyDescent="0.3">
      <c r="A34" s="12" t="s">
        <v>6</v>
      </c>
      <c r="B34" s="12">
        <f>B30-B31-B32-B33</f>
        <v>-189.77580000000103</v>
      </c>
      <c r="C34" s="12">
        <f>C30-C31-C32-C33</f>
        <v>1394.0326000000011</v>
      </c>
      <c r="D34" s="12">
        <f>D30-D31-D32-D33</f>
        <v>862.79999999999836</v>
      </c>
      <c r="E34" s="12">
        <f>E30-E31-E32-E33</f>
        <v>-33.576199999999517</v>
      </c>
    </row>
    <row r="35" spans="1:5" x14ac:dyDescent="0.3">
      <c r="A35" s="13"/>
      <c r="B35" s="12"/>
      <c r="C35" s="12"/>
      <c r="D35" s="12"/>
      <c r="E35" s="12"/>
    </row>
    <row r="36" spans="1:5" x14ac:dyDescent="0.3">
      <c r="A36" s="18" t="s">
        <v>17</v>
      </c>
      <c r="B36" s="18"/>
      <c r="C36" s="18"/>
      <c r="D36" s="18"/>
      <c r="E36" s="18"/>
    </row>
    <row r="37" spans="1:5" x14ac:dyDescent="0.3">
      <c r="A37" s="12" t="s">
        <v>16</v>
      </c>
      <c r="B37" s="12">
        <v>9764</v>
      </c>
      <c r="C37" s="12">
        <v>10999</v>
      </c>
      <c r="D37" s="12">
        <v>12973</v>
      </c>
      <c r="E37" s="12">
        <v>13037</v>
      </c>
    </row>
    <row r="38" spans="1:5" x14ac:dyDescent="0.3">
      <c r="A38" s="12" t="s">
        <v>18</v>
      </c>
      <c r="B38" s="12">
        <v>994</v>
      </c>
      <c r="C38" s="12">
        <v>1320</v>
      </c>
      <c r="D38" s="12">
        <v>1299</v>
      </c>
      <c r="E38" s="12">
        <v>1554</v>
      </c>
    </row>
    <row r="39" spans="1:5" x14ac:dyDescent="0.3">
      <c r="A39" s="12" t="s">
        <v>13</v>
      </c>
      <c r="B39" s="14">
        <f>(B37-B22)/B22</f>
        <v>-1.9383348398111882E-2</v>
      </c>
      <c r="C39" s="14">
        <f>(C37-C22)/C22</f>
        <v>-7.1312511283625202E-3</v>
      </c>
      <c r="D39" s="14">
        <f t="shared" ref="D39:E39" si="7">(D37-D22)/D22</f>
        <v>5.8242923566359413E-2</v>
      </c>
      <c r="E39" s="14">
        <f t="shared" si="7"/>
        <v>8.6778926308769586E-2</v>
      </c>
    </row>
    <row r="40" spans="1:5" x14ac:dyDescent="0.3">
      <c r="A40" s="12" t="s">
        <v>19</v>
      </c>
      <c r="B40" s="12">
        <f t="shared" ref="B40:E40" si="8">B38-B23</f>
        <v>3.5874000000000024</v>
      </c>
      <c r="C40" s="12">
        <f t="shared" si="8"/>
        <v>207.76220000000012</v>
      </c>
      <c r="D40" s="12">
        <f t="shared" si="8"/>
        <v>75.599999999999909</v>
      </c>
      <c r="E40" s="12">
        <f t="shared" si="8"/>
        <v>358.61809999999991</v>
      </c>
    </row>
    <row r="41" spans="1:5" x14ac:dyDescent="0.3">
      <c r="A41" s="12" t="s">
        <v>20</v>
      </c>
      <c r="B41" s="12">
        <f>B40*3</f>
        <v>10.762200000000007</v>
      </c>
      <c r="C41" s="12">
        <f>C40*3</f>
        <v>623.28660000000036</v>
      </c>
      <c r="D41" s="12">
        <f>D40*3</f>
        <v>226.79999999999973</v>
      </c>
      <c r="E41" s="12">
        <f>E40*3</f>
        <v>1075.8542999999997</v>
      </c>
    </row>
    <row r="44" spans="1:5" x14ac:dyDescent="0.3">
      <c r="A44" s="2"/>
    </row>
    <row r="45" spans="1:5" x14ac:dyDescent="0.3">
      <c r="A45" s="2"/>
    </row>
    <row r="46" spans="1:5" x14ac:dyDescent="0.3">
      <c r="A46" s="2"/>
    </row>
    <row r="47" spans="1:5" x14ac:dyDescent="0.3">
      <c r="A47" s="2"/>
    </row>
    <row r="50" spans="1:1" x14ac:dyDescent="0.3">
      <c r="A50" s="2"/>
    </row>
  </sheetData>
  <mergeCells count="6">
    <mergeCell ref="K1:M1"/>
    <mergeCell ref="A36:E36"/>
    <mergeCell ref="A1:A2"/>
    <mergeCell ref="B1:D1"/>
    <mergeCell ref="E1:G1"/>
    <mergeCell ref="H1:J1"/>
  </mergeCells>
  <pageMargins left="0.7" right="0.7" top="0.75" bottom="0.75" header="0.3" footer="0.3"/>
  <pageSetup paperSize="9"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Satheesh Seenivasan</dc:creator>
  <cp:lastModifiedBy>Open</cp:lastModifiedBy>
  <dcterms:created xsi:type="dcterms:W3CDTF">2013-09-06T04:02:52Z</dcterms:created>
  <dcterms:modified xsi:type="dcterms:W3CDTF">2020-08-08T01:25:08Z</dcterms:modified>
</cp:coreProperties>
</file>