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Daniel\Downloads\"/>
    </mc:Choice>
  </mc:AlternateContent>
  <bookViews>
    <workbookView xWindow="0" yWindow="0" windowWidth="23040" windowHeight="9048" firstSheet="8" activeTab="8" xr2:uid="{06700C8A-9F3A-4CC5-9C75-05000123A8C0}"/>
  </bookViews>
  <sheets>
    <sheet name="Knapsack" sheetId="1" r:id="rId1"/>
    <sheet name="Cutting Stock" sheetId="5" r:id="rId2"/>
    <sheet name="Machine Selection" sheetId="6" r:id="rId3"/>
    <sheet name="Employee Satisfaction" sheetId="7" r:id="rId4"/>
    <sheet name="Shipping Cost" sheetId="8" r:id="rId5"/>
    <sheet name="Outbound Marketing Budget" sheetId="9" r:id="rId6"/>
    <sheet name="Bond Portfolio" sheetId="10" r:id="rId7"/>
    <sheet name="Supplier Shipping-Purchasing " sheetId="12" r:id="rId8"/>
    <sheet name="Traveling Salesman" sheetId="13" r:id="rId9"/>
  </sheets>
  <definedNames>
    <definedName name="solver_adj" localSheetId="6" hidden="1">'Bond Portfolio'!$D$13:$D$16</definedName>
    <definedName name="solver_adj" localSheetId="1" hidden="1">'Cutting Stock'!$H$17:$H$27</definedName>
    <definedName name="solver_adj" localSheetId="3" hidden="1">'Employee Satisfaction'!$I$18:$L$21</definedName>
    <definedName name="solver_adj" localSheetId="0" hidden="1">Knapsack!$G$17:$G$20</definedName>
    <definedName name="solver_adj" localSheetId="2" hidden="1">'Machine Selection'!$I$17:$K$19</definedName>
    <definedName name="solver_adj" localSheetId="5" hidden="1">'Outbound Marketing Budget'!$F$18:$F$20</definedName>
    <definedName name="solver_adj" localSheetId="4" hidden="1">'Shipping Cost'!$I$20:$M$22</definedName>
    <definedName name="solver_adj" localSheetId="7" hidden="1">'Supplier Shipping-Purchasing '!$H$26:$K$29</definedName>
    <definedName name="solver_adj" localSheetId="8" hidden="1">'Traveling Salesman'!$I$23:$I$27</definedName>
    <definedName name="solver_cvg" localSheetId="6" hidden="1">0.0001</definedName>
    <definedName name="solver_cvg" localSheetId="1" hidden="1">0.0001</definedName>
    <definedName name="solver_cvg" localSheetId="3" hidden="1">0.0001</definedName>
    <definedName name="solver_cvg" localSheetId="0" hidden="1">0.0001</definedName>
    <definedName name="solver_cvg" localSheetId="2" hidden="1">0.0001</definedName>
    <definedName name="solver_cvg" localSheetId="5" hidden="1">0.0001</definedName>
    <definedName name="solver_cvg" localSheetId="4" hidden="1">0.0001</definedName>
    <definedName name="solver_cvg" localSheetId="7" hidden="1">0.0001</definedName>
    <definedName name="solver_cvg" localSheetId="8" hidden="1">0.0001</definedName>
    <definedName name="solver_drv" localSheetId="6" hidden="1">2</definedName>
    <definedName name="solver_drv" localSheetId="1" hidden="1">1</definedName>
    <definedName name="solver_drv" localSheetId="3" hidden="1">1</definedName>
    <definedName name="solver_drv" localSheetId="0" hidden="1">2</definedName>
    <definedName name="solver_drv" localSheetId="2" hidden="1">1</definedName>
    <definedName name="solver_drv" localSheetId="5" hidden="1">1</definedName>
    <definedName name="solver_drv" localSheetId="4" hidden="1">1</definedName>
    <definedName name="solver_drv" localSheetId="7" hidden="1">1</definedName>
    <definedName name="solver_drv" localSheetId="8" hidden="1">1</definedName>
    <definedName name="solver_eng" localSheetId="6" hidden="1">2</definedName>
    <definedName name="solver_eng" localSheetId="1" hidden="1">1</definedName>
    <definedName name="solver_eng" localSheetId="3" hidden="1">2</definedName>
    <definedName name="solver_eng" localSheetId="0" hidden="1">2</definedName>
    <definedName name="solver_eng" localSheetId="2" hidden="1">2</definedName>
    <definedName name="solver_eng" localSheetId="5" hidden="1">2</definedName>
    <definedName name="solver_eng" localSheetId="4" hidden="1">2</definedName>
    <definedName name="solver_eng" localSheetId="7" hidden="1">2</definedName>
    <definedName name="solver_eng" localSheetId="8" hidden="1">3</definedName>
    <definedName name="solver_est" localSheetId="6" hidden="1">1</definedName>
    <definedName name="solver_est" localSheetId="1" hidden="1">1</definedName>
    <definedName name="solver_est" localSheetId="3" hidden="1">1</definedName>
    <definedName name="solver_est" localSheetId="0" hidden="1">1</definedName>
    <definedName name="solver_est" localSheetId="2" hidden="1">1</definedName>
    <definedName name="solver_est" localSheetId="5" hidden="1">1</definedName>
    <definedName name="solver_est" localSheetId="4" hidden="1">1</definedName>
    <definedName name="solver_est" localSheetId="7" hidden="1">1</definedName>
    <definedName name="solver_est" localSheetId="8" hidden="1">1</definedName>
    <definedName name="solver_itr" localSheetId="6" hidden="1">2147483647</definedName>
    <definedName name="solver_itr" localSheetId="1" hidden="1">2147483647</definedName>
    <definedName name="solver_itr" localSheetId="3" hidden="1">2147483647</definedName>
    <definedName name="solver_itr" localSheetId="0" hidden="1">2147483647</definedName>
    <definedName name="solver_itr" localSheetId="2" hidden="1">2147483647</definedName>
    <definedName name="solver_itr" localSheetId="5" hidden="1">2147483647</definedName>
    <definedName name="solver_itr" localSheetId="4" hidden="1">2147483647</definedName>
    <definedName name="solver_itr" localSheetId="7" hidden="1">2147483647</definedName>
    <definedName name="solver_itr" localSheetId="8" hidden="1">2147483647</definedName>
    <definedName name="solver_lhs1" localSheetId="6" hidden="1">'Bond Portfolio'!$D$20:$E$20</definedName>
    <definedName name="solver_lhs1" localSheetId="1" hidden="1">'Cutting Stock'!$B$30:$D$30</definedName>
    <definedName name="solver_lhs1" localSheetId="3" hidden="1">'Employee Satisfaction'!$I$18:$L$21</definedName>
    <definedName name="solver_lhs1" localSheetId="0" hidden="1">Knapsack!$C$23</definedName>
    <definedName name="solver_lhs1" localSheetId="2" hidden="1">'Machine Selection'!$D$22:$F$22</definedName>
    <definedName name="solver_lhs1" localSheetId="5" hidden="1">'Outbound Marketing Budget'!$F$18:$F$20</definedName>
    <definedName name="solver_lhs1" localSheetId="4" hidden="1">'Shipping Cost'!$I$20:$M$22</definedName>
    <definedName name="solver_lhs1" localSheetId="7" hidden="1">'Supplier Shipping-Purchasing '!$H$26:$K$29</definedName>
    <definedName name="solver_lhs1" localSheetId="8" hidden="1">'Traveling Salesman'!$I$23:$I$27</definedName>
    <definedName name="solver_lhs2" localSheetId="1" hidden="1">'Cutting Stock'!$H$17:$H$27</definedName>
    <definedName name="solver_lhs2" localSheetId="3" hidden="1">'Employee Satisfaction'!$I$23:$L$23</definedName>
    <definedName name="solver_lhs2" localSheetId="0" hidden="1">Knapsack!$D$23</definedName>
    <definedName name="solver_lhs2" localSheetId="2" hidden="1">'Machine Selection'!$I$17:$K$19</definedName>
    <definedName name="solver_lhs2" localSheetId="5" hidden="1">'Outbound Marketing Budget'!$G$18:$G$20</definedName>
    <definedName name="solver_lhs2" localSheetId="4" hidden="1">'Shipping Cost'!$I$24:$M$24</definedName>
    <definedName name="solver_lhs2" localSheetId="7" hidden="1">'Supplier Shipping-Purchasing '!$H$31:$K$31</definedName>
    <definedName name="solver_lhs3" localSheetId="3" hidden="1">'Employee Satisfaction'!$N$18:$N$21</definedName>
    <definedName name="solver_lhs3" localSheetId="0" hidden="1">Knapsack!$E$23</definedName>
    <definedName name="solver_lhs3" localSheetId="2" hidden="1">'Machine Selection'!$L$17:$L$19</definedName>
    <definedName name="solver_lhs3" localSheetId="5" hidden="1">'Outbound Marketing Budget'!$H$22</definedName>
    <definedName name="solver_lhs3" localSheetId="4" hidden="1">'Shipping Cost'!$N$20:$N$22</definedName>
    <definedName name="solver_lhs3" localSheetId="7" hidden="1">'Supplier Shipping-Purchasing '!$M$26:$M$29</definedName>
    <definedName name="solver_lhs4" localSheetId="0" hidden="1">Knapsack!$G$17:$G$20</definedName>
    <definedName name="solver_lhs4" localSheetId="4" hidden="1">'Shipping Cost'!$M$24</definedName>
    <definedName name="solver_lhs5" localSheetId="4" hidden="1">'Shipping Cost'!$M$24</definedName>
    <definedName name="solver_lhs6" localSheetId="4" hidden="1">'Shipping Cost'!$N$20</definedName>
    <definedName name="solver_lhs7" localSheetId="4" hidden="1">'Shipping Cost'!$N$20</definedName>
    <definedName name="solver_mip" localSheetId="6" hidden="1">2147483647</definedName>
    <definedName name="solver_mip" localSheetId="1" hidden="1">2147483647</definedName>
    <definedName name="solver_mip" localSheetId="3" hidden="1">2147483647</definedName>
    <definedName name="solver_mip" localSheetId="0" hidden="1">2147483647</definedName>
    <definedName name="solver_mip" localSheetId="2" hidden="1">2147483647</definedName>
    <definedName name="solver_mip" localSheetId="5" hidden="1">2147483647</definedName>
    <definedName name="solver_mip" localSheetId="4" hidden="1">2147483647</definedName>
    <definedName name="solver_mip" localSheetId="7" hidden="1">2147483647</definedName>
    <definedName name="solver_mip" localSheetId="8" hidden="1">2147483647</definedName>
    <definedName name="solver_mni" localSheetId="6" hidden="1">30</definedName>
    <definedName name="solver_mni" localSheetId="1" hidden="1">30</definedName>
    <definedName name="solver_mni" localSheetId="3" hidden="1">30</definedName>
    <definedName name="solver_mni" localSheetId="0" hidden="1">30</definedName>
    <definedName name="solver_mni" localSheetId="2" hidden="1">30</definedName>
    <definedName name="solver_mni" localSheetId="5" hidden="1">30</definedName>
    <definedName name="solver_mni" localSheetId="4" hidden="1">30</definedName>
    <definedName name="solver_mni" localSheetId="7" hidden="1">30</definedName>
    <definedName name="solver_mni" localSheetId="8" hidden="1">30</definedName>
    <definedName name="solver_mrt" localSheetId="6" hidden="1">0.075</definedName>
    <definedName name="solver_mrt" localSheetId="1" hidden="1">0.075</definedName>
    <definedName name="solver_mrt" localSheetId="3" hidden="1">0.075</definedName>
    <definedName name="solver_mrt" localSheetId="0" hidden="1">0.075</definedName>
    <definedName name="solver_mrt" localSheetId="2" hidden="1">0.075</definedName>
    <definedName name="solver_mrt" localSheetId="5" hidden="1">0.075</definedName>
    <definedName name="solver_mrt" localSheetId="4" hidden="1">0.075</definedName>
    <definedName name="solver_mrt" localSheetId="7" hidden="1">0.075</definedName>
    <definedName name="solver_mrt" localSheetId="8" hidden="1">0.075</definedName>
    <definedName name="solver_msl" localSheetId="6" hidden="1">2</definedName>
    <definedName name="solver_msl" localSheetId="1" hidden="1">2</definedName>
    <definedName name="solver_msl" localSheetId="3" hidden="1">2</definedName>
    <definedName name="solver_msl" localSheetId="0" hidden="1">2</definedName>
    <definedName name="solver_msl" localSheetId="2" hidden="1">2</definedName>
    <definedName name="solver_msl" localSheetId="5" hidden="1">2</definedName>
    <definedName name="solver_msl" localSheetId="4" hidden="1">2</definedName>
    <definedName name="solver_msl" localSheetId="7" hidden="1">2</definedName>
    <definedName name="solver_msl" localSheetId="8" hidden="1">2</definedName>
    <definedName name="solver_neg" localSheetId="6" hidden="1">1</definedName>
    <definedName name="solver_neg" localSheetId="1" hidden="1">1</definedName>
    <definedName name="solver_neg" localSheetId="3" hidden="1">1</definedName>
    <definedName name="solver_neg" localSheetId="0" hidden="1">1</definedName>
    <definedName name="solver_neg" localSheetId="2" hidden="1">1</definedName>
    <definedName name="solver_neg" localSheetId="5" hidden="1">1</definedName>
    <definedName name="solver_neg" localSheetId="4" hidden="1">1</definedName>
    <definedName name="solver_neg" localSheetId="7" hidden="1">1</definedName>
    <definedName name="solver_neg" localSheetId="8" hidden="1">1</definedName>
    <definedName name="solver_nod" localSheetId="6" hidden="1">2147483647</definedName>
    <definedName name="solver_nod" localSheetId="1" hidden="1">2147483647</definedName>
    <definedName name="solver_nod" localSheetId="3" hidden="1">2147483647</definedName>
    <definedName name="solver_nod" localSheetId="0" hidden="1">2147483647</definedName>
    <definedName name="solver_nod" localSheetId="2" hidden="1">2147483647</definedName>
    <definedName name="solver_nod" localSheetId="5" hidden="1">2147483647</definedName>
    <definedName name="solver_nod" localSheetId="4" hidden="1">2147483647</definedName>
    <definedName name="solver_nod" localSheetId="7" hidden="1">2147483647</definedName>
    <definedName name="solver_nod" localSheetId="8" hidden="1">2147483647</definedName>
    <definedName name="solver_num" localSheetId="6" hidden="1">1</definedName>
    <definedName name="solver_num" localSheetId="1" hidden="1">2</definedName>
    <definedName name="solver_num" localSheetId="3" hidden="1">3</definedName>
    <definedName name="solver_num" localSheetId="0" hidden="1">4</definedName>
    <definedName name="solver_num" localSheetId="2" hidden="1">3</definedName>
    <definedName name="solver_num" localSheetId="5" hidden="1">3</definedName>
    <definedName name="solver_num" localSheetId="4" hidden="1">3</definedName>
    <definedName name="solver_num" localSheetId="7" hidden="1">3</definedName>
    <definedName name="solver_num" localSheetId="8" hidden="1">1</definedName>
    <definedName name="solver_nwt" localSheetId="6" hidden="1">1</definedName>
    <definedName name="solver_nwt" localSheetId="1" hidden="1">1</definedName>
    <definedName name="solver_nwt" localSheetId="3" hidden="1">1</definedName>
    <definedName name="solver_nwt" localSheetId="0" hidden="1">1</definedName>
    <definedName name="solver_nwt" localSheetId="2" hidden="1">1</definedName>
    <definedName name="solver_nwt" localSheetId="5" hidden="1">1</definedName>
    <definedName name="solver_nwt" localSheetId="4" hidden="1">1</definedName>
    <definedName name="solver_nwt" localSheetId="7" hidden="1">1</definedName>
    <definedName name="solver_nwt" localSheetId="8" hidden="1">1</definedName>
    <definedName name="solver_opt" localSheetId="6" hidden="1">'Bond Portfolio'!$F$20</definedName>
    <definedName name="solver_opt" localSheetId="1" hidden="1">'Cutting Stock'!$I$30</definedName>
    <definedName name="solver_opt" localSheetId="3" hidden="1">'Employee Satisfaction'!$I$25</definedName>
    <definedName name="solver_opt" localSheetId="0" hidden="1">Knapsack!$B$23</definedName>
    <definedName name="solver_opt" localSheetId="2" hidden="1">'Machine Selection'!$C$22</definedName>
    <definedName name="solver_opt" localSheetId="5" hidden="1">'Outbound Marketing Budget'!$G$22</definedName>
    <definedName name="solver_opt" localSheetId="4" hidden="1">'Shipping Cost'!$B$34</definedName>
    <definedName name="solver_opt" localSheetId="7" hidden="1">'Supplier Shipping-Purchasing '!$H$37</definedName>
    <definedName name="solver_opt" localSheetId="8" hidden="1">'Traveling Salesman'!$K$29</definedName>
    <definedName name="solver_pre" localSheetId="6" hidden="1">0.000001</definedName>
    <definedName name="solver_pre" localSheetId="1" hidden="1">0.000001</definedName>
    <definedName name="solver_pre" localSheetId="3" hidden="1">0.000001</definedName>
    <definedName name="solver_pre" localSheetId="0" hidden="1">0.000001</definedName>
    <definedName name="solver_pre" localSheetId="2" hidden="1">0.000001</definedName>
    <definedName name="solver_pre" localSheetId="5" hidden="1">0.000001</definedName>
    <definedName name="solver_pre" localSheetId="4" hidden="1">0.000001</definedName>
    <definedName name="solver_pre" localSheetId="7" hidden="1">0.000001</definedName>
    <definedName name="solver_pre" localSheetId="8" hidden="1">0.000001</definedName>
    <definedName name="solver_rbv" localSheetId="6" hidden="1">2</definedName>
    <definedName name="solver_rbv" localSheetId="1" hidden="1">2</definedName>
    <definedName name="solver_rbv" localSheetId="3" hidden="1">1</definedName>
    <definedName name="solver_rbv" localSheetId="0" hidden="1">2</definedName>
    <definedName name="solver_rbv" localSheetId="2" hidden="1">1</definedName>
    <definedName name="solver_rbv" localSheetId="5" hidden="1">1</definedName>
    <definedName name="solver_rbv" localSheetId="4" hidden="1">1</definedName>
    <definedName name="solver_rbv" localSheetId="7" hidden="1">1</definedName>
    <definedName name="solver_rbv" localSheetId="8" hidden="1">1</definedName>
    <definedName name="solver_rel1" localSheetId="6" hidden="1">2</definedName>
    <definedName name="solver_rel1" localSheetId="1" hidden="1">2</definedName>
    <definedName name="solver_rel1" localSheetId="3" hidden="1">4</definedName>
    <definedName name="solver_rel1" localSheetId="0" hidden="1">3</definedName>
    <definedName name="solver_rel1" localSheetId="2" hidden="1">2</definedName>
    <definedName name="solver_rel1" localSheetId="5" hidden="1">4</definedName>
    <definedName name="solver_rel1" localSheetId="4" hidden="1">4</definedName>
    <definedName name="solver_rel1" localSheetId="7" hidden="1">4</definedName>
    <definedName name="solver_rel1" localSheetId="8" hidden="1">6</definedName>
    <definedName name="solver_rel2" localSheetId="1" hidden="1">4</definedName>
    <definedName name="solver_rel2" localSheetId="3" hidden="1">2</definedName>
    <definedName name="solver_rel2" localSheetId="0" hidden="1">1</definedName>
    <definedName name="solver_rel2" localSheetId="2" hidden="1">4</definedName>
    <definedName name="solver_rel2" localSheetId="5" hidden="1">1</definedName>
    <definedName name="solver_rel2" localSheetId="4" hidden="1">2</definedName>
    <definedName name="solver_rel2" localSheetId="7" hidden="1">2</definedName>
    <definedName name="solver_rel3" localSheetId="3" hidden="1">2</definedName>
    <definedName name="solver_rel3" localSheetId="0" hidden="1">1</definedName>
    <definedName name="solver_rel3" localSheetId="2" hidden="1">1</definedName>
    <definedName name="solver_rel3" localSheetId="5" hidden="1">3</definedName>
    <definedName name="solver_rel3" localSheetId="4" hidden="1">1</definedName>
    <definedName name="solver_rel3" localSheetId="7" hidden="1">2</definedName>
    <definedName name="solver_rel4" localSheetId="0" hidden="1">4</definedName>
    <definedName name="solver_rel4" localSheetId="4" hidden="1">2</definedName>
    <definedName name="solver_rel5" localSheetId="4" hidden="1">2</definedName>
    <definedName name="solver_rel6" localSheetId="4" hidden="1">1</definedName>
    <definedName name="solver_rel7" localSheetId="4" hidden="1">1</definedName>
    <definedName name="solver_rhs1" localSheetId="6" hidden="1">'Bond Portfolio'!$D$19:$E$19</definedName>
    <definedName name="solver_rhs1" localSheetId="1" hidden="1">'Cutting Stock'!$B$29:$D$29</definedName>
    <definedName name="solver_rhs1" localSheetId="3" hidden="1">entero</definedName>
    <definedName name="solver_rhs1" localSheetId="0" hidden="1">Knapsack!$C$22</definedName>
    <definedName name="solver_rhs1" localSheetId="2" hidden="1">'Machine Selection'!$D$21:$F$21</definedName>
    <definedName name="solver_rhs1" localSheetId="5" hidden="1">entero</definedName>
    <definedName name="solver_rhs1" localSheetId="4" hidden="1">entero</definedName>
    <definedName name="solver_rhs1" localSheetId="7" hidden="1">entero</definedName>
    <definedName name="solver_rhs1" localSheetId="8" hidden="1">Todos diferentes</definedName>
    <definedName name="solver_rhs2" localSheetId="1" hidden="1">entero</definedName>
    <definedName name="solver_rhs2" localSheetId="3" hidden="1">'Employee Satisfaction'!$I$22:$L$22</definedName>
    <definedName name="solver_rhs2" localSheetId="0" hidden="1">Knapsack!$D$22</definedName>
    <definedName name="solver_rhs2" localSheetId="2" hidden="1">entero</definedName>
    <definedName name="solver_rhs2" localSheetId="5" hidden="1">'Outbound Marketing Budget'!$E$18:$E$20</definedName>
    <definedName name="solver_rhs2" localSheetId="4" hidden="1">'Shipping Cost'!$I$23:$M$23</definedName>
    <definedName name="solver_rhs2" localSheetId="7" hidden="1">'Supplier Shipping-Purchasing '!$H$30:$K$30</definedName>
    <definedName name="solver_rhs3" localSheetId="3" hidden="1">'Employee Satisfaction'!$M$18:$M$21</definedName>
    <definedName name="solver_rhs3" localSheetId="0" hidden="1">Knapsack!$E$22</definedName>
    <definedName name="solver_rhs3" localSheetId="2" hidden="1">'Machine Selection'!$M$17:$M$19</definedName>
    <definedName name="solver_rhs3" localSheetId="5" hidden="1">1000000</definedName>
    <definedName name="solver_rhs3" localSheetId="4" hidden="1">'Shipping Cost'!$O$20:$O$22</definedName>
    <definedName name="solver_rhs3" localSheetId="7" hidden="1">'Supplier Shipping-Purchasing '!$L$26:$L$29</definedName>
    <definedName name="solver_rhs4" localSheetId="0" hidden="1">entero</definedName>
    <definedName name="solver_rhs4" localSheetId="4" hidden="1">'Shipping Cost'!$M$23</definedName>
    <definedName name="solver_rhs5" localSheetId="4" hidden="1">'Shipping Cost'!$M$23</definedName>
    <definedName name="solver_rhs6" localSheetId="4" hidden="1">'Shipping Cost'!$O$20</definedName>
    <definedName name="solver_rhs7" localSheetId="4" hidden="1">'Shipping Cost'!$O$20</definedName>
    <definedName name="solver_rlx" localSheetId="6" hidden="1">2</definedName>
    <definedName name="solver_rlx" localSheetId="1" hidden="1">2</definedName>
    <definedName name="solver_rlx" localSheetId="3" hidden="1">2</definedName>
    <definedName name="solver_rlx" localSheetId="0" hidden="1">2</definedName>
    <definedName name="solver_rlx" localSheetId="2" hidden="1">2</definedName>
    <definedName name="solver_rlx" localSheetId="5" hidden="1">2</definedName>
    <definedName name="solver_rlx" localSheetId="4" hidden="1">2</definedName>
    <definedName name="solver_rlx" localSheetId="7" hidden="1">2</definedName>
    <definedName name="solver_rlx" localSheetId="8" hidden="1">2</definedName>
    <definedName name="solver_rsd" localSheetId="6" hidden="1">0</definedName>
    <definedName name="solver_rsd" localSheetId="1" hidden="1">0</definedName>
    <definedName name="solver_rsd" localSheetId="3" hidden="1">0</definedName>
    <definedName name="solver_rsd" localSheetId="0" hidden="1">0</definedName>
    <definedName name="solver_rsd" localSheetId="2" hidden="1">0</definedName>
    <definedName name="solver_rsd" localSheetId="5" hidden="1">0</definedName>
    <definedName name="solver_rsd" localSheetId="4" hidden="1">0</definedName>
    <definedName name="solver_rsd" localSheetId="7" hidden="1">0</definedName>
    <definedName name="solver_rsd" localSheetId="8" hidden="1">0</definedName>
    <definedName name="solver_scl" localSheetId="6" hidden="1">2</definedName>
    <definedName name="solver_scl" localSheetId="1" hidden="1">2</definedName>
    <definedName name="solver_scl" localSheetId="3" hidden="1">1</definedName>
    <definedName name="solver_scl" localSheetId="0" hidden="1">2</definedName>
    <definedName name="solver_scl" localSheetId="2" hidden="1">1</definedName>
    <definedName name="solver_scl" localSheetId="5" hidden="1">1</definedName>
    <definedName name="solver_scl" localSheetId="4" hidden="1">1</definedName>
    <definedName name="solver_scl" localSheetId="7" hidden="1">1</definedName>
    <definedName name="solver_scl" localSheetId="8" hidden="1">1</definedName>
    <definedName name="solver_sho" localSheetId="6" hidden="1">2</definedName>
    <definedName name="solver_sho" localSheetId="1" hidden="1">2</definedName>
    <definedName name="solver_sho" localSheetId="3" hidden="1">2</definedName>
    <definedName name="solver_sho" localSheetId="0" hidden="1">2</definedName>
    <definedName name="solver_sho" localSheetId="2" hidden="1">2</definedName>
    <definedName name="solver_sho" localSheetId="5" hidden="1">2</definedName>
    <definedName name="solver_sho" localSheetId="4" hidden="1">2</definedName>
    <definedName name="solver_sho" localSheetId="7" hidden="1">2</definedName>
    <definedName name="solver_sho" localSheetId="8" hidden="1">2</definedName>
    <definedName name="solver_ssz" localSheetId="6" hidden="1">100</definedName>
    <definedName name="solver_ssz" localSheetId="1" hidden="1">0</definedName>
    <definedName name="solver_ssz" localSheetId="3" hidden="1">100</definedName>
    <definedName name="solver_ssz" localSheetId="0" hidden="1">100</definedName>
    <definedName name="solver_ssz" localSheetId="2" hidden="1">100</definedName>
    <definedName name="solver_ssz" localSheetId="5" hidden="1">100</definedName>
    <definedName name="solver_ssz" localSheetId="4" hidden="1">100</definedName>
    <definedName name="solver_ssz" localSheetId="7" hidden="1">100</definedName>
    <definedName name="solver_ssz" localSheetId="8" hidden="1">100</definedName>
    <definedName name="solver_tim" localSheetId="6" hidden="1">2147483647</definedName>
    <definedName name="solver_tim" localSheetId="1" hidden="1">2147483647</definedName>
    <definedName name="solver_tim" localSheetId="3" hidden="1">2147483647</definedName>
    <definedName name="solver_tim" localSheetId="0" hidden="1">2147483647</definedName>
    <definedName name="solver_tim" localSheetId="2" hidden="1">2147483647</definedName>
    <definedName name="solver_tim" localSheetId="5" hidden="1">2147483647</definedName>
    <definedName name="solver_tim" localSheetId="4" hidden="1">2147483647</definedName>
    <definedName name="solver_tim" localSheetId="7" hidden="1">2147483647</definedName>
    <definedName name="solver_tim" localSheetId="8" hidden="1">2147483647</definedName>
    <definedName name="solver_tol" localSheetId="6" hidden="1">0.01</definedName>
    <definedName name="solver_tol" localSheetId="1" hidden="1">0.01</definedName>
    <definedName name="solver_tol" localSheetId="3" hidden="1">0.01</definedName>
    <definedName name="solver_tol" localSheetId="0" hidden="1">0.01</definedName>
    <definedName name="solver_tol" localSheetId="2" hidden="1">0.01</definedName>
    <definedName name="solver_tol" localSheetId="5" hidden="1">0.01</definedName>
    <definedName name="solver_tol" localSheetId="4" hidden="1">0.01</definedName>
    <definedName name="solver_tol" localSheetId="7" hidden="1">0.01</definedName>
    <definedName name="solver_tol" localSheetId="8" hidden="1">0.01</definedName>
    <definedName name="solver_typ" localSheetId="6" hidden="1">1</definedName>
    <definedName name="solver_typ" localSheetId="1" hidden="1">2</definedName>
    <definedName name="solver_typ" localSheetId="3" hidden="1">1</definedName>
    <definedName name="solver_typ" localSheetId="0" hidden="1">1</definedName>
    <definedName name="solver_typ" localSheetId="2" hidden="1">2</definedName>
    <definedName name="solver_typ" localSheetId="5" hidden="1">2</definedName>
    <definedName name="solver_typ" localSheetId="4" hidden="1">2</definedName>
    <definedName name="solver_typ" localSheetId="7" hidden="1">2</definedName>
    <definedName name="solver_typ" localSheetId="8" hidden="1">2</definedName>
    <definedName name="solver_val" localSheetId="6" hidden="1">0</definedName>
    <definedName name="solver_val" localSheetId="1" hidden="1">0</definedName>
    <definedName name="solver_val" localSheetId="3" hidden="1">0</definedName>
    <definedName name="solver_val" localSheetId="0" hidden="1">0</definedName>
    <definedName name="solver_val" localSheetId="2" hidden="1">0</definedName>
    <definedName name="solver_val" localSheetId="5" hidden="1">0</definedName>
    <definedName name="solver_val" localSheetId="4" hidden="1">0</definedName>
    <definedName name="solver_val" localSheetId="7" hidden="1">0</definedName>
    <definedName name="solver_val" localSheetId="8" hidden="1">0</definedName>
    <definedName name="solver_ver" localSheetId="6" hidden="1">3</definedName>
    <definedName name="solver_ver" localSheetId="1" hidden="1">3</definedName>
    <definedName name="solver_ver" localSheetId="3" hidden="1">3</definedName>
    <definedName name="solver_ver" localSheetId="0" hidden="1">3</definedName>
    <definedName name="solver_ver" localSheetId="2" hidden="1">3</definedName>
    <definedName name="solver_ver" localSheetId="5" hidden="1">3</definedName>
    <definedName name="solver_ver" localSheetId="4" hidden="1">3</definedName>
    <definedName name="solver_ver" localSheetId="7" hidden="1">3</definedName>
    <definedName name="solver_ver" localSheetId="8" hidden="1">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7" i="12" l="1"/>
  <c r="K31" i="12"/>
  <c r="D20" i="10"/>
  <c r="F13" i="10"/>
  <c r="G22" i="9"/>
  <c r="G18" i="9"/>
  <c r="H18" i="9"/>
  <c r="H20" i="9"/>
  <c r="B27" i="8"/>
  <c r="C28" i="8"/>
  <c r="I25" i="7"/>
  <c r="N18" i="7"/>
  <c r="L17" i="6"/>
  <c r="N17" i="6" s="1"/>
  <c r="I20" i="6"/>
  <c r="D22" i="6"/>
  <c r="M17" i="6"/>
  <c r="B30" i="5"/>
  <c r="I26" i="5"/>
  <c r="I19" i="5"/>
  <c r="E17" i="5"/>
  <c r="B23" i="1"/>
  <c r="E27" i="1"/>
  <c r="D29" i="1"/>
  <c r="C29" i="1"/>
  <c r="C28" i="1"/>
  <c r="C27" i="1"/>
  <c r="B30" i="1"/>
  <c r="B29" i="1"/>
  <c r="B28" i="1"/>
  <c r="B27" i="1"/>
  <c r="J27" i="13" l="1"/>
  <c r="J26" i="13"/>
  <c r="J25" i="13"/>
  <c r="J24" i="13"/>
  <c r="J23" i="13"/>
  <c r="K23" i="13"/>
  <c r="K25" i="13"/>
  <c r="K26" i="13"/>
  <c r="K27" i="13"/>
  <c r="K24" i="13"/>
  <c r="K36" i="12"/>
  <c r="I36" i="12"/>
  <c r="J36" i="12"/>
  <c r="H36" i="12"/>
  <c r="I35" i="12"/>
  <c r="H35" i="12"/>
  <c r="J35" i="12"/>
  <c r="K35" i="12"/>
  <c r="M27" i="12"/>
  <c r="M28" i="12"/>
  <c r="M29" i="12"/>
  <c r="M26" i="12"/>
  <c r="I31" i="12"/>
  <c r="J31" i="12"/>
  <c r="H31" i="12"/>
  <c r="E16" i="10"/>
  <c r="F16" i="10"/>
  <c r="F15" i="10"/>
  <c r="E13" i="10"/>
  <c r="E14" i="10"/>
  <c r="F14" i="10"/>
  <c r="E15" i="10"/>
  <c r="H19" i="9"/>
  <c r="H22" i="9" s="1"/>
  <c r="G19" i="9"/>
  <c r="G20" i="9"/>
  <c r="N21" i="8"/>
  <c r="N22" i="8"/>
  <c r="N20" i="8"/>
  <c r="C27" i="8"/>
  <c r="D27" i="8"/>
  <c r="E27" i="8"/>
  <c r="F27" i="8"/>
  <c r="D28" i="8"/>
  <c r="E28" i="8"/>
  <c r="F28" i="8"/>
  <c r="C29" i="8"/>
  <c r="D29" i="8"/>
  <c r="E29" i="8"/>
  <c r="F29" i="8"/>
  <c r="B28" i="8"/>
  <c r="B29" i="8"/>
  <c r="J24" i="8"/>
  <c r="K24" i="8"/>
  <c r="L24" i="8"/>
  <c r="M24" i="8"/>
  <c r="I24" i="8"/>
  <c r="N19" i="7"/>
  <c r="N20" i="7"/>
  <c r="N21" i="7"/>
  <c r="J23" i="7"/>
  <c r="K23" i="7"/>
  <c r="L23" i="7"/>
  <c r="I23" i="7"/>
  <c r="M18" i="6"/>
  <c r="M19" i="6"/>
  <c r="F22" i="6"/>
  <c r="E22" i="6"/>
  <c r="L18" i="6"/>
  <c r="L19" i="6"/>
  <c r="N19" i="6" s="1"/>
  <c r="K20" i="6"/>
  <c r="J20" i="6"/>
  <c r="E19" i="5"/>
  <c r="E26" i="5"/>
  <c r="E25" i="5"/>
  <c r="E24" i="5"/>
  <c r="F24" i="5"/>
  <c r="F26" i="5"/>
  <c r="F27" i="5"/>
  <c r="C30" i="5"/>
  <c r="D30" i="5"/>
  <c r="I18" i="5"/>
  <c r="I20" i="5"/>
  <c r="I21" i="5"/>
  <c r="I22" i="5"/>
  <c r="I23" i="5"/>
  <c r="I25" i="5"/>
  <c r="I27" i="5"/>
  <c r="I17" i="5"/>
  <c r="F25" i="5"/>
  <c r="I24" i="5"/>
  <c r="F18" i="5"/>
  <c r="F19" i="5"/>
  <c r="F20" i="5"/>
  <c r="F21" i="5"/>
  <c r="F22" i="5"/>
  <c r="F23" i="5"/>
  <c r="E18" i="5"/>
  <c r="E20" i="5"/>
  <c r="E21" i="5"/>
  <c r="E22" i="5"/>
  <c r="E23" i="5"/>
  <c r="E27" i="5"/>
  <c r="F17" i="5"/>
  <c r="D28" i="1"/>
  <c r="E28" i="1"/>
  <c r="E29" i="1"/>
  <c r="C30" i="1"/>
  <c r="D30" i="1"/>
  <c r="E30" i="1"/>
  <c r="D27" i="1"/>
  <c r="E23" i="1"/>
  <c r="D23" i="1"/>
  <c r="C23" i="1"/>
  <c r="F20" i="10" l="1"/>
  <c r="L20" i="6"/>
  <c r="N18" i="6"/>
  <c r="C22" i="6"/>
  <c r="I30" i="5"/>
  <c r="K29" i="13"/>
  <c r="L36" i="12"/>
  <c r="L35" i="12"/>
  <c r="E20" i="10"/>
  <c r="F30" i="8"/>
  <c r="E30" i="8"/>
  <c r="D30" i="8"/>
  <c r="C30" i="8"/>
  <c r="B30" i="8"/>
  <c r="B34" i="8" l="1"/>
</calcChain>
</file>

<file path=xl/sharedStrings.xml><?xml version="1.0" encoding="utf-8"?>
<sst xmlns="http://schemas.openxmlformats.org/spreadsheetml/2006/main" count="249" uniqueCount="191">
  <si>
    <t>Knapsack Example</t>
  </si>
  <si>
    <t xml:space="preserve">Selecting the correct items to lad into a compartment which is limited in some way such as by its size or maximum weight of its load. </t>
  </si>
  <si>
    <t>Problem:</t>
  </si>
  <si>
    <t>Object</t>
  </si>
  <si>
    <t>Protein (grams)</t>
  </si>
  <si>
    <t>Calories (cal)</t>
  </si>
  <si>
    <t>Weight (Kg)</t>
  </si>
  <si>
    <t>Volume (m^3)</t>
  </si>
  <si>
    <t>Candy Bar</t>
  </si>
  <si>
    <t>Sandwich</t>
  </si>
  <si>
    <t>Juice Can</t>
  </si>
  <si>
    <t>Apple</t>
  </si>
  <si>
    <t>Cuantity</t>
  </si>
  <si>
    <t>Max</t>
  </si>
  <si>
    <t>Min</t>
  </si>
  <si>
    <t>Calculations</t>
  </si>
  <si>
    <t>Information of the Total Values</t>
  </si>
  <si>
    <t>Table of contents Information per object:</t>
  </si>
  <si>
    <t>Constraints</t>
  </si>
  <si>
    <t>Cutting Stock Example</t>
  </si>
  <si>
    <t>The sheets can represent any type of material that comes in a strip that is cut into smaller strips.</t>
  </si>
  <si>
    <t>Cutting Combination Number</t>
  </si>
  <si>
    <t>Number of final cut Rolls of each width per combination after cutting</t>
  </si>
  <si>
    <t>Garment used when cutting this combo</t>
  </si>
  <si>
    <t>Garment leftover when cutting this combo</t>
  </si>
  <si>
    <t>75" Combo 1</t>
  </si>
  <si>
    <t>75" Combo 2</t>
  </si>
  <si>
    <t>75" Combo 3</t>
  </si>
  <si>
    <t>75" Combo 4</t>
  </si>
  <si>
    <t>75" Combo 5</t>
  </si>
  <si>
    <t>75" Combo 6</t>
  </si>
  <si>
    <t>75" Combo 7</t>
  </si>
  <si>
    <t>55" Combo 8</t>
  </si>
  <si>
    <t>55" Combo 9</t>
  </si>
  <si>
    <t>55" Combo 10</t>
  </si>
  <si>
    <t>55" Combo 11</t>
  </si>
  <si>
    <t>36"</t>
  </si>
  <si>
    <t>25"</t>
  </si>
  <si>
    <t>13"</t>
  </si>
  <si>
    <t>Number Cut</t>
  </si>
  <si>
    <t>Total Waste from all rolls cut with combo</t>
  </si>
  <si>
    <t>Min Total Waste:</t>
  </si>
  <si>
    <t xml:space="preserve">Calculations: </t>
  </si>
  <si>
    <t>Customers demand:</t>
  </si>
  <si>
    <t>Machine Selection Example</t>
  </si>
  <si>
    <t xml:space="preserve">The correct combination of  machines must be slected to fulfill the customer order. </t>
  </si>
  <si>
    <t xml:space="preserve">Three machines perform the same generic type of task: They all make bolts. Each machine varies in the variety of bolts that it can produce. Each machine also has a different operating cost and a different operating speed. The objective is to fulfill an individual customer order within a specified time limit while minimizing the total cost of fulfilling this order. 500 Minutes is the total time allowed to complete this entire order. </t>
  </si>
  <si>
    <t xml:space="preserve">Optimizing the cutting of strips of Sheet to minimize waste. It involves cutting large sheets into the optimal number of smaller strips to meet customer orders while minimizing waste. </t>
  </si>
  <si>
    <t>Cost per 100 bolts</t>
  </si>
  <si>
    <t>Ability to make 1" bolt</t>
  </si>
  <si>
    <t>Ability to make 2" bolts</t>
  </si>
  <si>
    <t>Ability to make 3" bolts</t>
  </si>
  <si>
    <t>Machine 1</t>
  </si>
  <si>
    <t>Machine 2</t>
  </si>
  <si>
    <t>Machine 3</t>
  </si>
  <si>
    <t>Machine</t>
  </si>
  <si>
    <t>Speed (bolts/min)</t>
  </si>
  <si>
    <t>Order</t>
  </si>
  <si>
    <t>Bolts Produced</t>
  </si>
  <si>
    <t>1"</t>
  </si>
  <si>
    <t>2"</t>
  </si>
  <si>
    <t>3"</t>
  </si>
  <si>
    <t>Number of bots per machine</t>
  </si>
  <si>
    <t>Sum of Bolts</t>
  </si>
  <si>
    <t>Min Cost:</t>
  </si>
  <si>
    <t>Time</t>
  </si>
  <si>
    <t xml:space="preserve">Max Number of bolts in 500s.  </t>
  </si>
  <si>
    <t>Total minutes per machine:</t>
  </si>
  <si>
    <t xml:space="preserve">Maximizing Employee Satisfaction Example. </t>
  </si>
  <si>
    <t xml:space="preserve">Each person in the group is surveyed to determine how desirable they rate each object to be distributed. </t>
  </si>
  <si>
    <t xml:space="preserve">Four sales territories will be assigned to 4 salespeople. Each salesperson will be assigned to a separate territory. Each salesperson is surveyed to determine his or her liking for each of the 4 sales territories. Each salesperson will rate the desirability of each sales territory on a scale of 1 to 5. A score 5 is the highest and indicates that the salesperson favors this territory above the other 3. The salespeople are required to assign a different rating to each of the 4 territories. </t>
  </si>
  <si>
    <t>Ratings</t>
  </si>
  <si>
    <t>Salesperson</t>
  </si>
  <si>
    <t>In Territory 2</t>
  </si>
  <si>
    <t>In Territory 1</t>
  </si>
  <si>
    <t>In Territory 3</t>
  </si>
  <si>
    <t>In Territory 4</t>
  </si>
  <si>
    <t>Total number of territories assigned</t>
  </si>
  <si>
    <t>Corroboration</t>
  </si>
  <si>
    <t>Assignment</t>
  </si>
  <si>
    <t>Cumulative satisfaction:</t>
  </si>
  <si>
    <t xml:space="preserve">Number of salespersons </t>
  </si>
  <si>
    <t>Shipping cost Minimization</t>
  </si>
  <si>
    <t xml:space="preserve">Minimizing the total cost of shipping from multiple points to multiple points. The objective is to minimize the total cost of shipping the same product from multiple factories to multiple stores. Shipping cost are different from each factory to each store. Each store needs a different quantity of the product and each factory has a different amount of the product available for shipping. This problem assumes that the only cost differences are the per unit shipping costs between the factories and the stores. </t>
  </si>
  <si>
    <t>Shipping Cost Per unit</t>
  </si>
  <si>
    <t>Factory 1</t>
  </si>
  <si>
    <t>Factory 2</t>
  </si>
  <si>
    <t>Factory 3</t>
  </si>
  <si>
    <t>Store 1</t>
  </si>
  <si>
    <t>Store 2</t>
  </si>
  <si>
    <t>Store 3</t>
  </si>
  <si>
    <t>Store 4</t>
  </si>
  <si>
    <t>Store 5</t>
  </si>
  <si>
    <t>Units shipped</t>
  </si>
  <si>
    <t>Constraint</t>
  </si>
  <si>
    <t>Verification</t>
  </si>
  <si>
    <t>Costs of Shipping</t>
  </si>
  <si>
    <t>Total:</t>
  </si>
  <si>
    <t>Total Units Shipped</t>
  </si>
  <si>
    <t>Max Available</t>
  </si>
  <si>
    <t>Total Cost:</t>
  </si>
  <si>
    <t xml:space="preserve">Cable Station 2 </t>
  </si>
  <si>
    <t>Cable Station 1</t>
  </si>
  <si>
    <t>Reach of number of vewers</t>
  </si>
  <si>
    <t>Cost per single advertising</t>
  </si>
  <si>
    <t>Number of advertising broadcast needed to obtain 1 Eff. Advertising Impression</t>
  </si>
  <si>
    <t>Ad Spend</t>
  </si>
  <si>
    <t>Total effective advertising impressions per advertising impressiones</t>
  </si>
  <si>
    <t>Advertising Vehicle</t>
  </si>
  <si>
    <t xml:space="preserve">Total: </t>
  </si>
  <si>
    <t xml:space="preserve">Requirements: </t>
  </si>
  <si>
    <t>1,000,000 or more</t>
  </si>
  <si>
    <t xml:space="preserve">Max amount of money to spend on ads. </t>
  </si>
  <si>
    <t xml:space="preserve">Number of ad broadcasts chosen: </t>
  </si>
  <si>
    <t>Outbound Marketing Budget Example</t>
  </si>
  <si>
    <t xml:space="preserve">Reaching a required number of prospects as cheaply as possible with outbound marketing. It is used often to select among outbound advertising media of varying Reach, Frequency Ad Effectiveness, and Ad Cost to reach a maximum number of prospects while being constrained by the available advertising budget. </t>
  </si>
  <si>
    <t xml:space="preserve">Problem: </t>
  </si>
  <si>
    <t xml:space="preserve">Optimizing  the allocation of bonds in a Portfolio to maximize return. Correctly divide a bond portfolio among bonds of different yield, maturity, and risk or in order to maximize yield or minimize risk. </t>
  </si>
  <si>
    <t xml:space="preserve">Correctly divide a bond portfolio among 4 bonds of varying yields and maturities in order to achieve an overall bond portfolio with an average maturity of 5.5 years while maximizing overall yield. </t>
  </si>
  <si>
    <t>Bond 1</t>
  </si>
  <si>
    <t>Bond 2</t>
  </si>
  <si>
    <t>Bond 3</t>
  </si>
  <si>
    <t>Bond 4</t>
  </si>
  <si>
    <t xml:space="preserve">Duration </t>
  </si>
  <si>
    <t>Yield</t>
  </si>
  <si>
    <t>Portfolio percentage</t>
  </si>
  <si>
    <t>Corresponding duration</t>
  </si>
  <si>
    <t>Corresponding Yield</t>
  </si>
  <si>
    <t>Total portfolio</t>
  </si>
  <si>
    <t>Total Duration</t>
  </si>
  <si>
    <t>Total Yield</t>
  </si>
  <si>
    <t>Requirements:</t>
  </si>
  <si>
    <t>Bonds</t>
  </si>
  <si>
    <t>Obtained:</t>
  </si>
  <si>
    <t>Bond Portfolio example</t>
  </si>
  <si>
    <t>Supplier Shipping/ Purchasing Cost Example</t>
  </si>
  <si>
    <t>The problem</t>
  </si>
  <si>
    <t>Unit price of product A</t>
  </si>
  <si>
    <t>Supplier 1</t>
  </si>
  <si>
    <t>Supplier 2</t>
  </si>
  <si>
    <t>Supplier 3</t>
  </si>
  <si>
    <t>Supplier 4</t>
  </si>
  <si>
    <t>Per unit Shipping Cost of Product A</t>
  </si>
  <si>
    <t>Factory 4</t>
  </si>
  <si>
    <t>Amount of Units Purchased</t>
  </si>
  <si>
    <t>Units S2</t>
  </si>
  <si>
    <t>Units S1</t>
  </si>
  <si>
    <t>Units S3</t>
  </si>
  <si>
    <t>Units S4</t>
  </si>
  <si>
    <t>Total Units reciebed</t>
  </si>
  <si>
    <t>Total Cost</t>
  </si>
  <si>
    <t>Requeriment</t>
  </si>
  <si>
    <t>Validation</t>
  </si>
  <si>
    <t>Purchase Price</t>
  </si>
  <si>
    <t>Shipping Cost</t>
  </si>
  <si>
    <t xml:space="preserve">Total </t>
  </si>
  <si>
    <t>Traveling Salesman Problem</t>
  </si>
  <si>
    <t xml:space="preserve">Using the Alldifferent Constraint and the Evolutionary Method to select the Shortest Path that Reaches All Customers. A traveling salesman must visit a given number of customers and pick the shortest path that will reach every customer and bring him back to his starting point. The alldifferent constraint is used to ensure that the salesman visits each customer only once. The Evolutionary method is used because the mathematical path to the objective contains an Excel Index lookup function, which is discontinuous. </t>
  </si>
  <si>
    <t xml:space="preserve">A traveling salesman living in Chicago must make stops in these 4 other cities: LA, Denver, Boston and Dallas. He must start and finish in his home city of Chicago. He must select the order of customers to visit that will minimize the total lenght of the trip. </t>
  </si>
  <si>
    <t>Distances berween each of the 5 cities:</t>
  </si>
  <si>
    <t>Cities</t>
  </si>
  <si>
    <t xml:space="preserve">Boston </t>
  </si>
  <si>
    <t>Dallas</t>
  </si>
  <si>
    <t>Denver</t>
  </si>
  <si>
    <t>LA</t>
  </si>
  <si>
    <t>Boston</t>
  </si>
  <si>
    <t>Chicago</t>
  </si>
  <si>
    <t>Trip Order</t>
  </si>
  <si>
    <t>1st</t>
  </si>
  <si>
    <t>2nd</t>
  </si>
  <si>
    <t>3rd</t>
  </si>
  <si>
    <t>4th</t>
  </si>
  <si>
    <t>5th</t>
  </si>
  <si>
    <t>City Row in Chart</t>
  </si>
  <si>
    <t>City in the row</t>
  </si>
  <si>
    <t>Distance from previous City</t>
  </si>
  <si>
    <t xml:space="preserve">Total distance: </t>
  </si>
  <si>
    <t xml:space="preserve">A knapsack is being loaded for a camping trip. It has a maximum weight-carrying limit and a maximum loadsize limit. The camper can choose from 4 different food items put into the knapsack. The selected items must maximize the overall number calories and provide at least a minimum number of grams of protein. The knapsack's load cannot exceed a weight of 10 kg or a volume of .0125 m^3. The load of food items must contain at least 200 gr of protein. And it may contain any number of each of the 4 following food items: Candy bar, Sandwich, Can of Juice, Apple. </t>
  </si>
  <si>
    <t>Sales Territory 1</t>
  </si>
  <si>
    <t>Sales Territory 2</t>
  </si>
  <si>
    <t>Sales Territory 3</t>
  </si>
  <si>
    <t>Sales Territory 4</t>
  </si>
  <si>
    <t xml:space="preserve">Optimal Assignment of Company Assets Among Employees For Maximum Satisfaction. In this problem, how to assign similar company assets among employees to produce maximum overall satisfaction is determined. It can be used to determine how to optimally divide a group of similar objects among a group of people. </t>
  </si>
  <si>
    <t xml:space="preserve">Objects selected for loading must maximize or minimize a given criterion while staying within the constrains. </t>
  </si>
  <si>
    <t xml:space="preserve">A garment factory produces rolls of garment in the following 2 sizes: rolls that are 75 and 55 inches wide. Customers order garment rolls in the following 3 sizes: rolls that are 36, 25 and 13 inches wide. The factory must cut the rolls in the correct number of customers demand to meet the individual customer orders while minimizing waste. Waste represents garment cut from the original 75 or 55 rolls which is not included in a customer order and is left-over. The customer's demand is to have 40 cuts of 36", 150 cuts of 25" and 350 cuts of 13". </t>
  </si>
  <si>
    <t xml:space="preserve">Selecting Machines to Optimally fulfill an Order.  It involves dividing a task among different machines to fulfill a customer order while minimizing total cost.  Each machine varies in operating cost, production speed and ability to perform different elements of task. </t>
  </si>
  <si>
    <t xml:space="preserve">A company manufactures its own products at its 3 factories and then delivers these products at its own 5 stores. Each of the stores orders a different amount of the product from the factories while each of the factories has a different amount of the product available to ship to the stores. Shipping costs per unit of products are different between each factory and each store. An optimal amount of products to ship from each factory to each store in order to minimize total shipping costs while fulfilling each store's order must be achieved. </t>
  </si>
  <si>
    <t xml:space="preserve">A company must divide a limited outbound broadcast media advertising budget among 3 broadcast media vehicles in order to generate at least 1,000,000 Effective Advertising Impressions at the lowest total cost. The broadcast media vehicles are a local TV station and 2 cable TV stations. Each of the 3 media vehicles is judged to have differing degrees of advertising effectiveness per each individual ad impressions. This is due to differences in viewership demographics and relevancy of the programming to the company's advertising message. The number of ad impressions for each media vehicle is weighted according to vehicles effectiveness to produce a unit of measure called an Effective Advertising Impression. Given the overall advertising budget and the maximum advertising spending per media vehicle, the overall advertising budget be divided up among the 3 broadcast media vehicles to produce at least 1,000,000 Effective Advertising Impressions as cheaply as possible. </t>
  </si>
  <si>
    <t>TV station</t>
  </si>
  <si>
    <t xml:space="preserve">Minimize the total cost of purchasing and shipping from multiple suppliers. This is very similar to a previous solver problem in this manual called Shipping Cost Reduction, except that there is a variation on the purchase price of the product. The product is being purchased and then shipped from multiple sources to multiple destinations. Shipping rates for each source/destination are different, as are purchase prices from each source. Each destination requires a different amount of product and the sources all have different amounts of product available. The objective is to minimize the total cost of purchasing and shipping. </t>
  </si>
  <si>
    <t xml:space="preserve">Four factories within 1 company obtain the same raw material Product A from 4 different outside suppliers. Each of the 4 suppliers provides a different per unit purchase price for Product A. Per unit shipping costs also vary greatly between each of the 4 suppliers and each of the 4 factories. Each of the 4 factories requires a different amount of Product A and each of the 4 suppliers has a different amount of Product A available. The objective is to determine the optimal amounts of Product A to purchase and ship between each supplier and each factory in order to minimize total purchase and shipping cost.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</si>
</sst>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0.0000%"/>
    <numFmt numFmtId="165" formatCode="0.000%"/>
    <numFmt numFmtId="166" formatCode="0.0000"/>
  </numFmts>
  <fonts count="7" x14ac:knownFonts="1">
    <font>
      <sz val="11"/>
      <color theme="1"/>
      <name val="Calibri"/>
      <family val="2"/>
      <scheme val="minor"/>
    </font>
    <font>
      <sz val="11"/>
      <color theme="1"/>
      <name val="Calibri"/>
      <family val="2"/>
      <scheme val="minor"/>
    </font>
    <font>
      <sz val="11"/>
      <color theme="1"/>
      <name val="Times New Roman"/>
      <family val="1"/>
    </font>
    <font>
      <b/>
      <sz val="11"/>
      <color theme="1"/>
      <name val="Times New Roman"/>
      <family val="1"/>
    </font>
    <font>
      <i/>
      <sz val="11"/>
      <color theme="1"/>
      <name val="Times New Roman"/>
      <family val="1"/>
    </font>
    <font>
      <b/>
      <u/>
      <sz val="11"/>
      <color theme="1"/>
      <name val="Times New Roman"/>
      <family val="1"/>
    </font>
    <font>
      <b/>
      <i/>
      <sz val="11"/>
      <color theme="1"/>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65">
    <border>
      <left/>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thin">
        <color indexed="64"/>
      </right>
      <top style="medium">
        <color indexed="64"/>
      </top>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88">
    <xf numFmtId="0" fontId="0" fillId="0" borderId="0" xfId="0"/>
    <xf numFmtId="0" fontId="2" fillId="0" borderId="0" xfId="0" applyFont="1"/>
    <xf numFmtId="0" fontId="2" fillId="0" borderId="8" xfId="0" applyFont="1" applyBorder="1"/>
    <xf numFmtId="0" fontId="2" fillId="0" borderId="14" xfId="0" applyFont="1" applyBorder="1"/>
    <xf numFmtId="0" fontId="2" fillId="0" borderId="16" xfId="0" applyFont="1" applyBorder="1"/>
    <xf numFmtId="0" fontId="2" fillId="0" borderId="18" xfId="0" applyFont="1" applyBorder="1"/>
    <xf numFmtId="0" fontId="2" fillId="0" borderId="19" xfId="0" applyFont="1" applyBorder="1"/>
    <xf numFmtId="0" fontId="3" fillId="0" borderId="0" xfId="0" applyFont="1"/>
    <xf numFmtId="0" fontId="2" fillId="0" borderId="0" xfId="0" applyFont="1" applyAlignment="1">
      <alignment wrapText="1"/>
    </xf>
    <xf numFmtId="0" fontId="2" fillId="0" borderId="4" xfId="0" applyFont="1" applyBorder="1"/>
    <xf numFmtId="0" fontId="2" fillId="0" borderId="5" xfId="0" applyFont="1" applyBorder="1"/>
    <xf numFmtId="0" fontId="2" fillId="0" borderId="22" xfId="0" applyFont="1" applyBorder="1"/>
    <xf numFmtId="0" fontId="2" fillId="0" borderId="25" xfId="0" applyFont="1" applyBorder="1"/>
    <xf numFmtId="0" fontId="2" fillId="0" borderId="17" xfId="0" applyFont="1" applyBorder="1"/>
    <xf numFmtId="0" fontId="2" fillId="0" borderId="26" xfId="0" applyFont="1" applyBorder="1"/>
    <xf numFmtId="0" fontId="2" fillId="0" borderId="20" xfId="0" applyFont="1" applyBorder="1"/>
    <xf numFmtId="0" fontId="2" fillId="0" borderId="3" xfId="0" applyFont="1" applyBorder="1" applyAlignment="1">
      <alignment horizontal="center"/>
    </xf>
    <xf numFmtId="0" fontId="2" fillId="0" borderId="24"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22" xfId="0" applyFont="1" applyBorder="1" applyAlignment="1">
      <alignment horizontal="center"/>
    </xf>
    <xf numFmtId="0" fontId="2" fillId="0" borderId="25" xfId="0" applyFont="1" applyBorder="1" applyAlignment="1">
      <alignment horizontal="center"/>
    </xf>
    <xf numFmtId="0" fontId="2" fillId="0" borderId="8" xfId="0" applyFont="1" applyBorder="1" applyAlignment="1">
      <alignment horizontal="center"/>
    </xf>
    <xf numFmtId="0" fontId="2" fillId="0" borderId="17" xfId="0" applyFont="1" applyBorder="1" applyAlignment="1">
      <alignment horizontal="center"/>
    </xf>
    <xf numFmtId="0" fontId="2" fillId="0" borderId="26"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0" xfId="0" applyFont="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24" xfId="0" applyFont="1" applyBorder="1" applyAlignment="1">
      <alignment horizontal="center"/>
    </xf>
    <xf numFmtId="0" fontId="4" fillId="0" borderId="27" xfId="0" applyFont="1" applyBorder="1" applyAlignment="1">
      <alignment horizontal="center" wrapText="1"/>
    </xf>
    <xf numFmtId="0" fontId="4" fillId="0" borderId="28" xfId="0" applyFont="1" applyBorder="1" applyAlignment="1">
      <alignment horizontal="center" wrapText="1"/>
    </xf>
    <xf numFmtId="0" fontId="4" fillId="0" borderId="29" xfId="0" applyFont="1" applyBorder="1" applyAlignment="1">
      <alignment horizontal="center" wrapText="1"/>
    </xf>
    <xf numFmtId="0" fontId="4" fillId="0" borderId="1" xfId="0" applyFont="1" applyFill="1" applyBorder="1" applyAlignment="1">
      <alignment horizontal="center" wrapText="1"/>
    </xf>
    <xf numFmtId="0" fontId="2" fillId="0" borderId="28" xfId="0" applyFont="1" applyBorder="1"/>
    <xf numFmtId="0" fontId="2" fillId="0" borderId="29" xfId="0" applyFont="1" applyBorder="1"/>
    <xf numFmtId="0" fontId="2" fillId="0" borderId="27" xfId="0" applyFont="1" applyBorder="1"/>
    <xf numFmtId="0" fontId="3" fillId="0" borderId="1" xfId="0" applyFont="1" applyBorder="1" applyAlignment="1">
      <alignment wrapText="1"/>
    </xf>
    <xf numFmtId="0" fontId="3" fillId="0" borderId="3" xfId="0" applyFont="1" applyBorder="1" applyAlignment="1">
      <alignment wrapText="1"/>
    </xf>
    <xf numFmtId="0" fontId="3" fillId="0" borderId="24" xfId="0" applyFont="1" applyBorder="1" applyAlignment="1">
      <alignment wrapText="1"/>
    </xf>
    <xf numFmtId="0" fontId="3" fillId="0" borderId="23" xfId="0" applyFont="1" applyBorder="1" applyAlignment="1">
      <alignment wrapText="1"/>
    </xf>
    <xf numFmtId="0" fontId="2" fillId="2" borderId="35" xfId="0" applyFont="1" applyFill="1" applyBorder="1"/>
    <xf numFmtId="0" fontId="6" fillId="0" borderId="34" xfId="0" applyFont="1" applyBorder="1"/>
    <xf numFmtId="0" fontId="6" fillId="0" borderId="32" xfId="0" applyFont="1" applyBorder="1"/>
    <xf numFmtId="0" fontId="2" fillId="2" borderId="32" xfId="0" applyFont="1" applyFill="1" applyBorder="1"/>
    <xf numFmtId="0" fontId="2" fillId="2" borderId="33" xfId="0" applyFont="1" applyFill="1" applyBorder="1"/>
    <xf numFmtId="0" fontId="2" fillId="2" borderId="23" xfId="0" applyFont="1" applyFill="1" applyBorder="1"/>
    <xf numFmtId="0" fontId="2" fillId="2" borderId="24" xfId="0" applyFont="1" applyFill="1" applyBorder="1"/>
    <xf numFmtId="0" fontId="6" fillId="0" borderId="27" xfId="0" applyFont="1" applyBorder="1"/>
    <xf numFmtId="0" fontId="6" fillId="0" borderId="28" xfId="0" applyFont="1" applyBorder="1"/>
    <xf numFmtId="0" fontId="6" fillId="0" borderId="37" xfId="0" applyFont="1" applyBorder="1"/>
    <xf numFmtId="0" fontId="2" fillId="0" borderId="6" xfId="0" applyFont="1" applyBorder="1"/>
    <xf numFmtId="0" fontId="2" fillId="0" borderId="7" xfId="0" applyFont="1" applyBorder="1"/>
    <xf numFmtId="0" fontId="2" fillId="0" borderId="38" xfId="0" applyFont="1" applyBorder="1"/>
    <xf numFmtId="0" fontId="6" fillId="0" borderId="30" xfId="0" applyFont="1" applyBorder="1"/>
    <xf numFmtId="0" fontId="2" fillId="0" borderId="36" xfId="0" applyFont="1" applyBorder="1"/>
    <xf numFmtId="0" fontId="2" fillId="0" borderId="15" xfId="0" applyFont="1" applyBorder="1"/>
    <xf numFmtId="0" fontId="6" fillId="0" borderId="29" xfId="0" applyFont="1" applyBorder="1"/>
    <xf numFmtId="0" fontId="3" fillId="0" borderId="30" xfId="0" applyFont="1" applyBorder="1"/>
    <xf numFmtId="0" fontId="3" fillId="0" borderId="29" xfId="0" applyFont="1" applyBorder="1"/>
    <xf numFmtId="0" fontId="2" fillId="0" borderId="0" xfId="0" applyFont="1" applyAlignment="1"/>
    <xf numFmtId="0" fontId="3" fillId="0" borderId="8" xfId="0" applyFont="1" applyBorder="1" applyAlignment="1">
      <alignment horizontal="center" vertical="center" wrapText="1"/>
    </xf>
    <xf numFmtId="0" fontId="3" fillId="0" borderId="30" xfId="0" applyFont="1" applyFill="1" applyBorder="1" applyAlignment="1">
      <alignment horizontal="center" vertical="center" wrapText="1"/>
    </xf>
    <xf numFmtId="0" fontId="3" fillId="0" borderId="8" xfId="0" applyFont="1" applyBorder="1"/>
    <xf numFmtId="0" fontId="2" fillId="0" borderId="1" xfId="0" applyFont="1" applyBorder="1"/>
    <xf numFmtId="0" fontId="3" fillId="0" borderId="42" xfId="0" applyFont="1" applyBorder="1"/>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6" xfId="0" applyFont="1" applyBorder="1"/>
    <xf numFmtId="0" fontId="3" fillId="0" borderId="18" xfId="0" applyFont="1" applyBorder="1"/>
    <xf numFmtId="0" fontId="3" fillId="0" borderId="21" xfId="0" applyFont="1" applyBorder="1"/>
    <xf numFmtId="0" fontId="3" fillId="0" borderId="23"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8" xfId="0" applyFont="1" applyFill="1" applyBorder="1"/>
    <xf numFmtId="44" fontId="2" fillId="0" borderId="8" xfId="1" applyFont="1" applyBorder="1"/>
    <xf numFmtId="0" fontId="3" fillId="0" borderId="46" xfId="0" applyFont="1" applyFill="1" applyBorder="1" applyAlignment="1">
      <alignment horizontal="center" vertical="center" wrapText="1"/>
    </xf>
    <xf numFmtId="0" fontId="2" fillId="0" borderId="47" xfId="0" applyFont="1" applyBorder="1"/>
    <xf numFmtId="0" fontId="2" fillId="0" borderId="48" xfId="0" applyFont="1" applyBorder="1"/>
    <xf numFmtId="0" fontId="2" fillId="0" borderId="0" xfId="0" applyFon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4" xfId="0" applyFont="1" applyBorder="1" applyAlignment="1">
      <alignment horizontal="center" vertical="center"/>
    </xf>
    <xf numFmtId="0" fontId="3" fillId="0" borderId="57" xfId="0" applyFont="1" applyBorder="1" applyAlignment="1">
      <alignment horizontal="center" vertical="center"/>
    </xf>
    <xf numFmtId="0" fontId="3" fillId="0" borderId="1" xfId="0" applyFont="1" applyFill="1" applyBorder="1" applyAlignment="1">
      <alignment horizontal="center" vertical="center" wrapText="1"/>
    </xf>
    <xf numFmtId="0" fontId="3" fillId="0" borderId="41" xfId="0" applyFont="1" applyFill="1" applyBorder="1" applyAlignment="1">
      <alignment horizontal="center" vertical="center"/>
    </xf>
    <xf numFmtId="0" fontId="3" fillId="0" borderId="27"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2" xfId="0" applyFont="1" applyBorder="1" applyAlignment="1">
      <alignment horizontal="center" vertical="center"/>
    </xf>
    <xf numFmtId="0" fontId="2" fillId="0" borderId="27" xfId="0" applyFont="1" applyFill="1" applyBorder="1" applyAlignment="1">
      <alignment horizontal="center" vertical="center"/>
    </xf>
    <xf numFmtId="0" fontId="2" fillId="0" borderId="60" xfId="0" applyFont="1" applyBorder="1" applyAlignment="1">
      <alignment horizontal="center" vertical="center"/>
    </xf>
    <xf numFmtId="0" fontId="3" fillId="0" borderId="28" xfId="0" applyFont="1" applyBorder="1" applyAlignment="1">
      <alignment horizontal="center" vertical="center"/>
    </xf>
    <xf numFmtId="0" fontId="2" fillId="0" borderId="25" xfId="0" applyFont="1" applyBorder="1" applyAlignment="1">
      <alignment horizontal="center" vertical="center"/>
    </xf>
    <xf numFmtId="0" fontId="2" fillId="0" borderId="8" xfId="0" applyFont="1" applyBorder="1" applyAlignment="1">
      <alignment horizontal="center" vertical="center"/>
    </xf>
    <xf numFmtId="0" fontId="2" fillId="0" borderId="17" xfId="0" applyFont="1" applyBorder="1" applyAlignment="1">
      <alignment horizontal="center" vertical="center"/>
    </xf>
    <xf numFmtId="0" fontId="2" fillId="0" borderId="28" xfId="0" applyFont="1" applyFill="1" applyBorder="1" applyAlignment="1">
      <alignment horizontal="center" vertical="center"/>
    </xf>
    <xf numFmtId="0" fontId="2" fillId="0" borderId="44" xfId="0" applyFont="1" applyBorder="1" applyAlignment="1">
      <alignment horizontal="center" vertical="center"/>
    </xf>
    <xf numFmtId="0" fontId="3" fillId="0" borderId="29" xfId="0" applyFont="1" applyBorder="1" applyAlignment="1">
      <alignment horizontal="center" vertical="center"/>
    </xf>
    <xf numFmtId="0" fontId="2" fillId="0" borderId="26"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3" fillId="0" borderId="29" xfId="0" applyFont="1" applyBorder="1" applyAlignment="1">
      <alignment horizontal="center" vertical="center" wrapText="1"/>
    </xf>
    <xf numFmtId="0" fontId="3" fillId="0" borderId="40" xfId="0" applyFont="1" applyFill="1" applyBorder="1" applyAlignment="1">
      <alignment horizontal="center" vertical="center"/>
    </xf>
    <xf numFmtId="0" fontId="3" fillId="0" borderId="52" xfId="0" applyFont="1" applyFill="1" applyBorder="1" applyAlignment="1">
      <alignment horizontal="center" vertical="center"/>
    </xf>
    <xf numFmtId="0" fontId="3" fillId="0" borderId="39" xfId="0" applyFont="1" applyFill="1" applyBorder="1" applyAlignment="1">
      <alignment horizontal="center" vertical="center"/>
    </xf>
    <xf numFmtId="0" fontId="2" fillId="2" borderId="37" xfId="0" applyFont="1" applyFill="1" applyBorder="1" applyAlignment="1">
      <alignment horizontal="center" vertical="center"/>
    </xf>
    <xf numFmtId="0" fontId="2" fillId="2" borderId="61" xfId="0" applyFont="1" applyFill="1" applyBorder="1" applyAlignment="1">
      <alignment horizontal="center" vertical="center"/>
    </xf>
    <xf numFmtId="0" fontId="2" fillId="0" borderId="3" xfId="0" applyFont="1" applyBorder="1" applyAlignment="1">
      <alignment horizontal="center" vertical="center"/>
    </xf>
    <xf numFmtId="0" fontId="2" fillId="0" borderId="57" xfId="0" applyFont="1" applyBorder="1" applyAlignment="1">
      <alignment horizontal="center" vertical="center"/>
    </xf>
    <xf numFmtId="0" fontId="2" fillId="2" borderId="1" xfId="0" applyFont="1" applyFill="1" applyBorder="1" applyAlignment="1">
      <alignment horizontal="center" vertical="center"/>
    </xf>
    <xf numFmtId="0" fontId="2" fillId="2" borderId="41" xfId="0" applyFont="1" applyFill="1" applyBorder="1" applyAlignment="1">
      <alignment horizontal="center" vertical="center"/>
    </xf>
    <xf numFmtId="0" fontId="3" fillId="0" borderId="23" xfId="0" applyFont="1" applyBorder="1" applyAlignment="1">
      <alignment horizontal="center" vertical="center"/>
    </xf>
    <xf numFmtId="0" fontId="2" fillId="0" borderId="50" xfId="0" applyFont="1" applyBorder="1"/>
    <xf numFmtId="0" fontId="2" fillId="0" borderId="51" xfId="0" applyFont="1" applyBorder="1"/>
    <xf numFmtId="0" fontId="3" fillId="0" borderId="1" xfId="0" applyFont="1" applyBorder="1"/>
    <xf numFmtId="0" fontId="3" fillId="0" borderId="2" xfId="0" applyFont="1" applyBorder="1"/>
    <xf numFmtId="0" fontId="3" fillId="0" borderId="3" xfId="0" applyFont="1" applyBorder="1"/>
    <xf numFmtId="0" fontId="3" fillId="0" borderId="24" xfId="0" applyFont="1" applyBorder="1"/>
    <xf numFmtId="0" fontId="2" fillId="0" borderId="23" xfId="0" applyFont="1" applyBorder="1"/>
    <xf numFmtId="0" fontId="3" fillId="0" borderId="27" xfId="0" applyFont="1" applyBorder="1"/>
    <xf numFmtId="0" fontId="3" fillId="0" borderId="13" xfId="0" applyFont="1" applyBorder="1"/>
    <xf numFmtId="0" fontId="3" fillId="0" borderId="28" xfId="0" applyFont="1" applyBorder="1"/>
    <xf numFmtId="0" fontId="3" fillId="0" borderId="35" xfId="0" applyFont="1" applyBorder="1"/>
    <xf numFmtId="0" fontId="3" fillId="0" borderId="41" xfId="0" applyFont="1" applyBorder="1"/>
    <xf numFmtId="44" fontId="2" fillId="0" borderId="4" xfId="1" applyFont="1" applyBorder="1"/>
    <xf numFmtId="44" fontId="2" fillId="0" borderId="5" xfId="1" applyFont="1" applyBorder="1"/>
    <xf numFmtId="44" fontId="2" fillId="0" borderId="22" xfId="1" applyFont="1" applyBorder="1"/>
    <xf numFmtId="44" fontId="2" fillId="0" borderId="25" xfId="1" applyFont="1" applyBorder="1"/>
    <xf numFmtId="44" fontId="2" fillId="0" borderId="17" xfId="1" applyFont="1" applyBorder="1"/>
    <xf numFmtId="44" fontId="2" fillId="0" borderId="26" xfId="1" applyFont="1" applyBorder="1"/>
    <xf numFmtId="44" fontId="2" fillId="0" borderId="19" xfId="1" applyFont="1" applyBorder="1"/>
    <xf numFmtId="44" fontId="2" fillId="0" borderId="20" xfId="1" applyFont="1" applyBorder="1"/>
    <xf numFmtId="44" fontId="2" fillId="0" borderId="36" xfId="1" applyFont="1" applyBorder="1"/>
    <xf numFmtId="44" fontId="2" fillId="0" borderId="14" xfId="1" applyFont="1" applyBorder="1"/>
    <xf numFmtId="44" fontId="2" fillId="0" borderId="15" xfId="1" applyFont="1" applyBorder="1"/>
    <xf numFmtId="44" fontId="2" fillId="0" borderId="34" xfId="1" applyFont="1" applyBorder="1"/>
    <xf numFmtId="44" fontId="2" fillId="0" borderId="32" xfId="1" applyFont="1" applyBorder="1"/>
    <xf numFmtId="44" fontId="2" fillId="0" borderId="33" xfId="1" applyFont="1" applyBorder="1"/>
    <xf numFmtId="0" fontId="2" fillId="2" borderId="25" xfId="0" applyFont="1" applyFill="1" applyBorder="1"/>
    <xf numFmtId="0" fontId="2" fillId="2" borderId="17" xfId="0" applyFont="1" applyFill="1" applyBorder="1"/>
    <xf numFmtId="0" fontId="2" fillId="2" borderId="26" xfId="0" applyFont="1" applyFill="1" applyBorder="1"/>
    <xf numFmtId="0" fontId="2" fillId="2" borderId="20" xfId="0" applyFont="1" applyFill="1" applyBorder="1"/>
    <xf numFmtId="0" fontId="2" fillId="0" borderId="0" xfId="0" applyFont="1" applyAlignment="1">
      <alignment vertical="top" wrapText="1"/>
    </xf>
    <xf numFmtId="0" fontId="3" fillId="0" borderId="14"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21" xfId="0" applyFont="1" applyBorder="1" applyAlignment="1">
      <alignment horizontal="center"/>
    </xf>
    <xf numFmtId="0" fontId="3" fillId="0" borderId="5" xfId="0" applyFont="1" applyBorder="1" applyAlignment="1">
      <alignment horizontal="center"/>
    </xf>
    <xf numFmtId="0" fontId="3" fillId="0" borderId="22" xfId="0" applyFont="1" applyBorder="1" applyAlignment="1">
      <alignment horizontal="center"/>
    </xf>
    <xf numFmtId="0" fontId="3" fillId="0" borderId="18" xfId="0" applyFont="1" applyBorder="1" applyAlignment="1">
      <alignment horizontal="center"/>
    </xf>
    <xf numFmtId="2" fontId="3" fillId="0" borderId="20" xfId="0" applyNumberFormat="1" applyFont="1" applyBorder="1" applyAlignment="1">
      <alignment horizontal="center"/>
    </xf>
    <xf numFmtId="0" fontId="6" fillId="0" borderId="0" xfId="0" applyFont="1"/>
    <xf numFmtId="0" fontId="3" fillId="0" borderId="16" xfId="0" applyFont="1" applyBorder="1" applyAlignment="1">
      <alignment horizontal="center"/>
    </xf>
    <xf numFmtId="3" fontId="2" fillId="0" borderId="8" xfId="0" applyNumberFormat="1" applyFont="1" applyBorder="1" applyAlignment="1">
      <alignment horizontal="center"/>
    </xf>
    <xf numFmtId="6" fontId="2" fillId="0" borderId="8" xfId="0" applyNumberFormat="1" applyFont="1" applyBorder="1" applyAlignment="1">
      <alignment horizontal="center"/>
    </xf>
    <xf numFmtId="44" fontId="2" fillId="0" borderId="8" xfId="1" applyFont="1" applyBorder="1" applyAlignment="1">
      <alignment horizontal="center"/>
    </xf>
    <xf numFmtId="2" fontId="2" fillId="0" borderId="17" xfId="0" applyNumberFormat="1" applyFont="1" applyBorder="1" applyAlignment="1">
      <alignment horizontal="center"/>
    </xf>
    <xf numFmtId="3" fontId="2" fillId="0" borderId="19" xfId="0" applyNumberFormat="1" applyFont="1" applyBorder="1" applyAlignment="1">
      <alignment horizontal="center"/>
    </xf>
    <xf numFmtId="6" fontId="2" fillId="0" borderId="19" xfId="0" applyNumberFormat="1" applyFont="1" applyBorder="1" applyAlignment="1">
      <alignment horizontal="center"/>
    </xf>
    <xf numFmtId="44" fontId="2" fillId="0" borderId="19" xfId="1" applyFont="1" applyBorder="1" applyAlignment="1">
      <alignment horizontal="center"/>
    </xf>
    <xf numFmtId="2" fontId="2" fillId="0" borderId="20" xfId="0" applyNumberFormat="1" applyFont="1" applyBorder="1" applyAlignment="1">
      <alignment horizontal="center"/>
    </xf>
    <xf numFmtId="0" fontId="2" fillId="4" borderId="8" xfId="0" applyFont="1" applyFill="1" applyBorder="1" applyAlignment="1">
      <alignment horizontal="center"/>
    </xf>
    <xf numFmtId="0" fontId="2" fillId="4" borderId="19" xfId="0" applyFont="1" applyFill="1" applyBorder="1" applyAlignment="1">
      <alignment horizontal="center"/>
    </xf>
    <xf numFmtId="6" fontId="3" fillId="3" borderId="19" xfId="0" applyNumberFormat="1" applyFont="1" applyFill="1" applyBorder="1" applyAlignment="1">
      <alignment horizontal="center"/>
    </xf>
    <xf numFmtId="0" fontId="2" fillId="4" borderId="21" xfId="0" applyFont="1" applyFill="1" applyBorder="1"/>
    <xf numFmtId="0" fontId="2" fillId="4" borderId="16" xfId="0" applyFont="1" applyFill="1" applyBorder="1"/>
    <xf numFmtId="0" fontId="2" fillId="4" borderId="18" xfId="0" applyFont="1" applyFill="1" applyBorder="1"/>
    <xf numFmtId="0" fontId="3" fillId="3" borderId="29" xfId="0" applyFont="1" applyFill="1" applyBorder="1"/>
    <xf numFmtId="0" fontId="2" fillId="4" borderId="27" xfId="0" applyFont="1" applyFill="1" applyBorder="1"/>
    <xf numFmtId="0" fontId="2" fillId="4" borderId="28" xfId="0" applyFont="1" applyFill="1" applyBorder="1"/>
    <xf numFmtId="0" fontId="2" fillId="4" borderId="29" xfId="0" applyFont="1" applyFill="1" applyBorder="1"/>
    <xf numFmtId="0" fontId="2" fillId="4" borderId="36"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58" xfId="0" applyFont="1" applyFill="1" applyBorder="1" applyAlignment="1">
      <alignment horizontal="center" vertical="center"/>
    </xf>
    <xf numFmtId="0" fontId="2" fillId="4" borderId="25"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53"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59" xfId="0" applyFont="1" applyFill="1" applyBorder="1" applyAlignment="1">
      <alignment horizontal="center" vertical="center"/>
    </xf>
    <xf numFmtId="0" fontId="2" fillId="4" borderId="14" xfId="0" applyFont="1" applyFill="1" applyBorder="1"/>
    <xf numFmtId="0" fontId="2" fillId="4" borderId="15" xfId="0" applyFont="1" applyFill="1" applyBorder="1"/>
    <xf numFmtId="0" fontId="2" fillId="4" borderId="8" xfId="0" applyFont="1" applyFill="1" applyBorder="1"/>
    <xf numFmtId="0" fontId="2" fillId="4" borderId="17" xfId="0" applyFont="1" applyFill="1" applyBorder="1"/>
    <xf numFmtId="0" fontId="2" fillId="4" borderId="19" xfId="0" applyFont="1" applyFill="1" applyBorder="1"/>
    <xf numFmtId="0" fontId="2" fillId="4" borderId="20" xfId="0" applyFont="1" applyFill="1" applyBorder="1"/>
    <xf numFmtId="44" fontId="3" fillId="3" borderId="8" xfId="1" applyFont="1" applyFill="1" applyBorder="1"/>
    <xf numFmtId="0" fontId="3" fillId="3" borderId="8" xfId="0" applyFont="1" applyFill="1" applyBorder="1" applyAlignment="1">
      <alignment horizontal="center" vertical="center"/>
    </xf>
    <xf numFmtId="44" fontId="3" fillId="3" borderId="41" xfId="1" applyFont="1" applyFill="1" applyBorder="1"/>
    <xf numFmtId="2" fontId="2" fillId="0" borderId="19" xfId="0" applyNumberFormat="1" applyFont="1" applyBorder="1" applyAlignment="1">
      <alignment horizontal="center"/>
    </xf>
    <xf numFmtId="0" fontId="3" fillId="3" borderId="2" xfId="0" applyFont="1" applyFill="1" applyBorder="1" applyAlignment="1">
      <alignment horizontal="center"/>
    </xf>
    <xf numFmtId="0" fontId="3" fillId="0" borderId="30" xfId="0" applyFont="1" applyBorder="1" applyAlignment="1">
      <alignment horizontal="center" vertical="center" wrapText="1"/>
    </xf>
    <xf numFmtId="0" fontId="2" fillId="0" borderId="4" xfId="0" applyFont="1" applyBorder="1" applyAlignment="1">
      <alignment horizontal="center" vertical="center" wrapText="1"/>
    </xf>
    <xf numFmtId="9" fontId="2" fillId="0" borderId="5" xfId="2" applyFont="1" applyBorder="1" applyAlignment="1">
      <alignment horizontal="center" vertical="center" wrapText="1"/>
    </xf>
    <xf numFmtId="166" fontId="2" fillId="0" borderId="5" xfId="0" applyNumberFormat="1" applyFont="1" applyBorder="1" applyAlignment="1">
      <alignment horizontal="center" vertical="center" wrapText="1"/>
    </xf>
    <xf numFmtId="164" fontId="2" fillId="0" borderId="22" xfId="0" applyNumberFormat="1" applyFont="1" applyBorder="1" applyAlignment="1">
      <alignment horizontal="center" vertical="center" wrapText="1"/>
    </xf>
    <xf numFmtId="0" fontId="3" fillId="0" borderId="28" xfId="0" applyFont="1" applyBorder="1" applyAlignment="1">
      <alignment horizontal="center" vertical="center" wrapText="1"/>
    </xf>
    <xf numFmtId="0" fontId="2" fillId="0" borderId="25" xfId="0" applyFont="1" applyBorder="1" applyAlignment="1">
      <alignment horizontal="center" vertical="center" wrapText="1"/>
    </xf>
    <xf numFmtId="9" fontId="2" fillId="0" borderId="8" xfId="2" applyFont="1" applyBorder="1" applyAlignment="1">
      <alignment horizontal="center" vertical="center" wrapText="1"/>
    </xf>
    <xf numFmtId="166" fontId="2" fillId="0" borderId="8" xfId="0" applyNumberFormat="1" applyFont="1" applyBorder="1" applyAlignment="1">
      <alignment horizontal="center" vertical="center" wrapText="1"/>
    </xf>
    <xf numFmtId="164" fontId="2" fillId="0" borderId="17" xfId="0" applyNumberFormat="1" applyFont="1" applyBorder="1" applyAlignment="1">
      <alignment horizontal="center" vertical="center" wrapText="1"/>
    </xf>
    <xf numFmtId="9" fontId="2" fillId="0" borderId="8" xfId="2" applyFont="1" applyBorder="1" applyAlignment="1">
      <alignment horizontal="center" vertical="center"/>
    </xf>
    <xf numFmtId="0" fontId="2" fillId="0" borderId="26" xfId="0" applyFont="1" applyBorder="1" applyAlignment="1">
      <alignment horizontal="center" vertical="center" wrapText="1"/>
    </xf>
    <xf numFmtId="9" fontId="2" fillId="0" borderId="19" xfId="2" applyFont="1" applyBorder="1" applyAlignment="1">
      <alignment horizontal="center" vertical="center" wrapText="1"/>
    </xf>
    <xf numFmtId="166" fontId="2" fillId="0" borderId="19" xfId="0" applyNumberFormat="1" applyFont="1" applyBorder="1" applyAlignment="1">
      <alignment horizontal="center" vertical="center" wrapText="1"/>
    </xf>
    <xf numFmtId="164" fontId="2" fillId="0" borderId="20" xfId="0" applyNumberFormat="1" applyFont="1" applyBorder="1" applyAlignment="1">
      <alignment horizontal="center" vertical="center" wrapText="1"/>
    </xf>
    <xf numFmtId="0" fontId="2" fillId="0" borderId="13" xfId="0"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xf numFmtId="0" fontId="2" fillId="0" borderId="16" xfId="0" applyFont="1" applyBorder="1" applyAlignment="1">
      <alignment horizontal="center"/>
    </xf>
    <xf numFmtId="9" fontId="2" fillId="0" borderId="8" xfId="0" applyNumberFormat="1" applyFont="1" applyBorder="1" applyAlignment="1">
      <alignment horizontal="center"/>
    </xf>
    <xf numFmtId="10" fontId="3" fillId="0" borderId="17" xfId="0" applyNumberFormat="1" applyFont="1" applyBorder="1" applyAlignment="1">
      <alignment horizontal="center"/>
    </xf>
    <xf numFmtId="0" fontId="2" fillId="0" borderId="18" xfId="0" applyFont="1" applyBorder="1" applyAlignment="1">
      <alignment horizontal="center"/>
    </xf>
    <xf numFmtId="9" fontId="2" fillId="0" borderId="19" xfId="0" applyNumberFormat="1" applyFont="1" applyBorder="1" applyAlignment="1">
      <alignment horizontal="center"/>
    </xf>
    <xf numFmtId="9" fontId="3" fillId="3" borderId="20" xfId="0" applyNumberFormat="1" applyFont="1" applyFill="1" applyBorder="1" applyAlignment="1">
      <alignment horizontal="center"/>
    </xf>
    <xf numFmtId="165" fontId="2" fillId="4" borderId="5" xfId="2" applyNumberFormat="1" applyFont="1" applyFill="1" applyBorder="1" applyAlignment="1">
      <alignment horizontal="center" vertical="center" wrapText="1"/>
    </xf>
    <xf numFmtId="165" fontId="2" fillId="4" borderId="8" xfId="2" applyNumberFormat="1" applyFont="1" applyFill="1" applyBorder="1" applyAlignment="1">
      <alignment horizontal="center" vertical="center" wrapText="1"/>
    </xf>
    <xf numFmtId="165" fontId="2" fillId="4" borderId="8" xfId="2" applyNumberFormat="1" applyFont="1" applyFill="1" applyBorder="1" applyAlignment="1">
      <alignment horizontal="center" vertical="center"/>
    </xf>
    <xf numFmtId="165" fontId="2" fillId="4" borderId="19" xfId="2" applyNumberFormat="1" applyFont="1" applyFill="1" applyBorder="1" applyAlignment="1">
      <alignment horizontal="center" vertical="center" wrapText="1"/>
    </xf>
    <xf numFmtId="0" fontId="3" fillId="0" borderId="17" xfId="0" applyFont="1" applyBorder="1"/>
    <xf numFmtId="44" fontId="2" fillId="0" borderId="18" xfId="1" applyFont="1" applyBorder="1"/>
    <xf numFmtId="0" fontId="3" fillId="0" borderId="49" xfId="0" applyFont="1" applyBorder="1"/>
    <xf numFmtId="0" fontId="3" fillId="0" borderId="50" xfId="0" applyFont="1" applyBorder="1"/>
    <xf numFmtId="0" fontId="3" fillId="0" borderId="51" xfId="0" applyFont="1" applyBorder="1"/>
    <xf numFmtId="0" fontId="2" fillId="0" borderId="25" xfId="0" applyFont="1" applyFill="1" applyBorder="1"/>
    <xf numFmtId="0" fontId="3" fillId="0" borderId="55" xfId="0" applyFont="1" applyBorder="1"/>
    <xf numFmtId="0" fontId="2" fillId="0" borderId="13" xfId="0" applyFont="1" applyBorder="1"/>
    <xf numFmtId="0" fontId="3" fillId="0" borderId="56" xfId="0" applyFont="1" applyBorder="1"/>
    <xf numFmtId="0" fontId="3" fillId="0" borderId="63" xfId="0" applyFont="1" applyBorder="1"/>
    <xf numFmtId="0" fontId="3" fillId="0" borderId="21" xfId="0" applyFont="1" applyFill="1" applyBorder="1"/>
    <xf numFmtId="0" fontId="2" fillId="0" borderId="5" xfId="0" applyFont="1" applyFill="1" applyBorder="1"/>
    <xf numFmtId="0" fontId="2" fillId="2" borderId="8" xfId="0" applyFont="1" applyFill="1" applyBorder="1"/>
    <xf numFmtId="0" fontId="3" fillId="0" borderId="18" xfId="0" applyFont="1" applyFill="1" applyBorder="1"/>
    <xf numFmtId="0" fontId="2" fillId="2" borderId="19" xfId="0" applyFont="1" applyFill="1" applyBorder="1"/>
    <xf numFmtId="0" fontId="3" fillId="0" borderId="62" xfId="0" applyFont="1" applyBorder="1"/>
    <xf numFmtId="0" fontId="3" fillId="0" borderId="55" xfId="0" applyFont="1" applyFill="1" applyBorder="1"/>
    <xf numFmtId="44" fontId="2" fillId="0" borderId="13" xfId="1" applyFont="1" applyBorder="1"/>
    <xf numFmtId="0" fontId="3" fillId="0" borderId="63" xfId="0" applyFont="1" applyFill="1" applyBorder="1"/>
    <xf numFmtId="0" fontId="3" fillId="0" borderId="31" xfId="0" applyFont="1" applyBorder="1"/>
    <xf numFmtId="0" fontId="3" fillId="0" borderId="36" xfId="0" applyFont="1" applyFill="1" applyBorder="1"/>
    <xf numFmtId="0" fontId="3" fillId="0" borderId="14" xfId="0" applyFont="1" applyFill="1" applyBorder="1"/>
    <xf numFmtId="0" fontId="3" fillId="0" borderId="15" xfId="0" applyFont="1" applyFill="1" applyBorder="1"/>
    <xf numFmtId="0" fontId="5" fillId="0" borderId="23" xfId="0" applyFont="1" applyFill="1" applyBorder="1" applyAlignment="1">
      <alignment horizontal="center"/>
    </xf>
    <xf numFmtId="0" fontId="5" fillId="0" borderId="3" xfId="0" applyFont="1" applyFill="1" applyBorder="1" applyAlignment="1">
      <alignment horizontal="center"/>
    </xf>
    <xf numFmtId="0" fontId="5" fillId="0" borderId="24" xfId="0" applyFont="1" applyFill="1" applyBorder="1" applyAlignment="1">
      <alignment horizontal="center"/>
    </xf>
    <xf numFmtId="0" fontId="5" fillId="0" borderId="23" xfId="0" applyFont="1" applyBorder="1" applyAlignment="1">
      <alignment horizontal="center" wrapText="1"/>
    </xf>
    <xf numFmtId="0" fontId="5" fillId="0" borderId="3" xfId="0" applyFont="1" applyBorder="1" applyAlignment="1">
      <alignment horizontal="center" wrapText="1"/>
    </xf>
    <xf numFmtId="0" fontId="5" fillId="0" borderId="24" xfId="0" applyFont="1" applyBorder="1" applyAlignment="1">
      <alignment horizontal="center" wrapText="1"/>
    </xf>
    <xf numFmtId="0" fontId="2" fillId="0" borderId="0" xfId="0" applyFont="1" applyAlignment="1">
      <alignment horizontal="left" wrapText="1"/>
    </xf>
    <xf numFmtId="0" fontId="2" fillId="0" borderId="0" xfId="0" applyFont="1" applyAlignment="1">
      <alignment horizontal="left" vertical="center"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6" fillId="0" borderId="42" xfId="0" applyFont="1" applyBorder="1" applyAlignment="1">
      <alignment horizontal="center"/>
    </xf>
    <xf numFmtId="0" fontId="6" fillId="0" borderId="45" xfId="0" applyFont="1" applyBorder="1" applyAlignment="1">
      <alignment horizontal="center"/>
    </xf>
    <xf numFmtId="0" fontId="6" fillId="0" borderId="41" xfId="0" applyFont="1" applyBorder="1" applyAlignment="1">
      <alignment horizontal="center"/>
    </xf>
    <xf numFmtId="0" fontId="6" fillId="0" borderId="0" xfId="0" applyFont="1" applyAlignment="1">
      <alignment horizontal="center"/>
    </xf>
    <xf numFmtId="0" fontId="6" fillId="0" borderId="49" xfId="0" applyFont="1" applyBorder="1" applyAlignment="1">
      <alignment horizontal="center" vertical="center"/>
    </xf>
    <xf numFmtId="0" fontId="6" fillId="0" borderId="50" xfId="0" applyFont="1" applyBorder="1" applyAlignment="1">
      <alignment horizontal="center" vertical="center"/>
    </xf>
    <xf numFmtId="0" fontId="6" fillId="0" borderId="51" xfId="0" applyFont="1" applyBorder="1" applyAlignment="1">
      <alignment horizontal="center" vertical="center"/>
    </xf>
    <xf numFmtId="0" fontId="6" fillId="0" borderId="42" xfId="0" applyFont="1" applyBorder="1" applyAlignment="1">
      <alignment horizontal="center" vertical="center"/>
    </xf>
    <xf numFmtId="0" fontId="6" fillId="0" borderId="45" xfId="0" applyFont="1" applyBorder="1" applyAlignment="1">
      <alignment horizontal="center" vertical="center"/>
    </xf>
    <xf numFmtId="0" fontId="6" fillId="0" borderId="41" xfId="0" applyFont="1" applyBorder="1" applyAlignment="1">
      <alignment horizontal="center" vertical="center"/>
    </xf>
    <xf numFmtId="0" fontId="6" fillId="0" borderId="49" xfId="0" applyFont="1" applyBorder="1" applyAlignment="1">
      <alignment horizontal="center"/>
    </xf>
    <xf numFmtId="0" fontId="6" fillId="0" borderId="50" xfId="0" applyFont="1" applyBorder="1" applyAlignment="1">
      <alignment horizontal="center"/>
    </xf>
    <xf numFmtId="0" fontId="6" fillId="0" borderId="51"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6" fillId="0" borderId="62" xfId="0" applyFont="1" applyBorder="1" applyAlignment="1">
      <alignment horizontal="center"/>
    </xf>
    <xf numFmtId="0" fontId="2" fillId="0" borderId="0" xfId="0" applyFont="1" applyAlignment="1">
      <alignment wrapText="1"/>
    </xf>
    <xf numFmtId="0" fontId="6" fillId="0" borderId="0" xfId="0" applyFont="1" applyAlignment="1">
      <alignment horizontal="left"/>
    </xf>
    <xf numFmtId="0" fontId="2" fillId="0" borderId="0" xfId="0" applyFont="1" applyAlignment="1">
      <alignment horizontal="left" vertical="top" wrapText="1"/>
    </xf>
    <xf numFmtId="0" fontId="3" fillId="0" borderId="64"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2" fillId="0" borderId="0" xfId="0" applyFont="1" applyAlignment="1">
      <alignment horizontal="center"/>
    </xf>
    <xf numFmtId="0" fontId="2" fillId="0" borderId="9" xfId="0" applyFont="1" applyBorder="1" applyAlignment="1">
      <alignment horizontal="center"/>
    </xf>
    <xf numFmtId="0" fontId="2" fillId="0" borderId="12" xfId="0" applyFont="1" applyBorder="1" applyAlignment="1">
      <alignment horizontal="center"/>
    </xf>
    <xf numFmtId="0" fontId="2" fillId="0" borderId="49" xfId="0" applyFont="1" applyBorder="1" applyAlignment="1">
      <alignment horizontal="center"/>
    </xf>
    <xf numFmtId="0" fontId="2" fillId="0" borderId="21" xfId="0" applyFont="1" applyBorder="1" applyAlignment="1">
      <alignment horizontal="center"/>
    </xf>
    <xf numFmtId="0" fontId="3" fillId="0" borderId="58" xfId="0" applyFont="1" applyBorder="1" applyAlignment="1">
      <alignment horizontal="center"/>
    </xf>
    <xf numFmtId="0" fontId="3" fillId="0" borderId="46" xfId="0" applyFont="1" applyBorder="1" applyAlignment="1">
      <alignment horizontal="center"/>
    </xf>
    <xf numFmtId="0" fontId="3" fillId="0" borderId="43" xfId="0" applyFont="1" applyBorder="1" applyAlignment="1">
      <alignment horizontal="center"/>
    </xf>
    <xf numFmtId="0" fontId="3" fillId="0" borderId="54" xfId="0" applyFont="1" applyBorder="1" applyAlignment="1">
      <alignment horizontal="center"/>
    </xf>
    <xf numFmtId="0" fontId="2" fillId="4" borderId="13" xfId="0" applyFont="1" applyFill="1" applyBorder="1"/>
    <xf numFmtId="44" fontId="3" fillId="5" borderId="33" xfId="0" applyNumberFormat="1" applyFont="1" applyFill="1" applyBorder="1"/>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0E771-9D77-47D0-A798-5DA79B370859}">
  <dimension ref="A1:G30"/>
  <sheetViews>
    <sheetView topLeftCell="A2" workbookViewId="0">
      <selection activeCell="A8" sqref="A8:G13"/>
    </sheetView>
  </sheetViews>
  <sheetFormatPr baseColWidth="10" defaultRowHeight="14.4" x14ac:dyDescent="0.3"/>
  <cols>
    <col min="1" max="1" width="15.88671875" bestFit="1" customWidth="1"/>
    <col min="2" max="2" width="12.77734375" customWidth="1"/>
    <col min="3" max="3" width="14.33203125" customWidth="1"/>
    <col min="4" max="4" width="12.33203125" bestFit="1" customWidth="1"/>
    <col min="5" max="5" width="15.109375" customWidth="1"/>
  </cols>
  <sheetData>
    <row r="1" spans="1:7" x14ac:dyDescent="0.3">
      <c r="A1" s="154" t="s">
        <v>0</v>
      </c>
      <c r="B1" s="1"/>
      <c r="C1" s="1"/>
      <c r="D1" s="1"/>
      <c r="E1" s="1"/>
      <c r="F1" s="1"/>
      <c r="G1" s="1"/>
    </row>
    <row r="2" spans="1:7" x14ac:dyDescent="0.3">
      <c r="A2" s="1"/>
      <c r="B2" s="1"/>
      <c r="C2" s="1"/>
      <c r="D2" s="1"/>
      <c r="E2" s="1"/>
      <c r="F2" s="1"/>
      <c r="G2" s="1"/>
    </row>
    <row r="3" spans="1:7" x14ac:dyDescent="0.3">
      <c r="A3" s="251" t="s">
        <v>1</v>
      </c>
      <c r="B3" s="251"/>
      <c r="C3" s="251"/>
      <c r="D3" s="251"/>
      <c r="E3" s="251"/>
      <c r="F3" s="251"/>
      <c r="G3" s="251"/>
    </row>
    <row r="4" spans="1:7" x14ac:dyDescent="0.3">
      <c r="A4" s="251"/>
      <c r="B4" s="251"/>
      <c r="C4" s="251"/>
      <c r="D4" s="251"/>
      <c r="E4" s="251"/>
      <c r="F4" s="251"/>
      <c r="G4" s="251"/>
    </row>
    <row r="5" spans="1:7" x14ac:dyDescent="0.3">
      <c r="A5" s="251" t="s">
        <v>183</v>
      </c>
      <c r="B5" s="251"/>
      <c r="C5" s="251"/>
      <c r="D5" s="251"/>
      <c r="E5" s="251"/>
      <c r="F5" s="251"/>
      <c r="G5" s="251"/>
    </row>
    <row r="6" spans="1:7" x14ac:dyDescent="0.3">
      <c r="A6" s="251"/>
      <c r="B6" s="251"/>
      <c r="C6" s="251"/>
      <c r="D6" s="251"/>
      <c r="E6" s="251"/>
      <c r="F6" s="251"/>
      <c r="G6" s="251"/>
    </row>
    <row r="7" spans="1:7" x14ac:dyDescent="0.3">
      <c r="A7" s="7" t="s">
        <v>2</v>
      </c>
      <c r="B7" s="1"/>
      <c r="C7" s="1"/>
      <c r="D7" s="1"/>
      <c r="E7" s="1"/>
      <c r="F7" s="1"/>
      <c r="G7" s="1"/>
    </row>
    <row r="8" spans="1:7" ht="14.4" customHeight="1" x14ac:dyDescent="0.3">
      <c r="A8" s="251" t="s">
        <v>177</v>
      </c>
      <c r="B8" s="251"/>
      <c r="C8" s="251"/>
      <c r="D8" s="251"/>
      <c r="E8" s="251"/>
      <c r="F8" s="251"/>
      <c r="G8" s="251"/>
    </row>
    <row r="9" spans="1:7" x14ac:dyDescent="0.3">
      <c r="A9" s="251"/>
      <c r="B9" s="251"/>
      <c r="C9" s="251"/>
      <c r="D9" s="251"/>
      <c r="E9" s="251"/>
      <c r="F9" s="251"/>
      <c r="G9" s="251"/>
    </row>
    <row r="10" spans="1:7" x14ac:dyDescent="0.3">
      <c r="A10" s="251"/>
      <c r="B10" s="251"/>
      <c r="C10" s="251"/>
      <c r="D10" s="251"/>
      <c r="E10" s="251"/>
      <c r="F10" s="251"/>
      <c r="G10" s="251"/>
    </row>
    <row r="11" spans="1:7" x14ac:dyDescent="0.3">
      <c r="A11" s="251"/>
      <c r="B11" s="251"/>
      <c r="C11" s="251"/>
      <c r="D11" s="251"/>
      <c r="E11" s="251"/>
      <c r="F11" s="251"/>
      <c r="G11" s="251"/>
    </row>
    <row r="12" spans="1:7" x14ac:dyDescent="0.3">
      <c r="A12" s="251"/>
      <c r="B12" s="251"/>
      <c r="C12" s="251"/>
      <c r="D12" s="251"/>
      <c r="E12" s="251"/>
      <c r="F12" s="251"/>
      <c r="G12" s="251"/>
    </row>
    <row r="13" spans="1:7" x14ac:dyDescent="0.3">
      <c r="A13" s="251"/>
      <c r="B13" s="251"/>
      <c r="C13" s="251"/>
      <c r="D13" s="251"/>
      <c r="E13" s="251"/>
      <c r="F13" s="251"/>
      <c r="G13" s="251"/>
    </row>
    <row r="14" spans="1:7" ht="15" thickBot="1" x14ac:dyDescent="0.35">
      <c r="A14" s="8"/>
      <c r="B14" s="8"/>
      <c r="C14" s="8"/>
      <c r="D14" s="8"/>
      <c r="E14" s="8"/>
      <c r="F14" s="8"/>
      <c r="G14" s="8"/>
    </row>
    <row r="15" spans="1:7" ht="15" thickBot="1" x14ac:dyDescent="0.35">
      <c r="A15" s="248" t="s">
        <v>17</v>
      </c>
      <c r="B15" s="249"/>
      <c r="C15" s="249"/>
      <c r="D15" s="249"/>
      <c r="E15" s="250"/>
      <c r="F15" s="8"/>
      <c r="G15" s="8"/>
    </row>
    <row r="16" spans="1:7" ht="15" thickBot="1" x14ac:dyDescent="0.35">
      <c r="A16" s="28" t="s">
        <v>3</v>
      </c>
      <c r="B16" s="29" t="s">
        <v>5</v>
      </c>
      <c r="C16" s="30" t="s">
        <v>4</v>
      </c>
      <c r="D16" s="30" t="s">
        <v>6</v>
      </c>
      <c r="E16" s="31" t="s">
        <v>7</v>
      </c>
      <c r="F16" s="8"/>
      <c r="G16" s="39" t="s">
        <v>12</v>
      </c>
    </row>
    <row r="17" spans="1:7" x14ac:dyDescent="0.3">
      <c r="A17" s="32" t="s">
        <v>8</v>
      </c>
      <c r="B17" s="18">
        <v>90</v>
      </c>
      <c r="C17" s="19">
        <v>5</v>
      </c>
      <c r="D17" s="19">
        <v>0.25</v>
      </c>
      <c r="E17" s="20">
        <v>5.0000000000000001E-4</v>
      </c>
      <c r="F17" s="1"/>
      <c r="G17" s="171">
        <v>10</v>
      </c>
    </row>
    <row r="18" spans="1:7" x14ac:dyDescent="0.3">
      <c r="A18" s="33" t="s">
        <v>9</v>
      </c>
      <c r="B18" s="21">
        <v>130</v>
      </c>
      <c r="C18" s="22">
        <v>40</v>
      </c>
      <c r="D18" s="22">
        <v>0.35</v>
      </c>
      <c r="E18" s="23">
        <v>2E-3</v>
      </c>
      <c r="F18" s="1"/>
      <c r="G18" s="172">
        <v>0</v>
      </c>
    </row>
    <row r="19" spans="1:7" x14ac:dyDescent="0.3">
      <c r="A19" s="33" t="s">
        <v>10</v>
      </c>
      <c r="B19" s="21">
        <v>100</v>
      </c>
      <c r="C19" s="22">
        <v>15</v>
      </c>
      <c r="D19" s="22">
        <v>0.32</v>
      </c>
      <c r="E19" s="23">
        <v>7.5000000000000002E-4</v>
      </c>
      <c r="F19" s="1"/>
      <c r="G19" s="172">
        <v>10</v>
      </c>
    </row>
    <row r="20" spans="1:7" ht="15" thickBot="1" x14ac:dyDescent="0.35">
      <c r="A20" s="34" t="s">
        <v>11</v>
      </c>
      <c r="B20" s="24">
        <v>40</v>
      </c>
      <c r="C20" s="25">
        <v>3</v>
      </c>
      <c r="D20" s="25">
        <v>0.3</v>
      </c>
      <c r="E20" s="26">
        <v>8.9999999999999998E-4</v>
      </c>
      <c r="F20" s="1"/>
      <c r="G20" s="173">
        <v>0</v>
      </c>
    </row>
    <row r="21" spans="1:7" ht="15" thickBot="1" x14ac:dyDescent="0.35">
      <c r="A21" s="27"/>
      <c r="B21" s="27"/>
      <c r="C21" s="27"/>
      <c r="D21" s="27"/>
      <c r="E21" s="27"/>
      <c r="F21" s="1"/>
      <c r="G21" s="1"/>
    </row>
    <row r="22" spans="1:7" ht="15" thickBot="1" x14ac:dyDescent="0.35">
      <c r="A22" s="35" t="s">
        <v>18</v>
      </c>
      <c r="B22" s="29" t="s">
        <v>13</v>
      </c>
      <c r="C22" s="16">
        <v>200</v>
      </c>
      <c r="D22" s="16">
        <v>10</v>
      </c>
      <c r="E22" s="17">
        <v>1.2500000000000001E-2</v>
      </c>
      <c r="F22" s="1"/>
      <c r="G22" s="1"/>
    </row>
    <row r="23" spans="1:7" ht="15" thickBot="1" x14ac:dyDescent="0.35">
      <c r="A23" s="35" t="s">
        <v>15</v>
      </c>
      <c r="B23" s="193">
        <f>SUMPRODUCT($G$17:$G$20,B17:B20)</f>
        <v>1900</v>
      </c>
      <c r="C23" s="16">
        <f>SUMPRODUCT($G$17:$G$20,C17:C20)</f>
        <v>200</v>
      </c>
      <c r="D23" s="16">
        <f>SUMPRODUCT($G$17:$G$20,D17:D20)</f>
        <v>5.7</v>
      </c>
      <c r="E23" s="17">
        <f>SUMPRODUCT($G$17:$G$20,E17:E20)</f>
        <v>1.2500000000000001E-2</v>
      </c>
      <c r="F23" s="1"/>
      <c r="G23" s="1"/>
    </row>
    <row r="24" spans="1:7" ht="15" thickBot="1" x14ac:dyDescent="0.35">
      <c r="A24" s="27"/>
      <c r="B24" s="27"/>
      <c r="C24" s="27"/>
      <c r="D24" s="27"/>
      <c r="E24" s="27"/>
      <c r="F24" s="1"/>
      <c r="G24" s="1"/>
    </row>
    <row r="25" spans="1:7" ht="15" thickBot="1" x14ac:dyDescent="0.35">
      <c r="A25" s="245" t="s">
        <v>16</v>
      </c>
      <c r="B25" s="246"/>
      <c r="C25" s="246"/>
      <c r="D25" s="246"/>
      <c r="E25" s="247"/>
      <c r="F25" s="1"/>
      <c r="G25" s="1"/>
    </row>
    <row r="26" spans="1:7" ht="15" thickBot="1" x14ac:dyDescent="0.35">
      <c r="A26" s="28" t="s">
        <v>3</v>
      </c>
      <c r="B26" s="29" t="s">
        <v>5</v>
      </c>
      <c r="C26" s="30" t="s">
        <v>4</v>
      </c>
      <c r="D26" s="30" t="s">
        <v>6</v>
      </c>
      <c r="E26" s="31" t="s">
        <v>7</v>
      </c>
      <c r="F26" s="1"/>
      <c r="G26" s="1"/>
    </row>
    <row r="27" spans="1:7" x14ac:dyDescent="0.3">
      <c r="A27" s="32" t="s">
        <v>8</v>
      </c>
      <c r="B27" s="18">
        <f>$G17*B17</f>
        <v>900</v>
      </c>
      <c r="C27" s="19">
        <f>$G17*C17</f>
        <v>50</v>
      </c>
      <c r="D27" s="19">
        <f t="shared" ref="C27:E27" si="0">$G17*D17</f>
        <v>2.5</v>
      </c>
      <c r="E27" s="20">
        <f>$G17*E17</f>
        <v>5.0000000000000001E-3</v>
      </c>
      <c r="F27" s="1"/>
      <c r="G27" s="1"/>
    </row>
    <row r="28" spans="1:7" x14ac:dyDescent="0.3">
      <c r="A28" s="33" t="s">
        <v>9</v>
      </c>
      <c r="B28" s="21">
        <f>$G18*B18</f>
        <v>0</v>
      </c>
      <c r="C28" s="22">
        <f>$G18*C18</f>
        <v>0</v>
      </c>
      <c r="D28" s="22">
        <f t="shared" ref="B28:E28" si="1">$G18*D18</f>
        <v>0</v>
      </c>
      <c r="E28" s="23">
        <f t="shared" si="1"/>
        <v>0</v>
      </c>
      <c r="F28" s="1"/>
      <c r="G28" s="1"/>
    </row>
    <row r="29" spans="1:7" x14ac:dyDescent="0.3">
      <c r="A29" s="33" t="s">
        <v>10</v>
      </c>
      <c r="B29" s="21">
        <f>$G19*B19</f>
        <v>1000</v>
      </c>
      <c r="C29" s="22">
        <f>$G19*C19</f>
        <v>150</v>
      </c>
      <c r="D29" s="22">
        <f>$G19*D19</f>
        <v>3.2</v>
      </c>
      <c r="E29" s="23">
        <f t="shared" ref="B29:E29" si="2">$G19*E19</f>
        <v>7.4999999999999997E-3</v>
      </c>
      <c r="F29" s="1"/>
      <c r="G29" s="1"/>
    </row>
    <row r="30" spans="1:7" ht="15" thickBot="1" x14ac:dyDescent="0.35">
      <c r="A30" s="34" t="s">
        <v>11</v>
      </c>
      <c r="B30" s="24">
        <f>$G20*B20</f>
        <v>0</v>
      </c>
      <c r="C30" s="25">
        <f t="shared" ref="B30:E30" si="3">$G20*C20</f>
        <v>0</v>
      </c>
      <c r="D30" s="25">
        <f t="shared" si="3"/>
        <v>0</v>
      </c>
      <c r="E30" s="26">
        <f t="shared" si="3"/>
        <v>0</v>
      </c>
      <c r="F30" s="1"/>
      <c r="G30" s="1"/>
    </row>
  </sheetData>
  <mergeCells count="5">
    <mergeCell ref="A25:E25"/>
    <mergeCell ref="A15:E15"/>
    <mergeCell ref="A8:G13"/>
    <mergeCell ref="A3:G4"/>
    <mergeCell ref="A5:G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47689-A26C-4D28-B7D0-F742413A2350}">
  <dimension ref="A1:I30"/>
  <sheetViews>
    <sheetView topLeftCell="A8" workbookViewId="0">
      <selection activeCell="E15" sqref="E15"/>
    </sheetView>
  </sheetViews>
  <sheetFormatPr baseColWidth="10" defaultRowHeight="14.4" x14ac:dyDescent="0.3"/>
  <cols>
    <col min="1" max="1" width="24.88671875" bestFit="1" customWidth="1"/>
    <col min="4" max="4" width="11.5546875" customWidth="1"/>
    <col min="5" max="5" width="20.88671875" customWidth="1"/>
    <col min="6" max="6" width="22.21875" customWidth="1"/>
    <col min="9" max="9" width="18.21875" customWidth="1"/>
  </cols>
  <sheetData>
    <row r="1" spans="1:9" x14ac:dyDescent="0.3">
      <c r="A1" s="154" t="s">
        <v>19</v>
      </c>
      <c r="B1" s="1"/>
      <c r="C1" s="1"/>
      <c r="D1" s="1"/>
      <c r="E1" s="1"/>
      <c r="F1" s="1"/>
      <c r="G1" s="1"/>
      <c r="H1" s="1"/>
      <c r="I1" s="1"/>
    </row>
    <row r="2" spans="1:9" x14ac:dyDescent="0.3">
      <c r="A2" s="1"/>
      <c r="B2" s="1"/>
      <c r="C2" s="1"/>
      <c r="D2" s="1"/>
      <c r="E2" s="1"/>
      <c r="F2" s="1"/>
      <c r="G2" s="1"/>
      <c r="H2" s="1"/>
      <c r="I2" s="1"/>
    </row>
    <row r="3" spans="1:9" x14ac:dyDescent="0.3">
      <c r="A3" s="251" t="s">
        <v>47</v>
      </c>
      <c r="B3" s="251"/>
      <c r="C3" s="251"/>
      <c r="D3" s="251"/>
      <c r="E3" s="251"/>
      <c r="F3" s="251"/>
      <c r="G3" s="251"/>
      <c r="H3" s="1"/>
      <c r="I3" s="1"/>
    </row>
    <row r="4" spans="1:9" x14ac:dyDescent="0.3">
      <c r="A4" s="251"/>
      <c r="B4" s="251"/>
      <c r="C4" s="251"/>
      <c r="D4" s="251"/>
      <c r="E4" s="251"/>
      <c r="F4" s="251"/>
      <c r="G4" s="251"/>
      <c r="H4" s="1"/>
      <c r="I4" s="1"/>
    </row>
    <row r="5" spans="1:9" x14ac:dyDescent="0.3">
      <c r="A5" s="251" t="s">
        <v>20</v>
      </c>
      <c r="B5" s="251"/>
      <c r="C5" s="251"/>
      <c r="D5" s="251"/>
      <c r="E5" s="251"/>
      <c r="F5" s="251"/>
      <c r="G5" s="251"/>
      <c r="H5" s="1"/>
      <c r="I5" s="1"/>
    </row>
    <row r="6" spans="1:9" x14ac:dyDescent="0.3">
      <c r="A6" s="251"/>
      <c r="B6" s="251"/>
      <c r="C6" s="251"/>
      <c r="D6" s="251"/>
      <c r="E6" s="251"/>
      <c r="F6" s="251"/>
      <c r="G6" s="251"/>
      <c r="H6" s="1"/>
      <c r="I6" s="1"/>
    </row>
    <row r="7" spans="1:9" x14ac:dyDescent="0.3">
      <c r="A7" s="7" t="s">
        <v>2</v>
      </c>
      <c r="B7" s="1"/>
      <c r="C7" s="1"/>
      <c r="D7" s="1"/>
      <c r="E7" s="1"/>
      <c r="F7" s="1"/>
      <c r="G7" s="1"/>
      <c r="H7" s="1"/>
      <c r="I7" s="1"/>
    </row>
    <row r="8" spans="1:9" x14ac:dyDescent="0.3">
      <c r="A8" s="252" t="s">
        <v>184</v>
      </c>
      <c r="B8" s="252"/>
      <c r="C8" s="252"/>
      <c r="D8" s="252"/>
      <c r="E8" s="252"/>
      <c r="F8" s="252"/>
      <c r="G8" s="252"/>
      <c r="H8" s="1"/>
      <c r="I8" s="1"/>
    </row>
    <row r="9" spans="1:9" x14ac:dyDescent="0.3">
      <c r="A9" s="252"/>
      <c r="B9" s="252"/>
      <c r="C9" s="252"/>
      <c r="D9" s="252"/>
      <c r="E9" s="252"/>
      <c r="F9" s="252"/>
      <c r="G9" s="252"/>
      <c r="H9" s="1"/>
      <c r="I9" s="1"/>
    </row>
    <row r="10" spans="1:9" x14ac:dyDescent="0.3">
      <c r="A10" s="252"/>
      <c r="B10" s="252"/>
      <c r="C10" s="252"/>
      <c r="D10" s="252"/>
      <c r="E10" s="252"/>
      <c r="F10" s="252"/>
      <c r="G10" s="252"/>
      <c r="H10" s="1"/>
      <c r="I10" s="1"/>
    </row>
    <row r="11" spans="1:9" x14ac:dyDescent="0.3">
      <c r="A11" s="252"/>
      <c r="B11" s="252"/>
      <c r="C11" s="252"/>
      <c r="D11" s="252"/>
      <c r="E11" s="252"/>
      <c r="F11" s="252"/>
      <c r="G11" s="252"/>
      <c r="H11" s="1"/>
      <c r="I11" s="1"/>
    </row>
    <row r="12" spans="1:9" x14ac:dyDescent="0.3">
      <c r="A12" s="252"/>
      <c r="B12" s="252"/>
      <c r="C12" s="252"/>
      <c r="D12" s="252"/>
      <c r="E12" s="252"/>
      <c r="F12" s="252"/>
      <c r="G12" s="252"/>
      <c r="H12" s="1"/>
      <c r="I12" s="1"/>
    </row>
    <row r="13" spans="1:9" x14ac:dyDescent="0.3">
      <c r="A13" s="252"/>
      <c r="B13" s="252"/>
      <c r="C13" s="252"/>
      <c r="D13" s="252"/>
      <c r="E13" s="252"/>
      <c r="F13" s="252"/>
      <c r="G13" s="252"/>
      <c r="H13" s="1"/>
      <c r="I13" s="1"/>
    </row>
    <row r="14" spans="1:9" ht="15" thickBot="1" x14ac:dyDescent="0.35">
      <c r="A14" s="8"/>
      <c r="B14" s="8"/>
      <c r="C14" s="8"/>
      <c r="D14" s="8"/>
      <c r="E14" s="8"/>
      <c r="F14" s="8"/>
      <c r="G14" s="8"/>
      <c r="H14" s="1"/>
      <c r="I14" s="1"/>
    </row>
    <row r="15" spans="1:9" ht="39.6" customHeight="1" thickBot="1" x14ac:dyDescent="0.35">
      <c r="A15" s="39" t="s">
        <v>21</v>
      </c>
      <c r="B15" s="253" t="s">
        <v>22</v>
      </c>
      <c r="C15" s="254"/>
      <c r="D15" s="254"/>
      <c r="E15" s="40" t="s">
        <v>23</v>
      </c>
      <c r="F15" s="41" t="s">
        <v>24</v>
      </c>
      <c r="G15" s="1"/>
      <c r="H15" s="42" t="s">
        <v>39</v>
      </c>
      <c r="I15" s="41" t="s">
        <v>40</v>
      </c>
    </row>
    <row r="16" spans="1:9" ht="15" thickBot="1" x14ac:dyDescent="0.35">
      <c r="A16" s="43"/>
      <c r="B16" s="44" t="s">
        <v>36</v>
      </c>
      <c r="C16" s="45" t="s">
        <v>37</v>
      </c>
      <c r="D16" s="45" t="s">
        <v>38</v>
      </c>
      <c r="E16" s="46"/>
      <c r="F16" s="47"/>
      <c r="G16" s="1"/>
      <c r="H16" s="48"/>
      <c r="I16" s="49"/>
    </row>
    <row r="17" spans="1:9" x14ac:dyDescent="0.3">
      <c r="A17" s="50" t="s">
        <v>25</v>
      </c>
      <c r="B17" s="9">
        <v>2</v>
      </c>
      <c r="C17" s="10">
        <v>0</v>
      </c>
      <c r="D17" s="10">
        <v>0</v>
      </c>
      <c r="E17" s="10">
        <f>36*B17+25*C17+13*D17</f>
        <v>72</v>
      </c>
      <c r="F17" s="11">
        <f>75-36*B17-25*C17-13*D17</f>
        <v>3</v>
      </c>
      <c r="G17" s="1"/>
      <c r="H17" s="167">
        <v>0</v>
      </c>
      <c r="I17" s="11">
        <f>$H17*F17</f>
        <v>0</v>
      </c>
    </row>
    <row r="18" spans="1:9" x14ac:dyDescent="0.3">
      <c r="A18" s="51" t="s">
        <v>26</v>
      </c>
      <c r="B18" s="12">
        <v>1</v>
      </c>
      <c r="C18" s="2">
        <v>1</v>
      </c>
      <c r="D18" s="2">
        <v>1</v>
      </c>
      <c r="E18" s="2">
        <f t="shared" ref="E18:E27" si="0">36*B18+25*C18+13*D18</f>
        <v>74</v>
      </c>
      <c r="F18" s="13">
        <f t="shared" ref="F18:F23" si="1">75-36*B18-25*C18-13*D18</f>
        <v>1</v>
      </c>
      <c r="G18" s="1"/>
      <c r="H18" s="168">
        <v>2</v>
      </c>
      <c r="I18" s="13">
        <f t="shared" ref="I18:I27" si="2">$H18*F18</f>
        <v>2</v>
      </c>
    </row>
    <row r="19" spans="1:9" x14ac:dyDescent="0.3">
      <c r="A19" s="51" t="s">
        <v>27</v>
      </c>
      <c r="B19" s="12">
        <v>1</v>
      </c>
      <c r="C19" s="2">
        <v>0</v>
      </c>
      <c r="D19" s="2">
        <v>3</v>
      </c>
      <c r="E19" s="2">
        <f>36*B19+25*C19+13*D19</f>
        <v>75</v>
      </c>
      <c r="F19" s="13">
        <f t="shared" si="1"/>
        <v>0</v>
      </c>
      <c r="G19" s="1"/>
      <c r="H19" s="168">
        <v>38</v>
      </c>
      <c r="I19" s="13">
        <f>$H19*F19</f>
        <v>0</v>
      </c>
    </row>
    <row r="20" spans="1:9" x14ac:dyDescent="0.3">
      <c r="A20" s="51" t="s">
        <v>28</v>
      </c>
      <c r="B20" s="12">
        <v>0</v>
      </c>
      <c r="C20" s="2">
        <v>3</v>
      </c>
      <c r="D20" s="2">
        <v>0</v>
      </c>
      <c r="E20" s="2">
        <f t="shared" si="0"/>
        <v>75</v>
      </c>
      <c r="F20" s="13">
        <f t="shared" si="1"/>
        <v>0</v>
      </c>
      <c r="G20" s="1"/>
      <c r="H20" s="168">
        <v>49</v>
      </c>
      <c r="I20" s="13">
        <f t="shared" si="2"/>
        <v>0</v>
      </c>
    </row>
    <row r="21" spans="1:9" x14ac:dyDescent="0.3">
      <c r="A21" s="51" t="s">
        <v>29</v>
      </c>
      <c r="B21" s="12">
        <v>0</v>
      </c>
      <c r="C21" s="2">
        <v>2</v>
      </c>
      <c r="D21" s="2">
        <v>1</v>
      </c>
      <c r="E21" s="2">
        <f t="shared" si="0"/>
        <v>63</v>
      </c>
      <c r="F21" s="13">
        <f t="shared" si="1"/>
        <v>12</v>
      </c>
      <c r="G21" s="1"/>
      <c r="H21" s="168">
        <v>0</v>
      </c>
      <c r="I21" s="13">
        <f t="shared" si="2"/>
        <v>0</v>
      </c>
    </row>
    <row r="22" spans="1:9" x14ac:dyDescent="0.3">
      <c r="A22" s="51" t="s">
        <v>30</v>
      </c>
      <c r="B22" s="12">
        <v>0</v>
      </c>
      <c r="C22" s="2">
        <v>1</v>
      </c>
      <c r="D22" s="2">
        <v>3</v>
      </c>
      <c r="E22" s="2">
        <f t="shared" si="0"/>
        <v>64</v>
      </c>
      <c r="F22" s="13">
        <f t="shared" si="1"/>
        <v>11</v>
      </c>
      <c r="G22" s="1"/>
      <c r="H22" s="168">
        <v>0</v>
      </c>
      <c r="I22" s="13">
        <f t="shared" si="2"/>
        <v>0</v>
      </c>
    </row>
    <row r="23" spans="1:9" ht="15" thickBot="1" x14ac:dyDescent="0.35">
      <c r="A23" s="52" t="s">
        <v>31</v>
      </c>
      <c r="B23" s="53">
        <v>0</v>
      </c>
      <c r="C23" s="54">
        <v>0</v>
      </c>
      <c r="D23" s="54">
        <v>5</v>
      </c>
      <c r="E23" s="54">
        <f t="shared" si="0"/>
        <v>65</v>
      </c>
      <c r="F23" s="55">
        <f t="shared" si="1"/>
        <v>10</v>
      </c>
      <c r="G23" s="1"/>
      <c r="H23" s="168">
        <v>0</v>
      </c>
      <c r="I23" s="13">
        <f t="shared" si="2"/>
        <v>0</v>
      </c>
    </row>
    <row r="24" spans="1:9" x14ac:dyDescent="0.3">
      <c r="A24" s="56" t="s">
        <v>32</v>
      </c>
      <c r="B24" s="57">
        <v>1</v>
      </c>
      <c r="C24" s="3">
        <v>0</v>
      </c>
      <c r="D24" s="3">
        <v>1</v>
      </c>
      <c r="E24" s="3">
        <f>36*B24+25*C24+13*D24</f>
        <v>49</v>
      </c>
      <c r="F24" s="58">
        <f>55-36*B24-25*C24-13*D24</f>
        <v>6</v>
      </c>
      <c r="G24" s="1"/>
      <c r="H24" s="168">
        <v>0</v>
      </c>
      <c r="I24" s="13">
        <f t="shared" si="2"/>
        <v>0</v>
      </c>
    </row>
    <row r="25" spans="1:9" x14ac:dyDescent="0.3">
      <c r="A25" s="51" t="s">
        <v>33</v>
      </c>
      <c r="B25" s="12">
        <v>0</v>
      </c>
      <c r="C25" s="2">
        <v>2</v>
      </c>
      <c r="D25" s="2">
        <v>0</v>
      </c>
      <c r="E25" s="2">
        <f>36*B25+25*C25+13*D25</f>
        <v>50</v>
      </c>
      <c r="F25" s="13">
        <f t="shared" ref="F25" si="3">55-36*B25-25*C25-13*D25</f>
        <v>5</v>
      </c>
      <c r="G25" s="1"/>
      <c r="H25" s="168">
        <v>0</v>
      </c>
      <c r="I25" s="13">
        <f t="shared" si="2"/>
        <v>0</v>
      </c>
    </row>
    <row r="26" spans="1:9" x14ac:dyDescent="0.3">
      <c r="A26" s="51" t="s">
        <v>34</v>
      </c>
      <c r="B26" s="12">
        <v>0</v>
      </c>
      <c r="C26" s="2">
        <v>1</v>
      </c>
      <c r="D26" s="2">
        <v>2</v>
      </c>
      <c r="E26" s="2">
        <f>36*B26+25*C26+13*D26</f>
        <v>51</v>
      </c>
      <c r="F26" s="13">
        <f>55-36*B26-25*C26-13*D26</f>
        <v>4</v>
      </c>
      <c r="G26" s="1"/>
      <c r="H26" s="168">
        <v>1</v>
      </c>
      <c r="I26" s="13">
        <f>$H26*F26</f>
        <v>4</v>
      </c>
    </row>
    <row r="27" spans="1:9" ht="15" thickBot="1" x14ac:dyDescent="0.35">
      <c r="A27" s="59" t="s">
        <v>35</v>
      </c>
      <c r="B27" s="14">
        <v>0</v>
      </c>
      <c r="C27" s="6">
        <v>0</v>
      </c>
      <c r="D27" s="6">
        <v>4</v>
      </c>
      <c r="E27" s="6">
        <f t="shared" si="0"/>
        <v>52</v>
      </c>
      <c r="F27" s="15">
        <f>55-36*B27-25*C27-13*D27</f>
        <v>3</v>
      </c>
      <c r="G27" s="1"/>
      <c r="H27" s="169">
        <v>58</v>
      </c>
      <c r="I27" s="15">
        <f t="shared" si="2"/>
        <v>174</v>
      </c>
    </row>
    <row r="28" spans="1:9" ht="15" thickBot="1" x14ac:dyDescent="0.35">
      <c r="A28" s="1"/>
      <c r="B28" s="1"/>
      <c r="C28" s="1"/>
      <c r="D28" s="1"/>
      <c r="E28" s="1"/>
      <c r="F28" s="1"/>
      <c r="G28" s="1"/>
      <c r="H28" s="1"/>
      <c r="I28" s="1"/>
    </row>
    <row r="29" spans="1:9" x14ac:dyDescent="0.3">
      <c r="A29" s="56" t="s">
        <v>43</v>
      </c>
      <c r="B29" s="57">
        <v>40</v>
      </c>
      <c r="C29" s="3">
        <v>150</v>
      </c>
      <c r="D29" s="58">
        <v>350</v>
      </c>
      <c r="E29" s="1"/>
      <c r="F29" s="1"/>
      <c r="G29" s="1"/>
      <c r="H29" s="1"/>
      <c r="I29" s="60" t="s">
        <v>41</v>
      </c>
    </row>
    <row r="30" spans="1:9" ht="15" thickBot="1" x14ac:dyDescent="0.35">
      <c r="A30" s="59" t="s">
        <v>42</v>
      </c>
      <c r="B30" s="14">
        <f>SUMPRODUCT($H$17:$H$27,B17:B27)</f>
        <v>40</v>
      </c>
      <c r="C30" s="6">
        <f>SUMPRODUCT($H$17:$H$27,C17:C27)</f>
        <v>150</v>
      </c>
      <c r="D30" s="15">
        <f t="shared" ref="D30" si="4">SUMPRODUCT($H$17:$H$27,D17:D27)</f>
        <v>350</v>
      </c>
      <c r="E30" s="1"/>
      <c r="F30" s="1"/>
      <c r="G30" s="1"/>
      <c r="H30" s="1"/>
      <c r="I30" s="170">
        <f>SUM(I17:I27)</f>
        <v>180</v>
      </c>
    </row>
  </sheetData>
  <mergeCells count="4">
    <mergeCell ref="A3:G4"/>
    <mergeCell ref="A5:G6"/>
    <mergeCell ref="A8:G13"/>
    <mergeCell ref="B15:D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1D1B5-B060-46F6-8714-79ACFAAAC4F7}">
  <dimension ref="A1:N22"/>
  <sheetViews>
    <sheetView topLeftCell="A2" workbookViewId="0">
      <selection activeCell="A8" sqref="A8:G13"/>
    </sheetView>
  </sheetViews>
  <sheetFormatPr baseColWidth="10" defaultRowHeight="14.4" x14ac:dyDescent="0.3"/>
  <cols>
    <col min="8" max="8" width="12.21875" bestFit="1" customWidth="1"/>
    <col min="13" max="13" width="14.6640625" customWidth="1"/>
  </cols>
  <sheetData>
    <row r="1" spans="1:14" x14ac:dyDescent="0.3">
      <c r="A1" s="154" t="s">
        <v>44</v>
      </c>
      <c r="B1" s="1"/>
      <c r="C1" s="1"/>
      <c r="D1" s="1"/>
      <c r="E1" s="1"/>
      <c r="F1" s="1"/>
      <c r="G1" s="1"/>
    </row>
    <row r="2" spans="1:14" x14ac:dyDescent="0.3">
      <c r="A2" s="1"/>
      <c r="B2" s="1"/>
      <c r="C2" s="1"/>
      <c r="D2" s="1"/>
      <c r="E2" s="1"/>
      <c r="F2" s="1"/>
      <c r="G2" s="1"/>
    </row>
    <row r="3" spans="1:14" ht="14.4" customHeight="1" x14ac:dyDescent="0.3">
      <c r="A3" s="251" t="s">
        <v>185</v>
      </c>
      <c r="B3" s="251"/>
      <c r="C3" s="251"/>
      <c r="D3" s="251"/>
      <c r="E3" s="251"/>
      <c r="F3" s="251"/>
      <c r="G3" s="251"/>
    </row>
    <row r="4" spans="1:14" x14ac:dyDescent="0.3">
      <c r="A4" s="251"/>
      <c r="B4" s="251"/>
      <c r="C4" s="251"/>
      <c r="D4" s="251"/>
      <c r="E4" s="251"/>
      <c r="F4" s="251"/>
      <c r="G4" s="251"/>
    </row>
    <row r="5" spans="1:14" ht="14.4" customHeight="1" x14ac:dyDescent="0.3">
      <c r="A5" s="251"/>
      <c r="B5" s="251"/>
      <c r="C5" s="251"/>
      <c r="D5" s="251"/>
      <c r="E5" s="251"/>
      <c r="F5" s="251"/>
      <c r="G5" s="251"/>
    </row>
    <row r="6" spans="1:14" x14ac:dyDescent="0.3">
      <c r="A6" s="62" t="s">
        <v>45</v>
      </c>
      <c r="B6" s="8"/>
      <c r="C6" s="8"/>
      <c r="D6" s="8"/>
      <c r="E6" s="8"/>
      <c r="F6" s="8"/>
      <c r="G6" s="8"/>
    </row>
    <row r="7" spans="1:14" x14ac:dyDescent="0.3">
      <c r="A7" s="7" t="s">
        <v>2</v>
      </c>
      <c r="B7" s="1"/>
      <c r="C7" s="1"/>
      <c r="D7" s="1"/>
      <c r="E7" s="1"/>
      <c r="F7" s="1"/>
      <c r="G7" s="1"/>
    </row>
    <row r="8" spans="1:14" x14ac:dyDescent="0.3">
      <c r="A8" s="252" t="s">
        <v>46</v>
      </c>
      <c r="B8" s="252"/>
      <c r="C8" s="252"/>
      <c r="D8" s="252"/>
      <c r="E8" s="252"/>
      <c r="F8" s="252"/>
      <c r="G8" s="252"/>
    </row>
    <row r="9" spans="1:14" x14ac:dyDescent="0.3">
      <c r="A9" s="252"/>
      <c r="B9" s="252"/>
      <c r="C9" s="252"/>
      <c r="D9" s="252"/>
      <c r="E9" s="252"/>
      <c r="F9" s="252"/>
      <c r="G9" s="252"/>
    </row>
    <row r="10" spans="1:14" x14ac:dyDescent="0.3">
      <c r="A10" s="252"/>
      <c r="B10" s="252"/>
      <c r="C10" s="252"/>
      <c r="D10" s="252"/>
      <c r="E10" s="252"/>
      <c r="F10" s="252"/>
      <c r="G10" s="252"/>
    </row>
    <row r="11" spans="1:14" x14ac:dyDescent="0.3">
      <c r="A11" s="252"/>
      <c r="B11" s="252"/>
      <c r="C11" s="252"/>
      <c r="D11" s="252"/>
      <c r="E11" s="252"/>
      <c r="F11" s="252"/>
      <c r="G11" s="252"/>
    </row>
    <row r="12" spans="1:14" x14ac:dyDescent="0.3">
      <c r="A12" s="252"/>
      <c r="B12" s="252"/>
      <c r="C12" s="252"/>
      <c r="D12" s="252"/>
      <c r="E12" s="252"/>
      <c r="F12" s="252"/>
      <c r="G12" s="252"/>
    </row>
    <row r="13" spans="1:14" x14ac:dyDescent="0.3">
      <c r="A13" s="252"/>
      <c r="B13" s="252"/>
      <c r="C13" s="252"/>
      <c r="D13" s="252"/>
      <c r="E13" s="252"/>
      <c r="F13" s="252"/>
      <c r="G13" s="252"/>
    </row>
    <row r="14" spans="1:14" ht="15" thickBot="1" x14ac:dyDescent="0.35"/>
    <row r="15" spans="1:14" ht="15" thickBot="1" x14ac:dyDescent="0.35">
      <c r="A15" s="1"/>
      <c r="B15" s="1"/>
      <c r="C15" s="1"/>
      <c r="D15" s="1"/>
      <c r="E15" s="1"/>
      <c r="F15" s="1"/>
      <c r="G15" s="1"/>
      <c r="H15" s="1"/>
      <c r="I15" s="255" t="s">
        <v>58</v>
      </c>
      <c r="J15" s="256"/>
      <c r="K15" s="257"/>
      <c r="L15" s="1"/>
      <c r="M15" s="1"/>
    </row>
    <row r="16" spans="1:14" ht="43.8" customHeight="1" thickBot="1" x14ac:dyDescent="0.35">
      <c r="A16" s="73" t="s">
        <v>55</v>
      </c>
      <c r="B16" s="74" t="s">
        <v>56</v>
      </c>
      <c r="C16" s="74" t="s">
        <v>48</v>
      </c>
      <c r="D16" s="74" t="s">
        <v>49</v>
      </c>
      <c r="E16" s="74" t="s">
        <v>50</v>
      </c>
      <c r="F16" s="75" t="s">
        <v>51</v>
      </c>
      <c r="G16" s="1"/>
      <c r="H16" s="73" t="s">
        <v>55</v>
      </c>
      <c r="I16" s="64" t="s">
        <v>59</v>
      </c>
      <c r="J16" s="64" t="s">
        <v>60</v>
      </c>
      <c r="K16" s="64" t="s">
        <v>61</v>
      </c>
      <c r="L16" s="64" t="s">
        <v>62</v>
      </c>
      <c r="M16" s="78" t="s">
        <v>66</v>
      </c>
      <c r="N16" s="64" t="s">
        <v>67</v>
      </c>
    </row>
    <row r="17" spans="1:14" x14ac:dyDescent="0.3">
      <c r="A17" s="72" t="s">
        <v>52</v>
      </c>
      <c r="B17" s="10">
        <v>5</v>
      </c>
      <c r="C17" s="10">
        <v>25</v>
      </c>
      <c r="D17" s="10">
        <v>1</v>
      </c>
      <c r="E17" s="10">
        <v>1</v>
      </c>
      <c r="F17" s="11">
        <v>1</v>
      </c>
      <c r="G17" s="1"/>
      <c r="H17" s="72" t="s">
        <v>52</v>
      </c>
      <c r="I17" s="172">
        <v>0</v>
      </c>
      <c r="J17" s="172">
        <v>2000</v>
      </c>
      <c r="K17" s="172">
        <v>400</v>
      </c>
      <c r="L17" s="36">
        <f>SUM(I17:K17)</f>
        <v>2400</v>
      </c>
      <c r="M17" s="79">
        <f>B17*$B$22</f>
        <v>2500</v>
      </c>
      <c r="N17" s="36">
        <f>L17/B17</f>
        <v>480</v>
      </c>
    </row>
    <row r="18" spans="1:14" x14ac:dyDescent="0.3">
      <c r="A18" s="70" t="s">
        <v>53</v>
      </c>
      <c r="B18" s="2">
        <v>9</v>
      </c>
      <c r="C18" s="2">
        <v>14</v>
      </c>
      <c r="D18" s="2">
        <v>1</v>
      </c>
      <c r="E18" s="2">
        <v>1</v>
      </c>
      <c r="F18" s="13">
        <v>0</v>
      </c>
      <c r="G18" s="1"/>
      <c r="H18" s="70" t="s">
        <v>53</v>
      </c>
      <c r="I18" s="172">
        <v>3500</v>
      </c>
      <c r="J18" s="172">
        <v>1000</v>
      </c>
      <c r="K18" s="172">
        <v>0</v>
      </c>
      <c r="L18" s="36">
        <f t="shared" ref="L18:L19" si="0">SUM(I18:K18)</f>
        <v>4500</v>
      </c>
      <c r="M18" s="79">
        <f t="shared" ref="M18:M19" si="1">B18*$B$22</f>
        <v>4500</v>
      </c>
      <c r="N18" s="36">
        <f>L18/B18</f>
        <v>500</v>
      </c>
    </row>
    <row r="19" spans="1:14" ht="15" thickBot="1" x14ac:dyDescent="0.35">
      <c r="A19" s="71" t="s">
        <v>54</v>
      </c>
      <c r="B19" s="6">
        <v>25</v>
      </c>
      <c r="C19" s="6">
        <v>4</v>
      </c>
      <c r="D19" s="6">
        <v>1</v>
      </c>
      <c r="E19" s="6">
        <v>0</v>
      </c>
      <c r="F19" s="15">
        <v>0</v>
      </c>
      <c r="G19" s="1"/>
      <c r="H19" s="71" t="s">
        <v>54</v>
      </c>
      <c r="I19" s="173">
        <v>12500</v>
      </c>
      <c r="J19" s="173">
        <v>0</v>
      </c>
      <c r="K19" s="173">
        <v>0</v>
      </c>
      <c r="L19" s="37">
        <f t="shared" si="0"/>
        <v>12500</v>
      </c>
      <c r="M19" s="80">
        <f t="shared" si="1"/>
        <v>12500</v>
      </c>
      <c r="N19" s="37">
        <f t="shared" ref="N19" si="2">L19/B19</f>
        <v>500</v>
      </c>
    </row>
    <row r="20" spans="1:14" ht="15" thickBot="1" x14ac:dyDescent="0.35">
      <c r="A20" s="1"/>
      <c r="B20" s="1"/>
      <c r="C20" s="1"/>
      <c r="D20" s="1"/>
      <c r="E20" s="1"/>
      <c r="F20" s="1"/>
      <c r="G20" s="1"/>
      <c r="H20" s="67" t="s">
        <v>63</v>
      </c>
      <c r="I20" s="66">
        <f>SUM(I17:I19)</f>
        <v>16000</v>
      </c>
      <c r="J20" s="66">
        <f>SUM(J17:J19)</f>
        <v>3000</v>
      </c>
      <c r="K20" s="66">
        <f>SUM(K17:K19)</f>
        <v>400</v>
      </c>
      <c r="L20" s="66">
        <f>SUM(L17:L19)</f>
        <v>19400</v>
      </c>
      <c r="M20" s="1"/>
    </row>
    <row r="21" spans="1:14" x14ac:dyDescent="0.3">
      <c r="A21" s="76" t="s">
        <v>57</v>
      </c>
      <c r="B21" s="2" t="s">
        <v>65</v>
      </c>
      <c r="C21" s="65" t="s">
        <v>64</v>
      </c>
      <c r="D21" s="2">
        <v>16000</v>
      </c>
      <c r="E21" s="2">
        <v>3000</v>
      </c>
      <c r="F21" s="2">
        <v>400</v>
      </c>
      <c r="G21" s="1"/>
      <c r="H21" s="1"/>
      <c r="I21" s="1"/>
      <c r="J21" s="1"/>
      <c r="K21" s="1"/>
      <c r="L21" s="1"/>
      <c r="M21" s="1"/>
    </row>
    <row r="22" spans="1:14" x14ac:dyDescent="0.3">
      <c r="A22" s="76"/>
      <c r="B22" s="2">
        <v>500</v>
      </c>
      <c r="C22" s="189">
        <f>SUMPRODUCT(L17:L19,C17:C19)/100</f>
        <v>1730</v>
      </c>
      <c r="D22" s="2">
        <f>SUMPRODUCT(I17:I19,D17:D19)</f>
        <v>16000</v>
      </c>
      <c r="E22" s="2">
        <f>SUMPRODUCT(J17:J19,E17:E19)</f>
        <v>3000</v>
      </c>
      <c r="F22" s="2">
        <f>SUMPRODUCT(K17:K19,F17:F19)</f>
        <v>400</v>
      </c>
      <c r="G22" s="1"/>
      <c r="H22" s="1"/>
      <c r="I22" s="1"/>
      <c r="J22" s="1"/>
      <c r="K22" s="1"/>
      <c r="L22" s="1"/>
      <c r="M22" s="1"/>
    </row>
  </sheetData>
  <mergeCells count="3">
    <mergeCell ref="A8:G13"/>
    <mergeCell ref="A3:G5"/>
    <mergeCell ref="I15:K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A478F-A755-4F1D-8B8B-BC15E9A7879F}">
  <dimension ref="A1:N25"/>
  <sheetViews>
    <sheetView topLeftCell="A2" workbookViewId="0">
      <selection activeCell="A3" sqref="A3:G6"/>
    </sheetView>
  </sheetViews>
  <sheetFormatPr baseColWidth="10" defaultRowHeight="14.4" x14ac:dyDescent="0.3"/>
  <cols>
    <col min="2" max="5" width="15.21875" bestFit="1" customWidth="1"/>
    <col min="8" max="8" width="13.77734375" customWidth="1"/>
    <col min="9" max="12" width="12.77734375" bestFit="1" customWidth="1"/>
    <col min="13" max="13" width="12.77734375" customWidth="1"/>
    <col min="14" max="14" width="12.88671875" bestFit="1" customWidth="1"/>
  </cols>
  <sheetData>
    <row r="1" spans="1:14" x14ac:dyDescent="0.3">
      <c r="A1" s="258" t="s">
        <v>68</v>
      </c>
      <c r="B1" s="258"/>
      <c r="C1" s="258"/>
      <c r="D1" s="1"/>
      <c r="E1" s="1"/>
      <c r="F1" s="1"/>
      <c r="G1" s="1"/>
      <c r="H1" s="1"/>
      <c r="I1" s="1"/>
      <c r="J1" s="1"/>
      <c r="K1" s="1"/>
      <c r="L1" s="1"/>
      <c r="M1" s="1"/>
      <c r="N1" s="1"/>
    </row>
    <row r="2" spans="1:14" x14ac:dyDescent="0.3">
      <c r="A2" s="1"/>
      <c r="B2" s="1"/>
      <c r="C2" s="1"/>
      <c r="D2" s="1"/>
      <c r="E2" s="1"/>
      <c r="F2" s="1"/>
      <c r="G2" s="1"/>
      <c r="H2" s="1"/>
      <c r="I2" s="1"/>
      <c r="J2" s="1"/>
      <c r="K2" s="1"/>
      <c r="L2" s="1"/>
      <c r="M2" s="1"/>
      <c r="N2" s="1"/>
    </row>
    <row r="3" spans="1:14" ht="14.4" customHeight="1" x14ac:dyDescent="0.3">
      <c r="A3" s="251" t="s">
        <v>182</v>
      </c>
      <c r="B3" s="251"/>
      <c r="C3" s="251"/>
      <c r="D3" s="251"/>
      <c r="E3" s="251"/>
      <c r="F3" s="251"/>
      <c r="G3" s="251"/>
      <c r="H3" s="1"/>
      <c r="I3" s="1"/>
      <c r="J3" s="1"/>
      <c r="K3" s="1"/>
      <c r="L3" s="1"/>
      <c r="M3" s="1"/>
      <c r="N3" s="1"/>
    </row>
    <row r="4" spans="1:14" x14ac:dyDescent="0.3">
      <c r="A4" s="251"/>
      <c r="B4" s="251"/>
      <c r="C4" s="251"/>
      <c r="D4" s="251"/>
      <c r="E4" s="251"/>
      <c r="F4" s="251"/>
      <c r="G4" s="251"/>
      <c r="H4" s="1"/>
      <c r="I4" s="1"/>
      <c r="J4" s="1"/>
      <c r="K4" s="1"/>
      <c r="L4" s="1"/>
      <c r="M4" s="1"/>
      <c r="N4" s="1"/>
    </row>
    <row r="5" spans="1:14" x14ac:dyDescent="0.3">
      <c r="A5" s="251"/>
      <c r="B5" s="251"/>
      <c r="C5" s="251"/>
      <c r="D5" s="251"/>
      <c r="E5" s="251"/>
      <c r="F5" s="251"/>
      <c r="G5" s="251"/>
      <c r="H5" s="1"/>
      <c r="I5" s="1"/>
      <c r="J5" s="1"/>
      <c r="K5" s="1"/>
      <c r="L5" s="1"/>
      <c r="M5" s="1"/>
      <c r="N5" s="1"/>
    </row>
    <row r="6" spans="1:14" x14ac:dyDescent="0.3">
      <c r="A6" s="251"/>
      <c r="B6" s="251"/>
      <c r="C6" s="251"/>
      <c r="D6" s="251"/>
      <c r="E6" s="251"/>
      <c r="F6" s="251"/>
      <c r="G6" s="251"/>
      <c r="H6" s="1"/>
      <c r="I6" s="1"/>
      <c r="J6" s="1"/>
      <c r="K6" s="1"/>
      <c r="L6" s="1"/>
      <c r="M6" s="1"/>
      <c r="N6" s="1"/>
    </row>
    <row r="7" spans="1:14" x14ac:dyDescent="0.3">
      <c r="A7" s="251" t="s">
        <v>69</v>
      </c>
      <c r="B7" s="251"/>
      <c r="C7" s="251"/>
      <c r="D7" s="251"/>
      <c r="E7" s="251"/>
      <c r="F7" s="251"/>
      <c r="G7" s="251"/>
      <c r="H7" s="1"/>
      <c r="I7" s="1"/>
      <c r="J7" s="1"/>
      <c r="K7" s="1"/>
      <c r="L7" s="1"/>
      <c r="M7" s="1"/>
      <c r="N7" s="1"/>
    </row>
    <row r="8" spans="1:14" x14ac:dyDescent="0.3">
      <c r="A8" s="251"/>
      <c r="B8" s="251"/>
      <c r="C8" s="251"/>
      <c r="D8" s="251"/>
      <c r="E8" s="251"/>
      <c r="F8" s="251"/>
      <c r="G8" s="251"/>
      <c r="H8" s="1"/>
      <c r="I8" s="1"/>
      <c r="J8" s="1"/>
      <c r="K8" s="1"/>
      <c r="L8" s="1"/>
      <c r="M8" s="1"/>
      <c r="N8" s="1"/>
    </row>
    <row r="9" spans="1:14" x14ac:dyDescent="0.3">
      <c r="A9" s="7" t="s">
        <v>2</v>
      </c>
      <c r="B9" s="1"/>
      <c r="C9" s="1"/>
      <c r="D9" s="1"/>
      <c r="E9" s="1"/>
      <c r="F9" s="1"/>
      <c r="G9" s="1"/>
      <c r="H9" s="1"/>
      <c r="I9" s="1"/>
      <c r="J9" s="1"/>
      <c r="K9" s="1"/>
      <c r="L9" s="1"/>
      <c r="M9" s="1"/>
      <c r="N9" s="1"/>
    </row>
    <row r="10" spans="1:14" x14ac:dyDescent="0.3">
      <c r="A10" s="251" t="s">
        <v>70</v>
      </c>
      <c r="B10" s="251"/>
      <c r="C10" s="251"/>
      <c r="D10" s="251"/>
      <c r="E10" s="251"/>
      <c r="F10" s="251"/>
      <c r="G10" s="251"/>
      <c r="H10" s="1"/>
      <c r="I10" s="1"/>
      <c r="J10" s="1"/>
      <c r="K10" s="1"/>
      <c r="L10" s="1"/>
      <c r="M10" s="1"/>
      <c r="N10" s="1"/>
    </row>
    <row r="11" spans="1:14" x14ac:dyDescent="0.3">
      <c r="A11" s="251"/>
      <c r="B11" s="251"/>
      <c r="C11" s="251"/>
      <c r="D11" s="251"/>
      <c r="E11" s="251"/>
      <c r="F11" s="251"/>
      <c r="G11" s="251"/>
      <c r="H11" s="1"/>
      <c r="I11" s="1"/>
      <c r="J11" s="1"/>
      <c r="K11" s="1"/>
      <c r="L11" s="1"/>
      <c r="M11" s="1"/>
      <c r="N11" s="1"/>
    </row>
    <row r="12" spans="1:14" x14ac:dyDescent="0.3">
      <c r="A12" s="251"/>
      <c r="B12" s="251"/>
      <c r="C12" s="251"/>
      <c r="D12" s="251"/>
      <c r="E12" s="251"/>
      <c r="F12" s="251"/>
      <c r="G12" s="251"/>
      <c r="H12" s="1"/>
      <c r="I12" s="1"/>
      <c r="J12" s="1"/>
      <c r="K12" s="1"/>
      <c r="L12" s="1"/>
      <c r="M12" s="1"/>
      <c r="N12" s="1"/>
    </row>
    <row r="13" spans="1:14" x14ac:dyDescent="0.3">
      <c r="A13" s="251"/>
      <c r="B13" s="251"/>
      <c r="C13" s="251"/>
      <c r="D13" s="251"/>
      <c r="E13" s="251"/>
      <c r="F13" s="251"/>
      <c r="G13" s="251"/>
      <c r="H13" s="1"/>
      <c r="I13" s="1"/>
      <c r="J13" s="1"/>
      <c r="K13" s="1"/>
      <c r="L13" s="1"/>
      <c r="M13" s="1"/>
      <c r="N13" s="1"/>
    </row>
    <row r="14" spans="1:14" x14ac:dyDescent="0.3">
      <c r="A14" s="251"/>
      <c r="B14" s="251"/>
      <c r="C14" s="251"/>
      <c r="D14" s="251"/>
      <c r="E14" s="251"/>
      <c r="F14" s="251"/>
      <c r="G14" s="251"/>
      <c r="H14" s="1"/>
      <c r="I14" s="1"/>
      <c r="J14" s="1"/>
      <c r="K14" s="1"/>
      <c r="L14" s="1"/>
      <c r="M14" s="1"/>
      <c r="N14" s="1"/>
    </row>
    <row r="15" spans="1:14" ht="15" thickBot="1" x14ac:dyDescent="0.35">
      <c r="A15" s="1"/>
      <c r="B15" s="1"/>
      <c r="C15" s="1"/>
      <c r="D15" s="1"/>
      <c r="E15" s="1"/>
      <c r="F15" s="1"/>
      <c r="G15" s="1"/>
      <c r="H15" s="1"/>
      <c r="I15" s="1"/>
      <c r="J15" s="1"/>
      <c r="K15" s="1"/>
      <c r="L15" s="1"/>
      <c r="M15" s="1"/>
      <c r="N15" s="1"/>
    </row>
    <row r="16" spans="1:14" ht="15" thickBot="1" x14ac:dyDescent="0.35">
      <c r="A16" s="259" t="s">
        <v>71</v>
      </c>
      <c r="B16" s="260"/>
      <c r="C16" s="260"/>
      <c r="D16" s="260"/>
      <c r="E16" s="261"/>
      <c r="F16" s="81"/>
      <c r="G16" s="81"/>
      <c r="H16" s="262" t="s">
        <v>79</v>
      </c>
      <c r="I16" s="263"/>
      <c r="J16" s="263"/>
      <c r="K16" s="263"/>
      <c r="L16" s="263"/>
      <c r="M16" s="263"/>
      <c r="N16" s="264"/>
    </row>
    <row r="17" spans="1:14" ht="46.2" customHeight="1" thickBot="1" x14ac:dyDescent="0.35">
      <c r="A17" s="82" t="s">
        <v>72</v>
      </c>
      <c r="B17" s="83" t="s">
        <v>178</v>
      </c>
      <c r="C17" s="84" t="s">
        <v>179</v>
      </c>
      <c r="D17" s="84" t="s">
        <v>180</v>
      </c>
      <c r="E17" s="85" t="s">
        <v>181</v>
      </c>
      <c r="F17" s="81"/>
      <c r="G17" s="81"/>
      <c r="H17" s="82" t="s">
        <v>72</v>
      </c>
      <c r="I17" s="83" t="s">
        <v>74</v>
      </c>
      <c r="J17" s="84" t="s">
        <v>73</v>
      </c>
      <c r="K17" s="84" t="s">
        <v>75</v>
      </c>
      <c r="L17" s="86" t="s">
        <v>76</v>
      </c>
      <c r="M17" s="87" t="s">
        <v>77</v>
      </c>
      <c r="N17" s="88" t="s">
        <v>78</v>
      </c>
    </row>
    <row r="18" spans="1:14" x14ac:dyDescent="0.3">
      <c r="A18" s="89">
        <v>1</v>
      </c>
      <c r="B18" s="90">
        <v>2</v>
      </c>
      <c r="C18" s="91">
        <v>3</v>
      </c>
      <c r="D18" s="91">
        <v>5</v>
      </c>
      <c r="E18" s="92">
        <v>4</v>
      </c>
      <c r="F18" s="81"/>
      <c r="G18" s="81"/>
      <c r="H18" s="89">
        <v>1</v>
      </c>
      <c r="I18" s="174">
        <v>0</v>
      </c>
      <c r="J18" s="175">
        <v>0</v>
      </c>
      <c r="K18" s="175">
        <v>1</v>
      </c>
      <c r="L18" s="176">
        <v>0</v>
      </c>
      <c r="M18" s="93">
        <v>1</v>
      </c>
      <c r="N18" s="94">
        <f>SUM(I18:L18)</f>
        <v>1</v>
      </c>
    </row>
    <row r="19" spans="1:14" x14ac:dyDescent="0.3">
      <c r="A19" s="95">
        <v>2</v>
      </c>
      <c r="B19" s="96">
        <v>4</v>
      </c>
      <c r="C19" s="97">
        <v>3</v>
      </c>
      <c r="D19" s="97">
        <v>5</v>
      </c>
      <c r="E19" s="98">
        <v>2</v>
      </c>
      <c r="F19" s="81"/>
      <c r="G19" s="81"/>
      <c r="H19" s="95">
        <v>2</v>
      </c>
      <c r="I19" s="177">
        <v>0</v>
      </c>
      <c r="J19" s="178">
        <v>1</v>
      </c>
      <c r="K19" s="178">
        <v>0</v>
      </c>
      <c r="L19" s="179">
        <v>0</v>
      </c>
      <c r="M19" s="99">
        <v>1</v>
      </c>
      <c r="N19" s="100">
        <f t="shared" ref="N19:N21" si="0">SUM(I19:L19)</f>
        <v>1</v>
      </c>
    </row>
    <row r="20" spans="1:14" x14ac:dyDescent="0.3">
      <c r="A20" s="95">
        <v>3</v>
      </c>
      <c r="B20" s="96">
        <v>3</v>
      </c>
      <c r="C20" s="97">
        <v>2</v>
      </c>
      <c r="D20" s="97">
        <v>4</v>
      </c>
      <c r="E20" s="98">
        <v>5</v>
      </c>
      <c r="F20" s="81"/>
      <c r="G20" s="81"/>
      <c r="H20" s="95">
        <v>3</v>
      </c>
      <c r="I20" s="177">
        <v>0</v>
      </c>
      <c r="J20" s="178">
        <v>0</v>
      </c>
      <c r="K20" s="178">
        <v>0</v>
      </c>
      <c r="L20" s="179">
        <v>1</v>
      </c>
      <c r="M20" s="99">
        <v>1</v>
      </c>
      <c r="N20" s="100">
        <f t="shared" si="0"/>
        <v>1</v>
      </c>
    </row>
    <row r="21" spans="1:14" ht="15" thickBot="1" x14ac:dyDescent="0.35">
      <c r="A21" s="101">
        <v>4</v>
      </c>
      <c r="B21" s="102">
        <v>4</v>
      </c>
      <c r="C21" s="103">
        <v>2</v>
      </c>
      <c r="D21" s="103">
        <v>3</v>
      </c>
      <c r="E21" s="104">
        <v>5</v>
      </c>
      <c r="F21" s="81"/>
      <c r="G21" s="81"/>
      <c r="H21" s="95">
        <v>4</v>
      </c>
      <c r="I21" s="180">
        <v>1</v>
      </c>
      <c r="J21" s="181">
        <v>0</v>
      </c>
      <c r="K21" s="181">
        <v>0</v>
      </c>
      <c r="L21" s="182">
        <v>0</v>
      </c>
      <c r="M21" s="99">
        <v>1</v>
      </c>
      <c r="N21" s="100">
        <f t="shared" si="0"/>
        <v>1</v>
      </c>
    </row>
    <row r="22" spans="1:14" ht="32.4" customHeight="1" thickBot="1" x14ac:dyDescent="0.35">
      <c r="A22" s="81"/>
      <c r="B22" s="81"/>
      <c r="C22" s="81"/>
      <c r="D22" s="81"/>
      <c r="E22" s="81"/>
      <c r="F22" s="81"/>
      <c r="G22" s="81"/>
      <c r="H22" s="105" t="s">
        <v>81</v>
      </c>
      <c r="I22" s="106">
        <v>1</v>
      </c>
      <c r="J22" s="107">
        <v>1</v>
      </c>
      <c r="K22" s="107">
        <v>1</v>
      </c>
      <c r="L22" s="108">
        <v>1</v>
      </c>
      <c r="M22" s="109"/>
      <c r="N22" s="110"/>
    </row>
    <row r="23" spans="1:14" ht="28.2" customHeight="1" thickBot="1" x14ac:dyDescent="0.35">
      <c r="A23" s="81"/>
      <c r="B23" s="81"/>
      <c r="C23" s="81"/>
      <c r="D23" s="81"/>
      <c r="E23" s="81"/>
      <c r="F23" s="81"/>
      <c r="G23" s="81"/>
      <c r="H23" s="115" t="s">
        <v>78</v>
      </c>
      <c r="I23" s="111">
        <f>SUM(I18:I21)</f>
        <v>1</v>
      </c>
      <c r="J23" s="111">
        <f t="shared" ref="J23:L23" si="1">SUM(J18:J21)</f>
        <v>1</v>
      </c>
      <c r="K23" s="111">
        <f t="shared" si="1"/>
        <v>1</v>
      </c>
      <c r="L23" s="112">
        <f t="shared" si="1"/>
        <v>1</v>
      </c>
      <c r="M23" s="113"/>
      <c r="N23" s="114"/>
    </row>
    <row r="24" spans="1:14" x14ac:dyDescent="0.3">
      <c r="A24" s="81"/>
      <c r="B24" s="81"/>
      <c r="C24" s="81"/>
      <c r="D24" s="81"/>
      <c r="E24" s="81"/>
      <c r="F24" s="81"/>
      <c r="G24" s="81"/>
      <c r="H24" s="81"/>
      <c r="I24" s="81"/>
      <c r="J24" s="81"/>
      <c r="K24" s="81"/>
      <c r="L24" s="81"/>
      <c r="M24" s="81"/>
      <c r="N24" s="81"/>
    </row>
    <row r="25" spans="1:14" ht="31.8" customHeight="1" x14ac:dyDescent="0.3">
      <c r="A25" s="81"/>
      <c r="B25" s="81"/>
      <c r="C25" s="81"/>
      <c r="D25" s="81"/>
      <c r="E25" s="81"/>
      <c r="F25" s="81"/>
      <c r="G25" s="81"/>
      <c r="H25" s="63" t="s">
        <v>80</v>
      </c>
      <c r="I25" s="190">
        <f>SUMPRODUCT(B18:E21,I18:L21)</f>
        <v>17</v>
      </c>
      <c r="J25" s="81"/>
      <c r="K25" s="81"/>
      <c r="L25" s="81"/>
      <c r="M25" s="81"/>
      <c r="N25" s="81"/>
    </row>
  </sheetData>
  <mergeCells count="6">
    <mergeCell ref="H16:N16"/>
    <mergeCell ref="A1:C1"/>
    <mergeCell ref="A3:G6"/>
    <mergeCell ref="A7:G8"/>
    <mergeCell ref="A10:G14"/>
    <mergeCell ref="A16:E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B7E65-F8B3-4344-89C4-824183973C7D}">
  <dimension ref="A1:O34"/>
  <sheetViews>
    <sheetView topLeftCell="A12" workbookViewId="0">
      <selection activeCell="A11" sqref="A11:G16"/>
    </sheetView>
  </sheetViews>
  <sheetFormatPr baseColWidth="10" defaultRowHeight="14.4" x14ac:dyDescent="0.3"/>
  <cols>
    <col min="14" max="14" width="16.77734375" bestFit="1" customWidth="1"/>
    <col min="15" max="15" width="12.33203125" bestFit="1" customWidth="1"/>
  </cols>
  <sheetData>
    <row r="1" spans="1:15" x14ac:dyDescent="0.3">
      <c r="A1" s="154" t="s">
        <v>82</v>
      </c>
      <c r="B1" s="1"/>
      <c r="C1" s="1"/>
      <c r="D1" s="1"/>
      <c r="E1" s="1"/>
      <c r="F1" s="1"/>
      <c r="G1" s="1"/>
      <c r="H1" s="1"/>
      <c r="I1" s="1"/>
      <c r="J1" s="1"/>
      <c r="K1" s="1"/>
      <c r="L1" s="1"/>
      <c r="M1" s="1"/>
      <c r="N1" s="1"/>
      <c r="O1" s="1"/>
    </row>
    <row r="2" spans="1:15" x14ac:dyDescent="0.3">
      <c r="A2" s="1"/>
      <c r="B2" s="1"/>
      <c r="C2" s="1"/>
      <c r="D2" s="1"/>
      <c r="E2" s="1"/>
      <c r="F2" s="1"/>
      <c r="G2" s="1"/>
      <c r="H2" s="1"/>
      <c r="I2" s="1"/>
      <c r="J2" s="1"/>
      <c r="K2" s="1"/>
      <c r="L2" s="1"/>
      <c r="M2" s="1"/>
      <c r="N2" s="1"/>
      <c r="O2" s="1"/>
    </row>
    <row r="3" spans="1:15" ht="14.4" customHeight="1" x14ac:dyDescent="0.3">
      <c r="A3" s="251" t="s">
        <v>83</v>
      </c>
      <c r="B3" s="251"/>
      <c r="C3" s="251"/>
      <c r="D3" s="251"/>
      <c r="E3" s="251"/>
      <c r="F3" s="251"/>
      <c r="G3" s="251"/>
      <c r="H3" s="1"/>
      <c r="I3" s="1"/>
      <c r="J3" s="1"/>
      <c r="K3" s="1"/>
      <c r="L3" s="1"/>
      <c r="M3" s="1"/>
      <c r="N3" s="1"/>
      <c r="O3" s="1"/>
    </row>
    <row r="4" spans="1:15" x14ac:dyDescent="0.3">
      <c r="A4" s="251"/>
      <c r="B4" s="251"/>
      <c r="C4" s="251"/>
      <c r="D4" s="251"/>
      <c r="E4" s="251"/>
      <c r="F4" s="251"/>
      <c r="G4" s="251"/>
      <c r="H4" s="1"/>
      <c r="I4" s="1"/>
      <c r="J4" s="1"/>
      <c r="K4" s="1"/>
      <c r="L4" s="1"/>
      <c r="M4" s="1"/>
      <c r="N4" s="1"/>
      <c r="O4" s="1"/>
    </row>
    <row r="5" spans="1:15" x14ac:dyDescent="0.3">
      <c r="A5" s="251"/>
      <c r="B5" s="251"/>
      <c r="C5" s="251"/>
      <c r="D5" s="251"/>
      <c r="E5" s="251"/>
      <c r="F5" s="251"/>
      <c r="G5" s="251"/>
      <c r="H5" s="1"/>
      <c r="I5" s="1"/>
      <c r="J5" s="1"/>
      <c r="K5" s="1"/>
      <c r="L5" s="1"/>
      <c r="M5" s="1"/>
      <c r="N5" s="1"/>
      <c r="O5" s="1"/>
    </row>
    <row r="6" spans="1:15" x14ac:dyDescent="0.3">
      <c r="A6" s="251"/>
      <c r="B6" s="251"/>
      <c r="C6" s="251"/>
      <c r="D6" s="251"/>
      <c r="E6" s="251"/>
      <c r="F6" s="251"/>
      <c r="G6" s="251"/>
      <c r="H6" s="1"/>
      <c r="I6" s="1"/>
      <c r="J6" s="1"/>
      <c r="K6" s="1"/>
      <c r="L6" s="1"/>
      <c r="M6" s="1"/>
      <c r="N6" s="1"/>
      <c r="O6" s="1"/>
    </row>
    <row r="7" spans="1:15" x14ac:dyDescent="0.3">
      <c r="A7" s="251"/>
      <c r="B7" s="251"/>
      <c r="C7" s="251"/>
      <c r="D7" s="251"/>
      <c r="E7" s="251"/>
      <c r="F7" s="251"/>
      <c r="G7" s="251"/>
      <c r="H7" s="1"/>
      <c r="I7" s="1"/>
      <c r="J7" s="1"/>
      <c r="K7" s="1"/>
      <c r="L7" s="1"/>
      <c r="M7" s="1"/>
      <c r="N7" s="1"/>
      <c r="O7" s="1"/>
    </row>
    <row r="8" spans="1:15" x14ac:dyDescent="0.3">
      <c r="A8" s="251"/>
      <c r="B8" s="251"/>
      <c r="C8" s="251"/>
      <c r="D8" s="251"/>
      <c r="E8" s="251"/>
      <c r="F8" s="251"/>
      <c r="G8" s="251"/>
      <c r="H8" s="1"/>
      <c r="I8" s="1"/>
      <c r="J8" s="1"/>
      <c r="K8" s="1"/>
      <c r="L8" s="1"/>
      <c r="M8" s="1"/>
      <c r="N8" s="1"/>
      <c r="O8" s="1"/>
    </row>
    <row r="9" spans="1:15" x14ac:dyDescent="0.3">
      <c r="A9" s="8"/>
      <c r="B9" s="8"/>
      <c r="C9" s="8"/>
      <c r="D9" s="8"/>
      <c r="E9" s="8"/>
      <c r="F9" s="8"/>
      <c r="G9" s="8"/>
      <c r="H9" s="1"/>
      <c r="I9" s="1"/>
      <c r="J9" s="1"/>
      <c r="K9" s="1"/>
      <c r="L9" s="1"/>
      <c r="M9" s="1"/>
      <c r="N9" s="1"/>
      <c r="O9" s="1"/>
    </row>
    <row r="10" spans="1:15" x14ac:dyDescent="0.3">
      <c r="A10" s="7" t="s">
        <v>2</v>
      </c>
      <c r="B10" s="1"/>
      <c r="C10" s="1"/>
      <c r="D10" s="1"/>
      <c r="E10" s="1"/>
      <c r="F10" s="1"/>
      <c r="G10" s="1"/>
      <c r="H10" s="1"/>
      <c r="I10" s="1"/>
      <c r="J10" s="1"/>
      <c r="K10" s="1"/>
      <c r="L10" s="1"/>
      <c r="M10" s="1"/>
      <c r="N10" s="1"/>
      <c r="O10" s="1"/>
    </row>
    <row r="11" spans="1:15" ht="14.4" customHeight="1" x14ac:dyDescent="0.3">
      <c r="A11" s="271" t="s">
        <v>186</v>
      </c>
      <c r="B11" s="271"/>
      <c r="C11" s="271"/>
      <c r="D11" s="271"/>
      <c r="E11" s="271"/>
      <c r="F11" s="271"/>
      <c r="G11" s="271"/>
      <c r="H11" s="1"/>
      <c r="I11" s="1"/>
      <c r="J11" s="1"/>
      <c r="K11" s="1"/>
      <c r="L11" s="1"/>
      <c r="M11" s="1"/>
      <c r="N11" s="1"/>
      <c r="O11" s="1"/>
    </row>
    <row r="12" spans="1:15" x14ac:dyDescent="0.3">
      <c r="A12" s="271"/>
      <c r="B12" s="271"/>
      <c r="C12" s="271"/>
      <c r="D12" s="271"/>
      <c r="E12" s="271"/>
      <c r="F12" s="271"/>
      <c r="G12" s="271"/>
      <c r="H12" s="1"/>
      <c r="I12" s="1"/>
      <c r="J12" s="1"/>
      <c r="K12" s="1"/>
      <c r="L12" s="1"/>
      <c r="M12" s="1"/>
      <c r="N12" s="1"/>
      <c r="O12" s="1"/>
    </row>
    <row r="13" spans="1:15" x14ac:dyDescent="0.3">
      <c r="A13" s="271"/>
      <c r="B13" s="271"/>
      <c r="C13" s="271"/>
      <c r="D13" s="271"/>
      <c r="E13" s="271"/>
      <c r="F13" s="271"/>
      <c r="G13" s="271"/>
      <c r="H13" s="1"/>
      <c r="I13" s="1"/>
      <c r="J13" s="1"/>
      <c r="K13" s="1"/>
      <c r="L13" s="1"/>
      <c r="M13" s="1"/>
      <c r="N13" s="1"/>
      <c r="O13" s="1"/>
    </row>
    <row r="14" spans="1:15" x14ac:dyDescent="0.3">
      <c r="A14" s="271"/>
      <c r="B14" s="271"/>
      <c r="C14" s="271"/>
      <c r="D14" s="271"/>
      <c r="E14" s="271"/>
      <c r="F14" s="271"/>
      <c r="G14" s="271"/>
      <c r="H14" s="1"/>
      <c r="I14" s="1"/>
      <c r="J14" s="1"/>
      <c r="K14" s="1"/>
      <c r="L14" s="1"/>
      <c r="M14" s="1"/>
      <c r="N14" s="1"/>
      <c r="O14" s="1"/>
    </row>
    <row r="15" spans="1:15" x14ac:dyDescent="0.3">
      <c r="A15" s="271"/>
      <c r="B15" s="271"/>
      <c r="C15" s="271"/>
      <c r="D15" s="271"/>
      <c r="E15" s="271"/>
      <c r="F15" s="271"/>
      <c r="G15" s="271"/>
      <c r="H15" s="1"/>
      <c r="I15" s="1"/>
      <c r="J15" s="1"/>
      <c r="K15" s="1"/>
      <c r="L15" s="1"/>
      <c r="M15" s="1"/>
      <c r="N15" s="1"/>
      <c r="O15" s="1"/>
    </row>
    <row r="16" spans="1:15" x14ac:dyDescent="0.3">
      <c r="A16" s="271"/>
      <c r="B16" s="271"/>
      <c r="C16" s="271"/>
      <c r="D16" s="271"/>
      <c r="E16" s="271"/>
      <c r="F16" s="271"/>
      <c r="G16" s="271"/>
      <c r="H16" s="1"/>
      <c r="I16" s="1"/>
      <c r="J16" s="1"/>
      <c r="K16" s="1"/>
      <c r="L16" s="1"/>
      <c r="M16" s="1"/>
      <c r="N16" s="1"/>
      <c r="O16" s="1"/>
    </row>
    <row r="17" spans="1:15" ht="15" thickBot="1" x14ac:dyDescent="0.35">
      <c r="A17" s="1"/>
      <c r="B17" s="1"/>
      <c r="C17" s="1"/>
      <c r="D17" s="1"/>
      <c r="E17" s="1"/>
      <c r="F17" s="1"/>
      <c r="G17" s="1"/>
      <c r="H17" s="1"/>
      <c r="I17" s="1"/>
      <c r="J17" s="1"/>
      <c r="K17" s="1"/>
      <c r="L17" s="1"/>
      <c r="M17" s="1"/>
      <c r="N17" s="1"/>
      <c r="O17" s="1"/>
    </row>
    <row r="18" spans="1:15" ht="15" thickBot="1" x14ac:dyDescent="0.35">
      <c r="A18" s="265" t="s">
        <v>84</v>
      </c>
      <c r="B18" s="266"/>
      <c r="C18" s="266"/>
      <c r="D18" s="266"/>
      <c r="E18" s="266"/>
      <c r="F18" s="267"/>
      <c r="G18" s="1"/>
      <c r="H18" s="268" t="s">
        <v>93</v>
      </c>
      <c r="I18" s="269"/>
      <c r="J18" s="269"/>
      <c r="K18" s="269"/>
      <c r="L18" s="269"/>
      <c r="M18" s="270"/>
      <c r="N18" s="116"/>
      <c r="O18" s="117"/>
    </row>
    <row r="19" spans="1:15" ht="15" thickBot="1" x14ac:dyDescent="0.35">
      <c r="A19" s="118"/>
      <c r="B19" s="119" t="s">
        <v>88</v>
      </c>
      <c r="C19" s="120" t="s">
        <v>89</v>
      </c>
      <c r="D19" s="120" t="s">
        <v>90</v>
      </c>
      <c r="E19" s="120" t="s">
        <v>91</v>
      </c>
      <c r="F19" s="121" t="s">
        <v>92</v>
      </c>
      <c r="G19" s="1"/>
      <c r="H19" s="122"/>
      <c r="I19" s="120" t="s">
        <v>88</v>
      </c>
      <c r="J19" s="120" t="s">
        <v>89</v>
      </c>
      <c r="K19" s="120" t="s">
        <v>90</v>
      </c>
      <c r="L19" s="120" t="s">
        <v>91</v>
      </c>
      <c r="M19" s="120" t="s">
        <v>92</v>
      </c>
      <c r="N19" s="120" t="s">
        <v>98</v>
      </c>
      <c r="O19" s="121" t="s">
        <v>99</v>
      </c>
    </row>
    <row r="20" spans="1:15" x14ac:dyDescent="0.3">
      <c r="A20" s="123" t="s">
        <v>85</v>
      </c>
      <c r="B20" s="128">
        <v>4</v>
      </c>
      <c r="C20" s="129">
        <v>1</v>
      </c>
      <c r="D20" s="129">
        <v>7</v>
      </c>
      <c r="E20" s="129">
        <v>3</v>
      </c>
      <c r="F20" s="130">
        <v>3</v>
      </c>
      <c r="G20" s="1"/>
      <c r="H20" s="124" t="s">
        <v>85</v>
      </c>
      <c r="I20" s="183">
        <v>0</v>
      </c>
      <c r="J20" s="183">
        <v>40</v>
      </c>
      <c r="K20" s="183">
        <v>0</v>
      </c>
      <c r="L20" s="183">
        <v>100</v>
      </c>
      <c r="M20" s="184">
        <v>0</v>
      </c>
      <c r="N20" s="9">
        <f>SUM(I20:M20)</f>
        <v>140</v>
      </c>
      <c r="O20" s="11">
        <v>160</v>
      </c>
    </row>
    <row r="21" spans="1:15" x14ac:dyDescent="0.3">
      <c r="A21" s="125" t="s">
        <v>86</v>
      </c>
      <c r="B21" s="131">
        <v>6</v>
      </c>
      <c r="C21" s="77">
        <v>2</v>
      </c>
      <c r="D21" s="77">
        <v>2</v>
      </c>
      <c r="E21" s="77">
        <v>4</v>
      </c>
      <c r="F21" s="132">
        <v>5</v>
      </c>
      <c r="G21" s="1"/>
      <c r="H21" s="70" t="s">
        <v>86</v>
      </c>
      <c r="I21" s="185">
        <v>0</v>
      </c>
      <c r="J21" s="185">
        <v>0</v>
      </c>
      <c r="K21" s="185">
        <v>240</v>
      </c>
      <c r="L21" s="185">
        <v>0</v>
      </c>
      <c r="M21" s="186">
        <v>0</v>
      </c>
      <c r="N21" s="12">
        <f t="shared" ref="N21:N22" si="0">SUM(I21:M21)</f>
        <v>240</v>
      </c>
      <c r="O21" s="13">
        <v>300</v>
      </c>
    </row>
    <row r="22" spans="1:15" ht="15" thickBot="1" x14ac:dyDescent="0.35">
      <c r="A22" s="61" t="s">
        <v>87</v>
      </c>
      <c r="B22" s="133">
        <v>3</v>
      </c>
      <c r="C22" s="134">
        <v>4</v>
      </c>
      <c r="D22" s="134">
        <v>3</v>
      </c>
      <c r="E22" s="134">
        <v>5</v>
      </c>
      <c r="F22" s="135">
        <v>2</v>
      </c>
      <c r="G22" s="1"/>
      <c r="H22" s="71" t="s">
        <v>87</v>
      </c>
      <c r="I22" s="187">
        <v>110</v>
      </c>
      <c r="J22" s="187">
        <v>0</v>
      </c>
      <c r="K22" s="187">
        <v>0</v>
      </c>
      <c r="L22" s="187">
        <v>0</v>
      </c>
      <c r="M22" s="188">
        <v>200</v>
      </c>
      <c r="N22" s="12">
        <f t="shared" si="0"/>
        <v>310</v>
      </c>
      <c r="O22" s="13">
        <v>230</v>
      </c>
    </row>
    <row r="23" spans="1:15" x14ac:dyDescent="0.3">
      <c r="A23" s="1"/>
      <c r="B23" s="1"/>
      <c r="C23" s="1"/>
      <c r="D23" s="1"/>
      <c r="E23" s="1"/>
      <c r="F23" s="1"/>
      <c r="G23" s="1"/>
      <c r="H23" s="124" t="s">
        <v>94</v>
      </c>
      <c r="I23" s="3">
        <v>110</v>
      </c>
      <c r="J23" s="3">
        <v>40</v>
      </c>
      <c r="K23" s="3">
        <v>240</v>
      </c>
      <c r="L23" s="3">
        <v>100</v>
      </c>
      <c r="M23" s="58">
        <v>200</v>
      </c>
      <c r="N23" s="142"/>
      <c r="O23" s="143"/>
    </row>
    <row r="24" spans="1:15" ht="15" thickBot="1" x14ac:dyDescent="0.35">
      <c r="A24" s="1"/>
      <c r="B24" s="1"/>
      <c r="C24" s="1"/>
      <c r="D24" s="1"/>
      <c r="E24" s="1"/>
      <c r="F24" s="1"/>
      <c r="G24" s="1"/>
      <c r="H24" s="71" t="s">
        <v>95</v>
      </c>
      <c r="I24" s="6">
        <f>SUM(I20:I22)</f>
        <v>110</v>
      </c>
      <c r="J24" s="6">
        <f t="shared" ref="J24:M24" si="1">SUM(J20:J22)</f>
        <v>40</v>
      </c>
      <c r="K24" s="6">
        <f t="shared" si="1"/>
        <v>240</v>
      </c>
      <c r="L24" s="6">
        <f t="shared" si="1"/>
        <v>100</v>
      </c>
      <c r="M24" s="15">
        <f t="shared" si="1"/>
        <v>200</v>
      </c>
      <c r="N24" s="144"/>
      <c r="O24" s="145"/>
    </row>
    <row r="25" spans="1:15" ht="15" thickBot="1" x14ac:dyDescent="0.35">
      <c r="A25" s="255" t="s">
        <v>96</v>
      </c>
      <c r="B25" s="256"/>
      <c r="C25" s="256"/>
      <c r="D25" s="256"/>
      <c r="E25" s="256"/>
      <c r="F25" s="257"/>
      <c r="G25" s="1"/>
      <c r="H25" s="1"/>
      <c r="I25" s="1"/>
      <c r="J25" s="1"/>
      <c r="K25" s="1"/>
      <c r="L25" s="1"/>
      <c r="M25" s="1"/>
      <c r="N25" s="1"/>
      <c r="O25" s="1"/>
    </row>
    <row r="26" spans="1:15" ht="15" thickBot="1" x14ac:dyDescent="0.35">
      <c r="A26" s="118"/>
      <c r="B26" s="119" t="s">
        <v>88</v>
      </c>
      <c r="C26" s="120" t="s">
        <v>89</v>
      </c>
      <c r="D26" s="120" t="s">
        <v>90</v>
      </c>
      <c r="E26" s="120" t="s">
        <v>91</v>
      </c>
      <c r="F26" s="121" t="s">
        <v>92</v>
      </c>
      <c r="G26" s="1"/>
      <c r="H26" s="1"/>
      <c r="I26" s="1"/>
      <c r="J26" s="1"/>
      <c r="K26" s="1"/>
      <c r="L26" s="1"/>
      <c r="M26" s="1"/>
      <c r="N26" s="1"/>
      <c r="O26" s="1"/>
    </row>
    <row r="27" spans="1:15" x14ac:dyDescent="0.3">
      <c r="A27" s="60" t="s">
        <v>85</v>
      </c>
      <c r="B27" s="136">
        <f>B20*I20</f>
        <v>0</v>
      </c>
      <c r="C27" s="137">
        <f>C20*J20</f>
        <v>40</v>
      </c>
      <c r="D27" s="137">
        <f>D20*K20</f>
        <v>0</v>
      </c>
      <c r="E27" s="137">
        <f>E20*L20</f>
        <v>300</v>
      </c>
      <c r="F27" s="138">
        <f>F20*M20</f>
        <v>0</v>
      </c>
      <c r="G27" s="1"/>
      <c r="H27" s="1"/>
      <c r="I27" s="1"/>
      <c r="J27" s="1"/>
      <c r="K27" s="1"/>
      <c r="L27" s="1"/>
      <c r="M27" s="1"/>
      <c r="N27" s="1"/>
      <c r="O27" s="1"/>
    </row>
    <row r="28" spans="1:15" x14ac:dyDescent="0.3">
      <c r="A28" s="125" t="s">
        <v>86</v>
      </c>
      <c r="B28" s="131">
        <f>B21*I21</f>
        <v>0</v>
      </c>
      <c r="C28" s="77">
        <f>C21*J21</f>
        <v>0</v>
      </c>
      <c r="D28" s="77">
        <f>D21*K21</f>
        <v>480</v>
      </c>
      <c r="E28" s="77">
        <f>E21*L21</f>
        <v>0</v>
      </c>
      <c r="F28" s="132">
        <f>F21*M21</f>
        <v>0</v>
      </c>
      <c r="G28" s="1"/>
      <c r="H28" s="1"/>
      <c r="I28" s="1"/>
      <c r="J28" s="1"/>
      <c r="K28" s="1"/>
      <c r="L28" s="1"/>
      <c r="M28" s="1"/>
      <c r="N28" s="1"/>
      <c r="O28" s="1"/>
    </row>
    <row r="29" spans="1:15" ht="15" thickBot="1" x14ac:dyDescent="0.35">
      <c r="A29" s="61" t="s">
        <v>87</v>
      </c>
      <c r="B29" s="133">
        <f>B22*I22</f>
        <v>330</v>
      </c>
      <c r="C29" s="134">
        <f>C22*J22</f>
        <v>0</v>
      </c>
      <c r="D29" s="134">
        <f>D22*K22</f>
        <v>0</v>
      </c>
      <c r="E29" s="134">
        <f>E22*L22</f>
        <v>0</v>
      </c>
      <c r="F29" s="135">
        <f>F22*M22</f>
        <v>400</v>
      </c>
      <c r="G29" s="1"/>
      <c r="H29" s="1"/>
      <c r="I29" s="1"/>
      <c r="J29" s="1"/>
      <c r="K29" s="1"/>
      <c r="L29" s="1"/>
      <c r="M29" s="1"/>
      <c r="N29" s="1"/>
      <c r="O29" s="1"/>
    </row>
    <row r="30" spans="1:15" ht="15" thickBot="1" x14ac:dyDescent="0.35">
      <c r="A30" s="126" t="s">
        <v>97</v>
      </c>
      <c r="B30" s="139">
        <f>SUM(B27:B29)</f>
        <v>330</v>
      </c>
      <c r="C30" s="140">
        <f t="shared" ref="C30:F30" si="2">SUM(C27:C29)</f>
        <v>40</v>
      </c>
      <c r="D30" s="140">
        <f t="shared" si="2"/>
        <v>480</v>
      </c>
      <c r="E30" s="140">
        <f t="shared" si="2"/>
        <v>300</v>
      </c>
      <c r="F30" s="141">
        <f t="shared" si="2"/>
        <v>400</v>
      </c>
      <c r="G30" s="1"/>
      <c r="H30" s="1"/>
      <c r="I30" s="1"/>
      <c r="J30" s="1"/>
      <c r="K30" s="1"/>
      <c r="L30" s="1"/>
      <c r="M30" s="1"/>
      <c r="N30" s="1"/>
      <c r="O30" s="1"/>
    </row>
    <row r="31" spans="1:15" x14ac:dyDescent="0.3">
      <c r="G31" s="1"/>
      <c r="H31" s="1"/>
      <c r="I31" s="1"/>
      <c r="J31" s="1"/>
      <c r="K31" s="1"/>
      <c r="L31" s="1"/>
      <c r="M31" s="1"/>
      <c r="N31" s="1"/>
      <c r="O31" s="1"/>
    </row>
    <row r="32" spans="1:15" x14ac:dyDescent="0.3">
      <c r="G32" s="1"/>
      <c r="H32" s="1"/>
      <c r="I32" s="1"/>
      <c r="J32" s="1"/>
      <c r="K32" s="1"/>
      <c r="L32" s="1"/>
      <c r="M32" s="1"/>
      <c r="N32" s="1"/>
      <c r="O32" s="1"/>
    </row>
    <row r="33" spans="1:15" ht="15" thickBot="1" x14ac:dyDescent="0.35">
      <c r="A33" s="1"/>
      <c r="B33" s="1"/>
      <c r="C33" s="1"/>
      <c r="D33" s="1"/>
      <c r="E33" s="1"/>
      <c r="F33" s="1"/>
      <c r="G33" s="1"/>
      <c r="H33" s="1"/>
      <c r="I33" s="1"/>
      <c r="J33" s="1"/>
      <c r="K33" s="1"/>
      <c r="L33" s="1"/>
      <c r="M33" s="1"/>
      <c r="N33" s="1"/>
      <c r="O33" s="1"/>
    </row>
    <row r="34" spans="1:15" ht="15" thickBot="1" x14ac:dyDescent="0.35">
      <c r="A34" s="67" t="s">
        <v>100</v>
      </c>
      <c r="B34" s="191">
        <f>SUM(B30:F30)</f>
        <v>1550</v>
      </c>
      <c r="C34" s="1"/>
      <c r="D34" s="1"/>
      <c r="E34" s="1"/>
      <c r="F34" s="1"/>
      <c r="G34" s="1"/>
      <c r="H34" s="1"/>
      <c r="I34" s="1"/>
      <c r="J34" s="1"/>
      <c r="K34" s="1"/>
      <c r="L34" s="1"/>
      <c r="M34" s="1"/>
      <c r="N34" s="1"/>
      <c r="O34" s="1"/>
    </row>
  </sheetData>
  <mergeCells count="5">
    <mergeCell ref="A25:F25"/>
    <mergeCell ref="A18:F18"/>
    <mergeCell ref="H18:M18"/>
    <mergeCell ref="A3:G8"/>
    <mergeCell ref="A11:G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B3136-332D-48A4-8172-B0B13F427025}">
  <dimension ref="A1:H22"/>
  <sheetViews>
    <sheetView topLeftCell="B1" workbookViewId="0">
      <selection activeCell="G23" sqref="G23"/>
    </sheetView>
  </sheetViews>
  <sheetFormatPr baseColWidth="10" defaultRowHeight="14.4" x14ac:dyDescent="0.3"/>
  <cols>
    <col min="1" max="1" width="17.44140625" customWidth="1"/>
    <col min="2" max="2" width="21.21875" customWidth="1"/>
    <col min="3" max="3" width="17.33203125" customWidth="1"/>
    <col min="4" max="4" width="19.44140625" customWidth="1"/>
    <col min="5" max="5" width="16.77734375" customWidth="1"/>
    <col min="6" max="6" width="16.44140625" customWidth="1"/>
    <col min="7" max="7" width="18.88671875" customWidth="1"/>
    <col min="8" max="8" width="17.5546875" customWidth="1"/>
  </cols>
  <sheetData>
    <row r="1" spans="1:8" x14ac:dyDescent="0.3">
      <c r="A1" s="272" t="s">
        <v>114</v>
      </c>
      <c r="B1" s="272"/>
      <c r="C1" s="272"/>
      <c r="D1" s="1"/>
      <c r="E1" s="1"/>
      <c r="F1" s="1"/>
      <c r="G1" s="1"/>
      <c r="H1" s="1"/>
    </row>
    <row r="2" spans="1:8" x14ac:dyDescent="0.3">
      <c r="A2" s="1"/>
      <c r="B2" s="1"/>
      <c r="C2" s="1"/>
      <c r="D2" s="1"/>
      <c r="E2" s="1"/>
      <c r="F2" s="1"/>
      <c r="G2" s="1"/>
      <c r="H2" s="1"/>
    </row>
    <row r="3" spans="1:8" ht="14.4" customHeight="1" x14ac:dyDescent="0.3">
      <c r="A3" s="273" t="s">
        <v>115</v>
      </c>
      <c r="B3" s="273"/>
      <c r="C3" s="273"/>
      <c r="D3" s="273"/>
      <c r="E3" s="273"/>
      <c r="F3" s="273"/>
      <c r="G3" s="273"/>
      <c r="H3" s="1"/>
    </row>
    <row r="4" spans="1:8" x14ac:dyDescent="0.3">
      <c r="A4" s="273"/>
      <c r="B4" s="273"/>
      <c r="C4" s="273"/>
      <c r="D4" s="273"/>
      <c r="E4" s="273"/>
      <c r="F4" s="273"/>
      <c r="G4" s="273"/>
      <c r="H4" s="1"/>
    </row>
    <row r="5" spans="1:8" x14ac:dyDescent="0.3">
      <c r="A5" s="273"/>
      <c r="B5" s="273"/>
      <c r="C5" s="273"/>
      <c r="D5" s="273"/>
      <c r="E5" s="273"/>
      <c r="F5" s="273"/>
      <c r="G5" s="273"/>
      <c r="H5" s="1"/>
    </row>
    <row r="6" spans="1:8" x14ac:dyDescent="0.3">
      <c r="A6" s="273"/>
      <c r="B6" s="273"/>
      <c r="C6" s="273"/>
      <c r="D6" s="273"/>
      <c r="E6" s="273"/>
      <c r="F6" s="273"/>
      <c r="G6" s="273"/>
      <c r="H6" s="1"/>
    </row>
    <row r="7" spans="1:8" x14ac:dyDescent="0.3">
      <c r="A7" s="1"/>
      <c r="B7" s="146"/>
      <c r="C7" s="146"/>
      <c r="D7" s="146"/>
      <c r="E7" s="146"/>
      <c r="F7" s="146"/>
      <c r="G7" s="146"/>
      <c r="H7" s="1"/>
    </row>
    <row r="8" spans="1:8" x14ac:dyDescent="0.3">
      <c r="A8" s="7" t="s">
        <v>2</v>
      </c>
      <c r="B8" s="146"/>
      <c r="C8" s="146"/>
      <c r="D8" s="146"/>
      <c r="E8" s="146"/>
      <c r="F8" s="146"/>
      <c r="G8" s="146"/>
      <c r="H8" s="1"/>
    </row>
    <row r="9" spans="1:8" ht="14.4" customHeight="1" x14ac:dyDescent="0.3">
      <c r="A9" s="251" t="s">
        <v>187</v>
      </c>
      <c r="B9" s="251"/>
      <c r="C9" s="251"/>
      <c r="D9" s="251"/>
      <c r="E9" s="251"/>
      <c r="F9" s="251"/>
      <c r="G9" s="251"/>
      <c r="H9" s="1"/>
    </row>
    <row r="10" spans="1:8" ht="14.4" customHeight="1" x14ac:dyDescent="0.3">
      <c r="A10" s="251"/>
      <c r="B10" s="251"/>
      <c r="C10" s="251"/>
      <c r="D10" s="251"/>
      <c r="E10" s="251"/>
      <c r="F10" s="251"/>
      <c r="G10" s="251"/>
      <c r="H10" s="1"/>
    </row>
    <row r="11" spans="1:8" ht="14.4" customHeight="1" x14ac:dyDescent="0.3">
      <c r="A11" s="251"/>
      <c r="B11" s="251"/>
      <c r="C11" s="251"/>
      <c r="D11" s="251"/>
      <c r="E11" s="251"/>
      <c r="F11" s="251"/>
      <c r="G11" s="251"/>
      <c r="H11" s="1"/>
    </row>
    <row r="12" spans="1:8" x14ac:dyDescent="0.3">
      <c r="A12" s="251"/>
      <c r="B12" s="251"/>
      <c r="C12" s="251"/>
      <c r="D12" s="251"/>
      <c r="E12" s="251"/>
      <c r="F12" s="251"/>
      <c r="G12" s="251"/>
      <c r="H12" s="1"/>
    </row>
    <row r="13" spans="1:8" x14ac:dyDescent="0.3">
      <c r="A13" s="251"/>
      <c r="B13" s="251"/>
      <c r="C13" s="251"/>
      <c r="D13" s="251"/>
      <c r="E13" s="251"/>
      <c r="F13" s="251"/>
      <c r="G13" s="251"/>
      <c r="H13" s="1"/>
    </row>
    <row r="14" spans="1:8" x14ac:dyDescent="0.3">
      <c r="A14" s="251"/>
      <c r="B14" s="251"/>
      <c r="C14" s="251"/>
      <c r="D14" s="251"/>
      <c r="E14" s="251"/>
      <c r="F14" s="251"/>
      <c r="G14" s="251"/>
      <c r="H14" s="1"/>
    </row>
    <row r="15" spans="1:8" x14ac:dyDescent="0.3">
      <c r="A15" s="251"/>
      <c r="B15" s="251"/>
      <c r="C15" s="251"/>
      <c r="D15" s="251"/>
      <c r="E15" s="251"/>
      <c r="F15" s="251"/>
      <c r="G15" s="251"/>
      <c r="H15" s="1"/>
    </row>
    <row r="16" spans="1:8" ht="15" thickBot="1" x14ac:dyDescent="0.35">
      <c r="A16" s="8"/>
      <c r="B16" s="8"/>
      <c r="C16" s="8"/>
      <c r="D16" s="8"/>
      <c r="E16" s="8"/>
      <c r="F16" s="8"/>
      <c r="G16" s="8"/>
      <c r="H16" s="1"/>
    </row>
    <row r="17" spans="1:8" ht="69" x14ac:dyDescent="0.3">
      <c r="A17" s="68" t="s">
        <v>108</v>
      </c>
      <c r="B17" s="69" t="s">
        <v>105</v>
      </c>
      <c r="C17" s="69" t="s">
        <v>103</v>
      </c>
      <c r="D17" s="69" t="s">
        <v>104</v>
      </c>
      <c r="E17" s="147" t="s">
        <v>112</v>
      </c>
      <c r="F17" s="147" t="s">
        <v>113</v>
      </c>
      <c r="G17" s="147" t="s">
        <v>106</v>
      </c>
      <c r="H17" s="148" t="s">
        <v>107</v>
      </c>
    </row>
    <row r="18" spans="1:8" x14ac:dyDescent="0.3">
      <c r="A18" s="155" t="s">
        <v>188</v>
      </c>
      <c r="B18" s="22">
        <v>7</v>
      </c>
      <c r="C18" s="156">
        <v>50000</v>
      </c>
      <c r="D18" s="157">
        <v>195</v>
      </c>
      <c r="E18" s="158">
        <v>9000</v>
      </c>
      <c r="F18" s="164">
        <v>45</v>
      </c>
      <c r="G18" s="157">
        <f>D18*F18</f>
        <v>8775</v>
      </c>
      <c r="H18" s="159">
        <f>F18/B18*C18</f>
        <v>321428.57142857142</v>
      </c>
    </row>
    <row r="19" spans="1:8" x14ac:dyDescent="0.3">
      <c r="A19" s="155" t="s">
        <v>102</v>
      </c>
      <c r="B19" s="22">
        <v>4</v>
      </c>
      <c r="C19" s="156">
        <v>40000</v>
      </c>
      <c r="D19" s="157">
        <v>200</v>
      </c>
      <c r="E19" s="158">
        <v>10000</v>
      </c>
      <c r="F19" s="164">
        <v>50</v>
      </c>
      <c r="G19" s="157">
        <f>D19*F19</f>
        <v>10000</v>
      </c>
      <c r="H19" s="159">
        <f>F19/B19*C19</f>
        <v>500000</v>
      </c>
    </row>
    <row r="20" spans="1:8" ht="15" thickBot="1" x14ac:dyDescent="0.35">
      <c r="A20" s="152" t="s">
        <v>101</v>
      </c>
      <c r="B20" s="25">
        <v>5</v>
      </c>
      <c r="C20" s="160">
        <v>30000</v>
      </c>
      <c r="D20" s="161">
        <v>175</v>
      </c>
      <c r="E20" s="162">
        <v>9000</v>
      </c>
      <c r="F20" s="165">
        <v>30</v>
      </c>
      <c r="G20" s="161">
        <f>D20*F20</f>
        <v>5250</v>
      </c>
      <c r="H20" s="163">
        <f>F20/B20*C20</f>
        <v>180000</v>
      </c>
    </row>
    <row r="21" spans="1:8" ht="16.8" customHeight="1" x14ac:dyDescent="0.3">
      <c r="A21" s="27"/>
      <c r="B21" s="27"/>
      <c r="C21" s="27"/>
      <c r="D21" s="27"/>
      <c r="E21" s="27"/>
      <c r="F21" s="149" t="s">
        <v>110</v>
      </c>
      <c r="G21" s="150" t="s">
        <v>14</v>
      </c>
      <c r="H21" s="151" t="s">
        <v>111</v>
      </c>
    </row>
    <row r="22" spans="1:8" ht="15" thickBot="1" x14ac:dyDescent="0.35">
      <c r="A22" s="27"/>
      <c r="B22" s="27"/>
      <c r="C22" s="27"/>
      <c r="D22" s="27"/>
      <c r="E22" s="27"/>
      <c r="F22" s="152" t="s">
        <v>109</v>
      </c>
      <c r="G22" s="166">
        <f>SUM(G18:G20)</f>
        <v>24025</v>
      </c>
      <c r="H22" s="153">
        <f>SUM(H18:H20)</f>
        <v>1001428.5714285714</v>
      </c>
    </row>
  </sheetData>
  <mergeCells count="3">
    <mergeCell ref="A1:C1"/>
    <mergeCell ref="A9:G15"/>
    <mergeCell ref="A3:G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74651-E4BB-4972-8D4F-EED3792C18CF}">
  <dimension ref="A1:F20"/>
  <sheetViews>
    <sheetView workbookViewId="0">
      <selection activeCell="A8" sqref="A8:F10"/>
    </sheetView>
  </sheetViews>
  <sheetFormatPr baseColWidth="10" defaultRowHeight="14.4" x14ac:dyDescent="0.3"/>
  <cols>
    <col min="3" max="3" width="12.77734375" bestFit="1" customWidth="1"/>
    <col min="4" max="4" width="13" bestFit="1" customWidth="1"/>
    <col min="5" max="5" width="14.21875" customWidth="1"/>
    <col min="6" max="6" width="15.6640625" customWidth="1"/>
  </cols>
  <sheetData>
    <row r="1" spans="1:6" x14ac:dyDescent="0.3">
      <c r="A1" s="258" t="s">
        <v>134</v>
      </c>
      <c r="B1" s="258"/>
      <c r="C1" s="1"/>
      <c r="D1" s="1"/>
      <c r="E1" s="1"/>
      <c r="F1" s="1"/>
    </row>
    <row r="2" spans="1:6" x14ac:dyDescent="0.3">
      <c r="A2" s="1"/>
      <c r="B2" s="1"/>
      <c r="C2" s="1"/>
      <c r="D2" s="1"/>
      <c r="E2" s="1"/>
      <c r="F2" s="1"/>
    </row>
    <row r="3" spans="1:6" ht="14.4" customHeight="1" x14ac:dyDescent="0.3">
      <c r="A3" s="251" t="s">
        <v>117</v>
      </c>
      <c r="B3" s="251"/>
      <c r="C3" s="251"/>
      <c r="D3" s="251"/>
      <c r="E3" s="251"/>
      <c r="F3" s="251"/>
    </row>
    <row r="4" spans="1:6" x14ac:dyDescent="0.3">
      <c r="A4" s="251"/>
      <c r="B4" s="251"/>
      <c r="C4" s="251"/>
      <c r="D4" s="251"/>
      <c r="E4" s="251"/>
      <c r="F4" s="251"/>
    </row>
    <row r="5" spans="1:6" x14ac:dyDescent="0.3">
      <c r="A5" s="251"/>
      <c r="B5" s="251"/>
      <c r="C5" s="251"/>
      <c r="D5" s="251"/>
      <c r="E5" s="251"/>
      <c r="F5" s="251"/>
    </row>
    <row r="6" spans="1:6" x14ac:dyDescent="0.3">
      <c r="A6" s="8"/>
      <c r="B6" s="8"/>
      <c r="C6" s="8"/>
      <c r="D6" s="8"/>
      <c r="E6" s="8"/>
      <c r="F6" s="8"/>
    </row>
    <row r="7" spans="1:6" x14ac:dyDescent="0.3">
      <c r="A7" s="7" t="s">
        <v>116</v>
      </c>
      <c r="B7" s="1"/>
      <c r="C7" s="1"/>
      <c r="D7" s="1"/>
      <c r="E7" s="1"/>
      <c r="F7" s="1"/>
    </row>
    <row r="8" spans="1:6" x14ac:dyDescent="0.3">
      <c r="A8" s="251" t="s">
        <v>118</v>
      </c>
      <c r="B8" s="251"/>
      <c r="C8" s="251"/>
      <c r="D8" s="251"/>
      <c r="E8" s="251"/>
      <c r="F8" s="251"/>
    </row>
    <row r="9" spans="1:6" ht="14.4" customHeight="1" x14ac:dyDescent="0.3">
      <c r="A9" s="251"/>
      <c r="B9" s="251"/>
      <c r="C9" s="251"/>
      <c r="D9" s="251"/>
      <c r="E9" s="251"/>
      <c r="F9" s="251"/>
    </row>
    <row r="10" spans="1:6" x14ac:dyDescent="0.3">
      <c r="A10" s="251"/>
      <c r="B10" s="251"/>
      <c r="C10" s="251"/>
      <c r="D10" s="251"/>
      <c r="E10" s="251"/>
      <c r="F10" s="251"/>
    </row>
    <row r="11" spans="1:6" ht="15" thickBot="1" x14ac:dyDescent="0.35"/>
    <row r="12" spans="1:6" ht="28.2" thickBot="1" x14ac:dyDescent="0.35">
      <c r="A12" s="73" t="s">
        <v>132</v>
      </c>
      <c r="B12" s="74" t="s">
        <v>123</v>
      </c>
      <c r="C12" s="74" t="s">
        <v>124</v>
      </c>
      <c r="D12" s="74" t="s">
        <v>125</v>
      </c>
      <c r="E12" s="74" t="s">
        <v>126</v>
      </c>
      <c r="F12" s="75" t="s">
        <v>127</v>
      </c>
    </row>
    <row r="13" spans="1:6" x14ac:dyDescent="0.3">
      <c r="A13" s="194" t="s">
        <v>119</v>
      </c>
      <c r="B13" s="195">
        <v>4</v>
      </c>
      <c r="C13" s="196">
        <v>7.0000000000000007E-2</v>
      </c>
      <c r="D13" s="218">
        <v>0</v>
      </c>
      <c r="E13" s="197">
        <f t="shared" ref="E13:E15" si="0">B13*D13</f>
        <v>0</v>
      </c>
      <c r="F13" s="198">
        <f>D13*C13</f>
        <v>0</v>
      </c>
    </row>
    <row r="14" spans="1:6" x14ac:dyDescent="0.3">
      <c r="A14" s="199" t="s">
        <v>120</v>
      </c>
      <c r="B14" s="200">
        <v>5</v>
      </c>
      <c r="C14" s="201">
        <v>0.08</v>
      </c>
      <c r="D14" s="219">
        <v>0</v>
      </c>
      <c r="E14" s="202">
        <f t="shared" si="0"/>
        <v>0</v>
      </c>
      <c r="F14" s="203">
        <f t="shared" ref="F14" si="1">D14*C14</f>
        <v>0</v>
      </c>
    </row>
    <row r="15" spans="1:6" x14ac:dyDescent="0.3">
      <c r="A15" s="199" t="s">
        <v>121</v>
      </c>
      <c r="B15" s="96">
        <v>6</v>
      </c>
      <c r="C15" s="204">
        <v>0.09</v>
      </c>
      <c r="D15" s="220">
        <v>0.83333333333333326</v>
      </c>
      <c r="E15" s="202">
        <f t="shared" si="0"/>
        <v>5</v>
      </c>
      <c r="F15" s="203">
        <f>D15*C15</f>
        <v>7.4999999999999997E-2</v>
      </c>
    </row>
    <row r="16" spans="1:6" ht="15" thickBot="1" x14ac:dyDescent="0.35">
      <c r="A16" s="105" t="s">
        <v>122</v>
      </c>
      <c r="B16" s="205">
        <v>3</v>
      </c>
      <c r="C16" s="206">
        <v>0.06</v>
      </c>
      <c r="D16" s="221">
        <v>0.16666666666666674</v>
      </c>
      <c r="E16" s="207">
        <f>B16*D16</f>
        <v>0.50000000000000022</v>
      </c>
      <c r="F16" s="208">
        <f>D16*C16</f>
        <v>1.0000000000000004E-2</v>
      </c>
    </row>
    <row r="17" spans="1:6" ht="15" thickBot="1" x14ac:dyDescent="0.35">
      <c r="A17" s="81"/>
      <c r="B17" s="81"/>
      <c r="C17" s="81"/>
      <c r="D17" s="81"/>
      <c r="E17" s="81"/>
      <c r="F17" s="81"/>
    </row>
    <row r="18" spans="1:6" x14ac:dyDescent="0.3">
      <c r="A18" s="27"/>
      <c r="B18" s="27"/>
      <c r="C18" s="209"/>
      <c r="D18" s="210" t="s">
        <v>128</v>
      </c>
      <c r="E18" s="210" t="s">
        <v>129</v>
      </c>
      <c r="F18" s="211" t="s">
        <v>130</v>
      </c>
    </row>
    <row r="19" spans="1:6" x14ac:dyDescent="0.3">
      <c r="A19" s="27"/>
      <c r="B19" s="27"/>
      <c r="C19" s="212" t="s">
        <v>131</v>
      </c>
      <c r="D19" s="213">
        <v>1</v>
      </c>
      <c r="E19" s="22">
        <v>5.5</v>
      </c>
      <c r="F19" s="214" t="s">
        <v>13</v>
      </c>
    </row>
    <row r="20" spans="1:6" ht="15" thickBot="1" x14ac:dyDescent="0.35">
      <c r="A20" s="27"/>
      <c r="B20" s="27"/>
      <c r="C20" s="215" t="s">
        <v>133</v>
      </c>
      <c r="D20" s="216">
        <f>SUM(D13:D16)</f>
        <v>1</v>
      </c>
      <c r="E20" s="192">
        <f>SUM(E13:E16)</f>
        <v>5.5</v>
      </c>
      <c r="F20" s="217">
        <f>SUM(F13:F16)</f>
        <v>8.5000000000000006E-2</v>
      </c>
    </row>
  </sheetData>
  <mergeCells count="3">
    <mergeCell ref="A1:B1"/>
    <mergeCell ref="A3:F5"/>
    <mergeCell ref="A8:F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3E431-021E-4742-BCE3-0D06697D3E0D}">
  <dimension ref="A1:N38"/>
  <sheetViews>
    <sheetView topLeftCell="F14" workbookViewId="0">
      <selection activeCell="I31" sqref="I31"/>
    </sheetView>
  </sheetViews>
  <sheetFormatPr baseColWidth="10" defaultRowHeight="14.4" x14ac:dyDescent="0.3"/>
  <cols>
    <col min="7" max="7" width="13.21875" bestFit="1" customWidth="1"/>
    <col min="12" max="12" width="17.44140625" bestFit="1" customWidth="1"/>
  </cols>
  <sheetData>
    <row r="1" spans="1:14" x14ac:dyDescent="0.3">
      <c r="A1" s="277" t="s">
        <v>135</v>
      </c>
      <c r="B1" s="277"/>
      <c r="C1" s="277"/>
      <c r="D1" s="277"/>
      <c r="E1" s="1"/>
      <c r="F1" s="1"/>
      <c r="G1" s="1"/>
      <c r="H1" s="1"/>
      <c r="I1" s="1"/>
      <c r="J1" s="1"/>
      <c r="K1" s="1"/>
      <c r="L1" s="1"/>
      <c r="M1" s="1"/>
      <c r="N1" s="1"/>
    </row>
    <row r="2" spans="1:14" x14ac:dyDescent="0.3">
      <c r="A2" s="1"/>
      <c r="B2" s="1"/>
      <c r="C2" s="1"/>
      <c r="D2" s="1"/>
      <c r="E2" s="1"/>
      <c r="F2" s="1"/>
      <c r="G2" s="1"/>
      <c r="H2" s="1"/>
      <c r="I2" s="1"/>
      <c r="J2" s="1"/>
      <c r="K2" s="1"/>
      <c r="L2" s="1"/>
      <c r="M2" s="1"/>
      <c r="N2" s="1"/>
    </row>
    <row r="3" spans="1:14" ht="14.4" customHeight="1" x14ac:dyDescent="0.3">
      <c r="A3" s="251" t="s">
        <v>189</v>
      </c>
      <c r="B3" s="251"/>
      <c r="C3" s="251"/>
      <c r="D3" s="251"/>
      <c r="E3" s="251"/>
      <c r="F3" s="251"/>
      <c r="G3" s="251"/>
      <c r="H3" s="1"/>
      <c r="I3" s="1"/>
      <c r="J3" s="1"/>
      <c r="K3" s="1"/>
      <c r="L3" s="1"/>
      <c r="M3" s="1"/>
      <c r="N3" s="1"/>
    </row>
    <row r="4" spans="1:14" x14ac:dyDescent="0.3">
      <c r="A4" s="251"/>
      <c r="B4" s="251"/>
      <c r="C4" s="251"/>
      <c r="D4" s="251"/>
      <c r="E4" s="251"/>
      <c r="F4" s="251"/>
      <c r="G4" s="251"/>
      <c r="H4" s="1"/>
      <c r="I4" s="1"/>
      <c r="J4" s="1"/>
      <c r="K4" s="1"/>
      <c r="L4" s="1"/>
      <c r="M4" s="1"/>
      <c r="N4" s="1"/>
    </row>
    <row r="5" spans="1:14" x14ac:dyDescent="0.3">
      <c r="A5" s="251"/>
      <c r="B5" s="251"/>
      <c r="C5" s="251"/>
      <c r="D5" s="251"/>
      <c r="E5" s="251"/>
      <c r="F5" s="251"/>
      <c r="G5" s="251"/>
      <c r="H5" s="1"/>
      <c r="I5" s="1"/>
      <c r="J5" s="1"/>
      <c r="K5" s="1"/>
      <c r="L5" s="1"/>
      <c r="M5" s="1"/>
      <c r="N5" s="1"/>
    </row>
    <row r="6" spans="1:14" x14ac:dyDescent="0.3">
      <c r="A6" s="251"/>
      <c r="B6" s="251"/>
      <c r="C6" s="251"/>
      <c r="D6" s="251"/>
      <c r="E6" s="251"/>
      <c r="F6" s="251"/>
      <c r="G6" s="251"/>
      <c r="H6" s="1"/>
      <c r="I6" s="1"/>
      <c r="J6" s="1"/>
      <c r="K6" s="1"/>
      <c r="L6" s="1"/>
      <c r="M6" s="1"/>
      <c r="N6" s="1"/>
    </row>
    <row r="7" spans="1:14" x14ac:dyDescent="0.3">
      <c r="A7" s="251"/>
      <c r="B7" s="251"/>
      <c r="C7" s="251"/>
      <c r="D7" s="251"/>
      <c r="E7" s="251"/>
      <c r="F7" s="251"/>
      <c r="G7" s="251"/>
      <c r="H7" s="1"/>
      <c r="I7" s="1"/>
      <c r="J7" s="1"/>
      <c r="K7" s="1"/>
      <c r="L7" s="1"/>
      <c r="M7" s="1"/>
      <c r="N7" s="1"/>
    </row>
    <row r="8" spans="1:14" x14ac:dyDescent="0.3">
      <c r="A8" s="251"/>
      <c r="B8" s="251"/>
      <c r="C8" s="251"/>
      <c r="D8" s="251"/>
      <c r="E8" s="251"/>
      <c r="F8" s="251"/>
      <c r="G8" s="251"/>
      <c r="H8" s="1"/>
      <c r="I8" s="1"/>
      <c r="J8" s="1"/>
      <c r="K8" s="1"/>
      <c r="L8" s="1"/>
      <c r="M8" s="1"/>
      <c r="N8" s="1"/>
    </row>
    <row r="9" spans="1:14" x14ac:dyDescent="0.3">
      <c r="A9" s="251"/>
      <c r="B9" s="251"/>
      <c r="C9" s="251"/>
      <c r="D9" s="251"/>
      <c r="E9" s="251"/>
      <c r="F9" s="251"/>
      <c r="G9" s="251"/>
      <c r="H9" s="1"/>
      <c r="I9" s="1"/>
      <c r="J9" s="1"/>
      <c r="K9" s="1"/>
      <c r="L9" s="1"/>
      <c r="M9" s="1"/>
      <c r="N9" s="1"/>
    </row>
    <row r="10" spans="1:14" x14ac:dyDescent="0.3">
      <c r="A10" s="1"/>
      <c r="B10" s="1"/>
      <c r="C10" s="1"/>
      <c r="D10" s="1"/>
      <c r="E10" s="1"/>
      <c r="F10" s="1"/>
      <c r="G10" s="1"/>
      <c r="H10" s="1"/>
      <c r="I10" s="1"/>
      <c r="J10" s="1"/>
      <c r="K10" s="1"/>
      <c r="L10" s="1"/>
      <c r="M10" s="1"/>
      <c r="N10" s="1"/>
    </row>
    <row r="11" spans="1:14" x14ac:dyDescent="0.3">
      <c r="A11" s="7" t="s">
        <v>2</v>
      </c>
      <c r="B11" s="1"/>
      <c r="C11" s="1"/>
      <c r="D11" s="1"/>
      <c r="E11" s="1"/>
      <c r="F11" s="1"/>
      <c r="G11" s="1"/>
      <c r="H11" s="1"/>
      <c r="I11" s="1"/>
      <c r="J11" s="1"/>
      <c r="K11" s="1"/>
      <c r="L11" s="1"/>
      <c r="M11" s="1"/>
      <c r="N11" s="1"/>
    </row>
    <row r="12" spans="1:14" ht="14.4" customHeight="1" x14ac:dyDescent="0.3">
      <c r="A12" s="251" t="s">
        <v>190</v>
      </c>
      <c r="B12" s="251"/>
      <c r="C12" s="251"/>
      <c r="D12" s="251"/>
      <c r="E12" s="251"/>
      <c r="F12" s="251"/>
      <c r="G12" s="251"/>
      <c r="H12" s="1"/>
      <c r="I12" s="1"/>
      <c r="J12" s="1"/>
      <c r="K12" s="1"/>
      <c r="L12" s="1"/>
      <c r="M12" s="1"/>
      <c r="N12" s="1"/>
    </row>
    <row r="13" spans="1:14" x14ac:dyDescent="0.3">
      <c r="A13" s="251"/>
      <c r="B13" s="251"/>
      <c r="C13" s="251"/>
      <c r="D13" s="251"/>
      <c r="E13" s="251"/>
      <c r="F13" s="251"/>
      <c r="G13" s="251"/>
      <c r="H13" s="1"/>
      <c r="I13" s="1"/>
      <c r="J13" s="1"/>
      <c r="K13" s="1"/>
      <c r="L13" s="1"/>
      <c r="M13" s="1"/>
      <c r="N13" s="1"/>
    </row>
    <row r="14" spans="1:14" x14ac:dyDescent="0.3">
      <c r="A14" s="251"/>
      <c r="B14" s="251"/>
      <c r="C14" s="251"/>
      <c r="D14" s="251"/>
      <c r="E14" s="251"/>
      <c r="F14" s="251"/>
      <c r="G14" s="251"/>
      <c r="H14" s="1"/>
      <c r="I14" s="1"/>
      <c r="J14" s="1"/>
      <c r="K14" s="1"/>
      <c r="L14" s="1"/>
      <c r="M14" s="1"/>
      <c r="N14" s="1"/>
    </row>
    <row r="15" spans="1:14" x14ac:dyDescent="0.3">
      <c r="A15" s="251"/>
      <c r="B15" s="251"/>
      <c r="C15" s="251"/>
      <c r="D15" s="251"/>
      <c r="E15" s="251"/>
      <c r="F15" s="251"/>
      <c r="G15" s="251"/>
      <c r="H15" s="1"/>
      <c r="I15" s="1"/>
      <c r="J15" s="1"/>
      <c r="K15" s="1"/>
      <c r="L15" s="1"/>
      <c r="M15" s="1"/>
      <c r="N15" s="1"/>
    </row>
    <row r="16" spans="1:14" x14ac:dyDescent="0.3">
      <c r="A16" s="251"/>
      <c r="B16" s="251"/>
      <c r="C16" s="251"/>
      <c r="D16" s="251"/>
      <c r="E16" s="251"/>
      <c r="F16" s="251"/>
      <c r="G16" s="251"/>
      <c r="H16" s="1"/>
      <c r="I16" s="1"/>
      <c r="J16" s="1"/>
      <c r="K16" s="1"/>
      <c r="L16" s="1"/>
      <c r="M16" s="1"/>
      <c r="N16" s="1"/>
    </row>
    <row r="17" spans="1:14" x14ac:dyDescent="0.3">
      <c r="A17" s="251"/>
      <c r="B17" s="251"/>
      <c r="C17" s="251"/>
      <c r="D17" s="251"/>
      <c r="E17" s="251"/>
      <c r="F17" s="251"/>
      <c r="G17" s="251"/>
      <c r="H17" s="1"/>
      <c r="I17" s="1"/>
      <c r="J17" s="1"/>
      <c r="K17" s="1"/>
      <c r="L17" s="1"/>
      <c r="M17" s="1"/>
      <c r="N17" s="1"/>
    </row>
    <row r="18" spans="1:14" x14ac:dyDescent="0.3">
      <c r="A18" s="251"/>
      <c r="B18" s="251"/>
      <c r="C18" s="251"/>
      <c r="D18" s="251"/>
      <c r="E18" s="251"/>
      <c r="F18" s="251"/>
      <c r="G18" s="251"/>
      <c r="H18" s="1"/>
      <c r="I18" s="1"/>
      <c r="J18" s="1"/>
      <c r="K18" s="1"/>
      <c r="L18" s="1"/>
      <c r="M18" s="1"/>
      <c r="N18" s="1"/>
    </row>
    <row r="19" spans="1:14" ht="15" thickBot="1" x14ac:dyDescent="0.35">
      <c r="A19" s="1"/>
      <c r="B19" s="1"/>
      <c r="C19" s="1"/>
      <c r="D19" s="1"/>
      <c r="E19" s="1"/>
      <c r="F19" s="1"/>
      <c r="G19" s="1"/>
      <c r="H19" s="1"/>
      <c r="I19" s="1"/>
      <c r="J19" s="1"/>
      <c r="K19" s="1"/>
      <c r="L19" s="1"/>
      <c r="M19" s="1"/>
      <c r="N19" s="1"/>
    </row>
    <row r="20" spans="1:14" x14ac:dyDescent="0.3">
      <c r="A20" s="1"/>
      <c r="B20" s="285" t="s">
        <v>137</v>
      </c>
      <c r="C20" s="283"/>
      <c r="D20" s="283"/>
      <c r="E20" s="284"/>
      <c r="F20" s="1"/>
      <c r="G20" s="1"/>
      <c r="H20" s="1"/>
      <c r="I20" s="1"/>
      <c r="J20" s="1"/>
      <c r="K20" s="1"/>
      <c r="L20" s="1"/>
      <c r="M20" s="1"/>
      <c r="N20" s="1"/>
    </row>
    <row r="21" spans="1:14" x14ac:dyDescent="0.3">
      <c r="A21" s="1"/>
      <c r="B21" s="70" t="s">
        <v>138</v>
      </c>
      <c r="C21" s="65" t="s">
        <v>139</v>
      </c>
      <c r="D21" s="65" t="s">
        <v>140</v>
      </c>
      <c r="E21" s="222" t="s">
        <v>141</v>
      </c>
      <c r="F21" s="1"/>
      <c r="G21" s="1"/>
      <c r="H21" s="1"/>
      <c r="I21" s="1"/>
      <c r="J21" s="1"/>
      <c r="K21" s="1"/>
      <c r="L21" s="1"/>
      <c r="M21" s="1"/>
      <c r="N21" s="1"/>
    </row>
    <row r="22" spans="1:14" ht="15" thickBot="1" x14ac:dyDescent="0.35">
      <c r="A22" s="1"/>
      <c r="B22" s="223">
        <v>12</v>
      </c>
      <c r="C22" s="134">
        <v>11</v>
      </c>
      <c r="D22" s="134">
        <v>11</v>
      </c>
      <c r="E22" s="135">
        <v>12</v>
      </c>
      <c r="F22" s="1"/>
      <c r="G22" s="1"/>
      <c r="H22" s="1"/>
      <c r="I22" s="1"/>
      <c r="J22" s="1"/>
      <c r="K22" s="1"/>
      <c r="L22" s="1"/>
      <c r="M22" s="1"/>
      <c r="N22" s="1"/>
    </row>
    <row r="23" spans="1:14" ht="15" thickBot="1" x14ac:dyDescent="0.35">
      <c r="A23" s="1"/>
      <c r="B23" s="1"/>
      <c r="C23" s="1"/>
      <c r="D23" s="1"/>
      <c r="E23" s="1"/>
      <c r="F23" s="1"/>
      <c r="G23" s="1"/>
      <c r="H23" s="1"/>
      <c r="I23" s="1"/>
      <c r="J23" s="1"/>
      <c r="K23" s="1"/>
      <c r="L23" s="1"/>
      <c r="M23" s="1"/>
      <c r="N23" s="1"/>
    </row>
    <row r="24" spans="1:14" ht="15" thickBot="1" x14ac:dyDescent="0.35">
      <c r="A24" s="280"/>
      <c r="B24" s="282" t="s">
        <v>142</v>
      </c>
      <c r="C24" s="283"/>
      <c r="D24" s="283"/>
      <c r="E24" s="284"/>
      <c r="F24" s="1"/>
      <c r="G24" s="278"/>
      <c r="H24" s="274" t="s">
        <v>144</v>
      </c>
      <c r="I24" s="275"/>
      <c r="J24" s="275"/>
      <c r="K24" s="275"/>
      <c r="L24" s="275"/>
      <c r="M24" s="276"/>
      <c r="N24" s="1"/>
    </row>
    <row r="25" spans="1:14" ht="15" thickBot="1" x14ac:dyDescent="0.35">
      <c r="A25" s="281"/>
      <c r="B25" s="65" t="s">
        <v>138</v>
      </c>
      <c r="C25" s="65" t="s">
        <v>139</v>
      </c>
      <c r="D25" s="65" t="s">
        <v>140</v>
      </c>
      <c r="E25" s="222" t="s">
        <v>141</v>
      </c>
      <c r="F25" s="1"/>
      <c r="G25" s="279"/>
      <c r="H25" s="224" t="s">
        <v>146</v>
      </c>
      <c r="I25" s="225" t="s">
        <v>145</v>
      </c>
      <c r="J25" s="225" t="s">
        <v>147</v>
      </c>
      <c r="K25" s="226" t="s">
        <v>148</v>
      </c>
      <c r="L25" s="227" t="s">
        <v>149</v>
      </c>
      <c r="M25" s="13" t="s">
        <v>152</v>
      </c>
      <c r="N25" s="1"/>
    </row>
    <row r="26" spans="1:14" x14ac:dyDescent="0.3">
      <c r="A26" s="70" t="s">
        <v>85</v>
      </c>
      <c r="B26" s="77">
        <v>4</v>
      </c>
      <c r="C26" s="77">
        <v>3</v>
      </c>
      <c r="D26" s="77">
        <v>6</v>
      </c>
      <c r="E26" s="132">
        <v>3</v>
      </c>
      <c r="F26" s="1"/>
      <c r="G26" s="228" t="s">
        <v>85</v>
      </c>
      <c r="H26" s="286">
        <v>0</v>
      </c>
      <c r="I26" s="183">
        <v>5</v>
      </c>
      <c r="J26" s="183">
        <v>0</v>
      </c>
      <c r="K26" s="184">
        <v>15</v>
      </c>
      <c r="L26" s="227">
        <v>20</v>
      </c>
      <c r="M26" s="13">
        <f>SUM(H26:K26)</f>
        <v>20</v>
      </c>
      <c r="N26" s="1"/>
    </row>
    <row r="27" spans="1:14" x14ac:dyDescent="0.3">
      <c r="A27" s="70" t="s">
        <v>86</v>
      </c>
      <c r="B27" s="77">
        <v>7</v>
      </c>
      <c r="C27" s="77">
        <v>4</v>
      </c>
      <c r="D27" s="77">
        <v>4</v>
      </c>
      <c r="E27" s="132">
        <v>5</v>
      </c>
      <c r="F27" s="1"/>
      <c r="G27" s="230" t="s">
        <v>86</v>
      </c>
      <c r="H27" s="168">
        <v>0</v>
      </c>
      <c r="I27" s="185">
        <v>10</v>
      </c>
      <c r="J27" s="185">
        <v>20</v>
      </c>
      <c r="K27" s="186">
        <v>0</v>
      </c>
      <c r="L27" s="227">
        <v>30</v>
      </c>
      <c r="M27" s="13">
        <f t="shared" ref="M27:M29" si="0">SUM(H27:K27)</f>
        <v>30</v>
      </c>
      <c r="N27" s="1"/>
    </row>
    <row r="28" spans="1:14" x14ac:dyDescent="0.3">
      <c r="A28" s="70" t="s">
        <v>87</v>
      </c>
      <c r="B28" s="77">
        <v>2</v>
      </c>
      <c r="C28" s="77">
        <v>5</v>
      </c>
      <c r="D28" s="77">
        <v>5</v>
      </c>
      <c r="E28" s="132">
        <v>6</v>
      </c>
      <c r="F28" s="1"/>
      <c r="G28" s="230" t="s">
        <v>87</v>
      </c>
      <c r="H28" s="168">
        <v>40</v>
      </c>
      <c r="I28" s="185">
        <v>0</v>
      </c>
      <c r="J28" s="185">
        <v>0</v>
      </c>
      <c r="K28" s="186">
        <v>0</v>
      </c>
      <c r="L28" s="227">
        <v>40</v>
      </c>
      <c r="M28" s="13">
        <f t="shared" si="0"/>
        <v>40</v>
      </c>
      <c r="N28" s="1"/>
    </row>
    <row r="29" spans="1:14" ht="15" thickBot="1" x14ac:dyDescent="0.35">
      <c r="A29" s="71" t="s">
        <v>143</v>
      </c>
      <c r="B29" s="134">
        <v>6</v>
      </c>
      <c r="C29" s="134">
        <v>6</v>
      </c>
      <c r="D29" s="134">
        <v>8</v>
      </c>
      <c r="E29" s="135">
        <v>4</v>
      </c>
      <c r="F29" s="1"/>
      <c r="G29" s="231" t="s">
        <v>143</v>
      </c>
      <c r="H29" s="169">
        <v>0</v>
      </c>
      <c r="I29" s="187">
        <v>0</v>
      </c>
      <c r="J29" s="187">
        <v>0</v>
      </c>
      <c r="K29" s="188">
        <v>50</v>
      </c>
      <c r="L29" s="227">
        <v>50</v>
      </c>
      <c r="M29" s="13">
        <f t="shared" si="0"/>
        <v>50</v>
      </c>
      <c r="N29" s="1"/>
    </row>
    <row r="30" spans="1:14" x14ac:dyDescent="0.3">
      <c r="A30" s="1"/>
      <c r="B30" s="1"/>
      <c r="C30" s="1"/>
      <c r="D30" s="1"/>
      <c r="E30" s="1"/>
      <c r="F30" s="1"/>
      <c r="G30" s="232" t="s">
        <v>151</v>
      </c>
      <c r="H30" s="233">
        <v>40</v>
      </c>
      <c r="I30" s="233">
        <v>15</v>
      </c>
      <c r="J30" s="233">
        <v>20</v>
      </c>
      <c r="K30" s="233">
        <v>65</v>
      </c>
      <c r="L30" s="234"/>
      <c r="M30" s="143"/>
      <c r="N30" s="1"/>
    </row>
    <row r="31" spans="1:14" ht="15" thickBot="1" x14ac:dyDescent="0.35">
      <c r="A31" s="1"/>
      <c r="B31" s="1"/>
      <c r="C31" s="1"/>
      <c r="D31" s="1"/>
      <c r="E31" s="1"/>
      <c r="F31" s="1"/>
      <c r="G31" s="235" t="s">
        <v>152</v>
      </c>
      <c r="H31" s="6">
        <f>SUM(H26:H29)</f>
        <v>40</v>
      </c>
      <c r="I31" s="6">
        <f t="shared" ref="I31:K31" si="1">SUM(I26:I29)</f>
        <v>15</v>
      </c>
      <c r="J31" s="6">
        <f t="shared" si="1"/>
        <v>20</v>
      </c>
      <c r="K31" s="6">
        <f>SUM(K26:K29)</f>
        <v>65</v>
      </c>
      <c r="L31" s="236"/>
      <c r="M31" s="145"/>
      <c r="N31" s="1"/>
    </row>
    <row r="32" spans="1:14" x14ac:dyDescent="0.3">
      <c r="A32" s="1"/>
      <c r="B32" s="1"/>
      <c r="C32" s="1"/>
      <c r="D32" s="1"/>
      <c r="E32" s="1"/>
      <c r="F32" s="1"/>
      <c r="G32" s="1"/>
      <c r="H32" s="1"/>
      <c r="I32" s="1"/>
      <c r="J32" s="1"/>
      <c r="K32" s="1"/>
      <c r="L32" s="1"/>
      <c r="M32" s="1"/>
      <c r="N32" s="1"/>
    </row>
    <row r="33" spans="1:14" ht="15" thickBot="1" x14ac:dyDescent="0.35">
      <c r="A33" s="1"/>
      <c r="B33" s="1"/>
      <c r="C33" s="1"/>
      <c r="D33" s="1"/>
      <c r="E33" s="1"/>
      <c r="F33" s="1"/>
      <c r="G33" s="1"/>
      <c r="H33" s="1"/>
      <c r="I33" s="1"/>
      <c r="J33" s="1"/>
      <c r="K33" s="1"/>
      <c r="L33" s="1"/>
      <c r="M33" s="1"/>
      <c r="N33" s="1"/>
    </row>
    <row r="34" spans="1:14" ht="15" thickBot="1" x14ac:dyDescent="0.35">
      <c r="A34" s="1"/>
      <c r="B34" s="1"/>
      <c r="C34" s="1"/>
      <c r="D34" s="1"/>
      <c r="E34" s="1"/>
      <c r="F34" s="1"/>
      <c r="G34" s="66"/>
      <c r="H34" s="237" t="s">
        <v>138</v>
      </c>
      <c r="I34" s="225" t="s">
        <v>139</v>
      </c>
      <c r="J34" s="225" t="s">
        <v>140</v>
      </c>
      <c r="K34" s="226" t="s">
        <v>141</v>
      </c>
      <c r="L34" s="118" t="s">
        <v>155</v>
      </c>
      <c r="M34" s="1"/>
      <c r="N34" s="1"/>
    </row>
    <row r="35" spans="1:14" x14ac:dyDescent="0.3">
      <c r="A35" s="1"/>
      <c r="B35" s="1"/>
      <c r="C35" s="1"/>
      <c r="D35" s="1"/>
      <c r="E35" s="1"/>
      <c r="F35" s="1"/>
      <c r="G35" s="238" t="s">
        <v>153</v>
      </c>
      <c r="H35" s="239">
        <f>H30*B22</f>
        <v>480</v>
      </c>
      <c r="I35" s="137">
        <f>I30*C22</f>
        <v>165</v>
      </c>
      <c r="J35" s="137">
        <f>J30*D22</f>
        <v>220</v>
      </c>
      <c r="K35" s="138">
        <f>K30*E22</f>
        <v>780</v>
      </c>
      <c r="L35" s="38">
        <f>SUM(H35:K35)</f>
        <v>1645</v>
      </c>
      <c r="M35" s="1"/>
      <c r="N35" s="1"/>
    </row>
    <row r="36" spans="1:14" ht="15" thickBot="1" x14ac:dyDescent="0.35">
      <c r="A36" s="1"/>
      <c r="B36" s="1"/>
      <c r="C36" s="1"/>
      <c r="D36" s="1"/>
      <c r="E36" s="1"/>
      <c r="F36" s="1"/>
      <c r="G36" s="240" t="s">
        <v>154</v>
      </c>
      <c r="H36" s="223">
        <f>SUMPRODUCT(H26:H29,B26:B29)</f>
        <v>80</v>
      </c>
      <c r="I36" s="134">
        <f>SUMPRODUCT(I26:I29,C26:C29)</f>
        <v>55</v>
      </c>
      <c r="J36" s="134">
        <f>SUMPRODUCT(J26:J29,D26:D29)</f>
        <v>80</v>
      </c>
      <c r="K36" s="135">
        <f>SUMPRODUCT(K26:K29,E26:E29)</f>
        <v>245</v>
      </c>
      <c r="L36" s="37">
        <f>SUM(H36:K36)</f>
        <v>460</v>
      </c>
      <c r="M36" s="1"/>
      <c r="N36" s="1"/>
    </row>
    <row r="37" spans="1:14" ht="15" thickBot="1" x14ac:dyDescent="0.35">
      <c r="A37" s="1"/>
      <c r="B37" s="1"/>
      <c r="C37" s="1"/>
      <c r="D37" s="1"/>
      <c r="E37" s="1"/>
      <c r="F37" s="1"/>
      <c r="G37" s="241" t="s">
        <v>150</v>
      </c>
      <c r="H37" s="287">
        <f>SUMPRODUCT(B26:E29,H26:K29)+SUMPRODUCT(B22:E22,H31:K31)</f>
        <v>2105</v>
      </c>
      <c r="I37" s="1"/>
      <c r="J37" s="1"/>
      <c r="K37" s="1"/>
      <c r="L37" s="1"/>
      <c r="M37" s="1"/>
      <c r="N37" s="1"/>
    </row>
    <row r="38" spans="1:14" x14ac:dyDescent="0.3">
      <c r="A38" s="1"/>
      <c r="B38" s="1"/>
      <c r="C38" s="1"/>
      <c r="D38" s="1"/>
      <c r="E38" s="1"/>
      <c r="F38" s="1"/>
      <c r="G38" s="1"/>
      <c r="H38" s="1"/>
      <c r="I38" s="1"/>
      <c r="J38" s="1"/>
      <c r="K38" s="1"/>
      <c r="L38" s="1"/>
      <c r="M38" s="1"/>
      <c r="N38" s="1"/>
    </row>
  </sheetData>
  <mergeCells count="8">
    <mergeCell ref="H24:M24"/>
    <mergeCell ref="A1:D1"/>
    <mergeCell ref="A3:G9"/>
    <mergeCell ref="A12:G18"/>
    <mergeCell ref="G24:G25"/>
    <mergeCell ref="A24:A25"/>
    <mergeCell ref="B24:E24"/>
    <mergeCell ref="B20:E2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66426-F5FF-4CDB-A049-0981CDFBCED0}">
  <dimension ref="A1:K29"/>
  <sheetViews>
    <sheetView tabSelected="1" topLeftCell="A6" workbookViewId="0">
      <selection activeCell="A12" sqref="A12:G18"/>
    </sheetView>
  </sheetViews>
  <sheetFormatPr baseColWidth="10" defaultRowHeight="14.4" x14ac:dyDescent="0.3"/>
  <cols>
    <col min="9" max="9" width="15.33203125" bestFit="1" customWidth="1"/>
    <col min="10" max="10" width="13.109375" bestFit="1" customWidth="1"/>
    <col min="11" max="11" width="24.21875" bestFit="1" customWidth="1"/>
  </cols>
  <sheetData>
    <row r="1" spans="1:11" x14ac:dyDescent="0.3">
      <c r="A1" s="277" t="s">
        <v>156</v>
      </c>
      <c r="B1" s="277"/>
      <c r="C1" s="277"/>
      <c r="D1" s="277"/>
      <c r="E1" s="1"/>
      <c r="F1" s="1"/>
      <c r="G1" s="1"/>
      <c r="H1" s="1"/>
      <c r="I1" s="1"/>
      <c r="J1" s="1"/>
      <c r="K1" s="1"/>
    </row>
    <row r="2" spans="1:11" x14ac:dyDescent="0.3">
      <c r="A2" s="1"/>
      <c r="B2" s="1"/>
      <c r="C2" s="1"/>
      <c r="D2" s="1"/>
      <c r="E2" s="1"/>
      <c r="F2" s="1"/>
      <c r="G2" s="1"/>
      <c r="H2" s="1"/>
      <c r="I2" s="1"/>
      <c r="J2" s="1"/>
      <c r="K2" s="1"/>
    </row>
    <row r="3" spans="1:11" x14ac:dyDescent="0.3">
      <c r="A3" s="251" t="s">
        <v>157</v>
      </c>
      <c r="B3" s="251"/>
      <c r="C3" s="251"/>
      <c r="D3" s="251"/>
      <c r="E3" s="251"/>
      <c r="F3" s="251"/>
      <c r="G3" s="251"/>
      <c r="H3" s="1"/>
      <c r="I3" s="1"/>
      <c r="J3" s="1"/>
      <c r="K3" s="1"/>
    </row>
    <row r="4" spans="1:11" x14ac:dyDescent="0.3">
      <c r="A4" s="251"/>
      <c r="B4" s="251"/>
      <c r="C4" s="251"/>
      <c r="D4" s="251"/>
      <c r="E4" s="251"/>
      <c r="F4" s="251"/>
      <c r="G4" s="251"/>
      <c r="H4" s="1"/>
      <c r="I4" s="1"/>
      <c r="J4" s="1"/>
      <c r="K4" s="1"/>
    </row>
    <row r="5" spans="1:11" x14ac:dyDescent="0.3">
      <c r="A5" s="251"/>
      <c r="B5" s="251"/>
      <c r="C5" s="251"/>
      <c r="D5" s="251"/>
      <c r="E5" s="251"/>
      <c r="F5" s="251"/>
      <c r="G5" s="251"/>
      <c r="H5" s="1"/>
      <c r="I5" s="1"/>
      <c r="J5" s="1"/>
      <c r="K5" s="1"/>
    </row>
    <row r="6" spans="1:11" x14ac:dyDescent="0.3">
      <c r="A6" s="251"/>
      <c r="B6" s="251"/>
      <c r="C6" s="251"/>
      <c r="D6" s="251"/>
      <c r="E6" s="251"/>
      <c r="F6" s="251"/>
      <c r="G6" s="251"/>
      <c r="H6" s="1"/>
      <c r="I6" s="1"/>
      <c r="J6" s="1"/>
      <c r="K6" s="1"/>
    </row>
    <row r="7" spans="1:11" x14ac:dyDescent="0.3">
      <c r="A7" s="251"/>
      <c r="B7" s="251"/>
      <c r="C7" s="251"/>
      <c r="D7" s="251"/>
      <c r="E7" s="251"/>
      <c r="F7" s="251"/>
      <c r="G7" s="251"/>
      <c r="H7" s="1"/>
      <c r="I7" s="1"/>
      <c r="J7" s="1"/>
      <c r="K7" s="1"/>
    </row>
    <row r="8" spans="1:11" x14ac:dyDescent="0.3">
      <c r="A8" s="251"/>
      <c r="B8" s="251"/>
      <c r="C8" s="251"/>
      <c r="D8" s="251"/>
      <c r="E8" s="251"/>
      <c r="F8" s="251"/>
      <c r="G8" s="251"/>
      <c r="H8" s="1"/>
      <c r="I8" s="1"/>
      <c r="J8" s="1"/>
      <c r="K8" s="1"/>
    </row>
    <row r="9" spans="1:11" x14ac:dyDescent="0.3">
      <c r="A9" s="251"/>
      <c r="B9" s="251"/>
      <c r="C9" s="251"/>
      <c r="D9" s="251"/>
      <c r="E9" s="251"/>
      <c r="F9" s="251"/>
      <c r="G9" s="251"/>
      <c r="H9" s="1"/>
      <c r="I9" s="1"/>
      <c r="J9" s="1"/>
      <c r="K9" s="1"/>
    </row>
    <row r="10" spans="1:11" x14ac:dyDescent="0.3">
      <c r="A10" s="1"/>
      <c r="B10" s="1"/>
      <c r="C10" s="1"/>
      <c r="D10" s="1"/>
      <c r="E10" s="1"/>
      <c r="F10" s="1"/>
      <c r="G10" s="1"/>
      <c r="H10" s="1"/>
      <c r="I10" s="1"/>
      <c r="J10" s="1"/>
      <c r="K10" s="1"/>
    </row>
    <row r="11" spans="1:11" x14ac:dyDescent="0.3">
      <c r="A11" s="1" t="s">
        <v>136</v>
      </c>
      <c r="B11" s="1"/>
      <c r="C11" s="1"/>
      <c r="D11" s="1"/>
      <c r="E11" s="1"/>
      <c r="F11" s="1"/>
      <c r="G11" s="1"/>
      <c r="H11" s="1"/>
      <c r="I11" s="1"/>
      <c r="J11" s="1"/>
      <c r="K11" s="1"/>
    </row>
    <row r="12" spans="1:11" x14ac:dyDescent="0.3">
      <c r="A12" s="251" t="s">
        <v>158</v>
      </c>
      <c r="B12" s="251"/>
      <c r="C12" s="251"/>
      <c r="D12" s="251"/>
      <c r="E12" s="251"/>
      <c r="F12" s="251"/>
      <c r="G12" s="251"/>
      <c r="H12" s="1"/>
      <c r="I12" s="1"/>
      <c r="J12" s="1"/>
      <c r="K12" s="1"/>
    </row>
    <row r="13" spans="1:11" x14ac:dyDescent="0.3">
      <c r="A13" s="251"/>
      <c r="B13" s="251"/>
      <c r="C13" s="251"/>
      <c r="D13" s="251"/>
      <c r="E13" s="251"/>
      <c r="F13" s="251"/>
      <c r="G13" s="251"/>
      <c r="H13" s="1"/>
      <c r="I13" s="1"/>
      <c r="J13" s="1"/>
      <c r="K13" s="1"/>
    </row>
    <row r="14" spans="1:11" x14ac:dyDescent="0.3">
      <c r="A14" s="251"/>
      <c r="B14" s="251"/>
      <c r="C14" s="251"/>
      <c r="D14" s="251"/>
      <c r="E14" s="251"/>
      <c r="F14" s="251"/>
      <c r="G14" s="251"/>
      <c r="H14" s="1"/>
      <c r="I14" s="1"/>
      <c r="J14" s="1"/>
      <c r="K14" s="1"/>
    </row>
    <row r="15" spans="1:11" x14ac:dyDescent="0.3">
      <c r="A15" s="251"/>
      <c r="B15" s="251"/>
      <c r="C15" s="251"/>
      <c r="D15" s="251"/>
      <c r="E15" s="251"/>
      <c r="F15" s="251"/>
      <c r="G15" s="251"/>
      <c r="H15" s="1"/>
      <c r="I15" s="1"/>
      <c r="J15" s="1"/>
      <c r="K15" s="1"/>
    </row>
    <row r="16" spans="1:11" x14ac:dyDescent="0.3">
      <c r="A16" s="251"/>
      <c r="B16" s="251"/>
      <c r="C16" s="251"/>
      <c r="D16" s="251"/>
      <c r="E16" s="251"/>
      <c r="F16" s="251"/>
      <c r="G16" s="251"/>
      <c r="H16" s="1"/>
      <c r="I16" s="1"/>
      <c r="J16" s="1"/>
      <c r="K16" s="1"/>
    </row>
    <row r="17" spans="1:11" x14ac:dyDescent="0.3">
      <c r="A17" s="251"/>
      <c r="B17" s="251"/>
      <c r="C17" s="251"/>
      <c r="D17" s="251"/>
      <c r="E17" s="251"/>
      <c r="F17" s="251"/>
      <c r="G17" s="251"/>
      <c r="H17" s="1"/>
      <c r="I17" s="1"/>
      <c r="J17" s="1"/>
      <c r="K17" s="1"/>
    </row>
    <row r="18" spans="1:11" x14ac:dyDescent="0.3">
      <c r="A18" s="251"/>
      <c r="B18" s="251"/>
      <c r="C18" s="251"/>
      <c r="D18" s="251"/>
      <c r="E18" s="251"/>
      <c r="F18" s="251"/>
      <c r="G18" s="251"/>
      <c r="H18" s="1"/>
      <c r="I18" s="1"/>
      <c r="J18" s="1"/>
      <c r="K18" s="1"/>
    </row>
    <row r="19" spans="1:11" x14ac:dyDescent="0.3">
      <c r="A19" s="1"/>
      <c r="B19" s="1"/>
      <c r="C19" s="1"/>
      <c r="D19" s="1"/>
      <c r="E19" s="1"/>
      <c r="F19" s="1"/>
      <c r="G19" s="1"/>
      <c r="H19" s="1"/>
      <c r="I19" s="1"/>
      <c r="J19" s="1"/>
      <c r="K19" s="1"/>
    </row>
    <row r="20" spans="1:11" x14ac:dyDescent="0.3">
      <c r="A20" s="1"/>
      <c r="B20" s="1"/>
      <c r="C20" s="1"/>
      <c r="D20" s="1"/>
      <c r="E20" s="1"/>
      <c r="F20" s="1"/>
      <c r="G20" s="1"/>
      <c r="H20" s="1"/>
      <c r="I20" s="1"/>
      <c r="J20" s="1"/>
      <c r="K20" s="1"/>
    </row>
    <row r="21" spans="1:11" ht="15" thickBot="1" x14ac:dyDescent="0.35">
      <c r="A21" s="1" t="s">
        <v>159</v>
      </c>
      <c r="B21" s="1"/>
      <c r="C21" s="1"/>
      <c r="D21" s="1"/>
      <c r="E21" s="1"/>
      <c r="F21" s="1"/>
      <c r="G21" s="1"/>
      <c r="H21" s="1"/>
      <c r="I21" s="1"/>
      <c r="J21" s="1"/>
      <c r="K21" s="1"/>
    </row>
    <row r="22" spans="1:11" ht="15" thickBot="1" x14ac:dyDescent="0.35">
      <c r="A22" s="118" t="s">
        <v>160</v>
      </c>
      <c r="B22" s="237" t="s">
        <v>161</v>
      </c>
      <c r="C22" s="225" t="s">
        <v>166</v>
      </c>
      <c r="D22" s="225" t="s">
        <v>162</v>
      </c>
      <c r="E22" s="225" t="s">
        <v>163</v>
      </c>
      <c r="F22" s="226" t="s">
        <v>164</v>
      </c>
      <c r="G22" s="1"/>
      <c r="H22" s="60" t="s">
        <v>167</v>
      </c>
      <c r="I22" s="242" t="s">
        <v>173</v>
      </c>
      <c r="J22" s="243" t="s">
        <v>174</v>
      </c>
      <c r="K22" s="244" t="s">
        <v>175</v>
      </c>
    </row>
    <row r="23" spans="1:11" x14ac:dyDescent="0.3">
      <c r="A23" s="228" t="s">
        <v>165</v>
      </c>
      <c r="B23" s="229">
        <v>0</v>
      </c>
      <c r="C23" s="3">
        <v>983</v>
      </c>
      <c r="D23" s="3">
        <v>1815</v>
      </c>
      <c r="E23" s="3">
        <v>1991</v>
      </c>
      <c r="F23" s="58">
        <v>3036</v>
      </c>
      <c r="G23" s="1"/>
      <c r="H23" s="125" t="s">
        <v>168</v>
      </c>
      <c r="I23" s="12">
        <v>4</v>
      </c>
      <c r="J23" s="2" t="str">
        <f>INDEX(A23:A27,I23:I27)</f>
        <v>Denver</v>
      </c>
      <c r="K23" s="13">
        <f>INDEX($B$23:$F$27,I23,I27)</f>
        <v>1174</v>
      </c>
    </row>
    <row r="24" spans="1:11" x14ac:dyDescent="0.3">
      <c r="A24" s="230" t="s">
        <v>166</v>
      </c>
      <c r="B24" s="4">
        <v>983</v>
      </c>
      <c r="C24" s="2">
        <v>0</v>
      </c>
      <c r="D24" s="2">
        <v>1205</v>
      </c>
      <c r="E24" s="2">
        <v>1050</v>
      </c>
      <c r="F24" s="13">
        <v>2112</v>
      </c>
      <c r="G24" s="1"/>
      <c r="H24" s="125" t="s">
        <v>169</v>
      </c>
      <c r="I24" s="12">
        <v>2</v>
      </c>
      <c r="J24" s="2" t="str">
        <f>INDEX(A23:A27,I23:I27)</f>
        <v>Chicago</v>
      </c>
      <c r="K24" s="13">
        <f>INDEX($B$23:$F$27,I23,I24)</f>
        <v>1050</v>
      </c>
    </row>
    <row r="25" spans="1:11" x14ac:dyDescent="0.3">
      <c r="A25" s="230" t="s">
        <v>162</v>
      </c>
      <c r="B25" s="4">
        <v>1815</v>
      </c>
      <c r="C25" s="2">
        <v>1205</v>
      </c>
      <c r="D25" s="2">
        <v>0</v>
      </c>
      <c r="E25" s="2">
        <v>801</v>
      </c>
      <c r="F25" s="13">
        <v>1425</v>
      </c>
      <c r="G25" s="1"/>
      <c r="H25" s="125" t="s">
        <v>170</v>
      </c>
      <c r="I25" s="12">
        <v>1</v>
      </c>
      <c r="J25" s="2" t="str">
        <f>INDEX(A23:A27,I23:I27)</f>
        <v>Boston</v>
      </c>
      <c r="K25" s="13">
        <f>INDEX($B$23:$F$27,I24,I25)</f>
        <v>983</v>
      </c>
    </row>
    <row r="26" spans="1:11" x14ac:dyDescent="0.3">
      <c r="A26" s="230" t="s">
        <v>163</v>
      </c>
      <c r="B26" s="4">
        <v>1991</v>
      </c>
      <c r="C26" s="2">
        <v>1050</v>
      </c>
      <c r="D26" s="2">
        <v>801</v>
      </c>
      <c r="E26" s="2">
        <v>0</v>
      </c>
      <c r="F26" s="13">
        <v>1174</v>
      </c>
      <c r="G26" s="1"/>
      <c r="H26" s="125" t="s">
        <v>171</v>
      </c>
      <c r="I26" s="12">
        <v>3</v>
      </c>
      <c r="J26" s="2" t="str">
        <f>INDEX(A23:A27,I23:I27)</f>
        <v>Dallas</v>
      </c>
      <c r="K26" s="13">
        <f>INDEX($B$23:$F$27,I25,I26)</f>
        <v>1815</v>
      </c>
    </row>
    <row r="27" spans="1:11" ht="15" thickBot="1" x14ac:dyDescent="0.35">
      <c r="A27" s="231" t="s">
        <v>164</v>
      </c>
      <c r="B27" s="5">
        <v>3036</v>
      </c>
      <c r="C27" s="6">
        <v>2112</v>
      </c>
      <c r="D27" s="6">
        <v>1425</v>
      </c>
      <c r="E27" s="6">
        <v>1174</v>
      </c>
      <c r="F27" s="15">
        <v>0</v>
      </c>
      <c r="G27" s="1"/>
      <c r="H27" s="61" t="s">
        <v>172</v>
      </c>
      <c r="I27" s="14">
        <v>5</v>
      </c>
      <c r="J27" s="6" t="str">
        <f>INDEX(A23:A27,I23:I27)</f>
        <v>LA</v>
      </c>
      <c r="K27" s="15">
        <f>INDEX($B$23:$F$27,I26,I27)</f>
        <v>1425</v>
      </c>
    </row>
    <row r="28" spans="1:11" ht="15" thickBot="1" x14ac:dyDescent="0.35">
      <c r="A28" s="1"/>
      <c r="B28" s="1"/>
      <c r="C28" s="1"/>
      <c r="D28" s="1"/>
      <c r="E28" s="1"/>
      <c r="F28" s="1"/>
      <c r="G28" s="1"/>
      <c r="H28" s="1"/>
      <c r="I28" s="1"/>
      <c r="J28" s="1"/>
      <c r="K28" s="1"/>
    </row>
    <row r="29" spans="1:11" ht="15" thickBot="1" x14ac:dyDescent="0.35">
      <c r="A29" s="1"/>
      <c r="B29" s="1"/>
      <c r="C29" s="1"/>
      <c r="D29" s="1"/>
      <c r="E29" s="1"/>
      <c r="F29" s="1"/>
      <c r="G29" s="1"/>
      <c r="H29" s="1"/>
      <c r="I29" s="1"/>
      <c r="J29" s="67" t="s">
        <v>176</v>
      </c>
      <c r="K29" s="127">
        <f>SUM(K23:K27)</f>
        <v>6447</v>
      </c>
    </row>
  </sheetData>
  <mergeCells count="3">
    <mergeCell ref="A1:D1"/>
    <mergeCell ref="A3:G9"/>
    <mergeCell ref="A12:G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Knapsack</vt:lpstr>
      <vt:lpstr>Cutting Stock</vt:lpstr>
      <vt:lpstr>Machine Selection</vt:lpstr>
      <vt:lpstr>Employee Satisfaction</vt:lpstr>
      <vt:lpstr>Shipping Cost</vt:lpstr>
      <vt:lpstr>Outbound Marketing Budget</vt:lpstr>
      <vt:lpstr>Bond Portfolio</vt:lpstr>
      <vt:lpstr>Supplier Shipping-Purchasing </vt:lpstr>
      <vt:lpstr>Traveling Salesman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Hernandez Mota</dc:creator>
  <cp:lastModifiedBy>Daniel Hernandez Mota</cp:lastModifiedBy>
  <dcterms:created xsi:type="dcterms:W3CDTF">2018-02-26T22:48:20Z</dcterms:created>
  <dcterms:modified xsi:type="dcterms:W3CDTF">2018-03-07T02:05:49Z</dcterms:modified>
</cp:coreProperties>
</file>