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9no\INM II\"/>
    </mc:Choice>
  </mc:AlternateContent>
  <xr:revisionPtr revIDLastSave="0" documentId="8_{0282A8D1-E313-44ED-86D9-3F4CB57A4F5A}" xr6:coauthVersionLast="45" xr6:coauthVersionMax="45" xr10:uidLastSave="{00000000-0000-0000-0000-000000000000}"/>
  <bookViews>
    <workbookView xWindow="-120" yWindow="-120" windowWidth="20730" windowHeight="11160" xr2:uid="{8CD40AF6-366D-4DB7-9082-FA9625E6F7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N3" i="1" s="1"/>
  <c r="K3" i="1"/>
  <c r="J3" i="1"/>
  <c r="I3" i="1"/>
  <c r="M7" i="1" l="1"/>
  <c r="K4" i="1"/>
  <c r="K5" i="1"/>
  <c r="K6" i="1"/>
  <c r="K7" i="1"/>
  <c r="K8" i="1"/>
  <c r="J4" i="1"/>
  <c r="J5" i="1"/>
  <c r="J6" i="1"/>
  <c r="J7" i="1"/>
  <c r="J8" i="1"/>
  <c r="I4" i="1"/>
  <c r="I5" i="1"/>
  <c r="I6" i="1"/>
  <c r="I7" i="1"/>
  <c r="I8" i="1"/>
  <c r="G3" i="1"/>
  <c r="O17" i="1" l="1"/>
  <c r="L4" i="1"/>
  <c r="L5" i="1"/>
  <c r="L6" i="1"/>
  <c r="L7" i="1"/>
  <c r="N7" i="1" s="1"/>
  <c r="L8" i="1"/>
  <c r="F3" i="1"/>
  <c r="E4" i="1"/>
  <c r="E3" i="1"/>
  <c r="F4" i="1"/>
  <c r="F5" i="1"/>
  <c r="F6" i="1"/>
  <c r="F7" i="1"/>
  <c r="F8" i="1"/>
  <c r="E5" i="1"/>
  <c r="G5" i="1" s="1"/>
  <c r="E6" i="1"/>
  <c r="G6" i="1" s="1"/>
  <c r="E7" i="1"/>
  <c r="G7" i="1" s="1"/>
  <c r="E8" i="1"/>
  <c r="M8" i="1" l="1"/>
  <c r="N8" i="1" s="1"/>
  <c r="M6" i="1"/>
  <c r="N6" i="1" s="1"/>
  <c r="M5" i="1"/>
  <c r="N5" i="1" s="1"/>
  <c r="N4" i="1"/>
  <c r="M4" i="1"/>
  <c r="G4" i="1"/>
  <c r="G8" i="1"/>
</calcChain>
</file>

<file path=xl/sharedStrings.xml><?xml version="1.0" encoding="utf-8"?>
<sst xmlns="http://schemas.openxmlformats.org/spreadsheetml/2006/main" count="21" uniqueCount="21">
  <si>
    <t>externX</t>
  </si>
  <si>
    <t xml:space="preserve">p0 1387.3   </t>
  </si>
  <si>
    <t xml:space="preserve">p1 1382.52  </t>
  </si>
  <si>
    <t xml:space="preserve">p2 1386.91  </t>
  </si>
  <si>
    <t>a0</t>
  </si>
  <si>
    <t>a1</t>
  </si>
  <si>
    <t>a2</t>
  </si>
  <si>
    <t>I SiO2</t>
  </si>
  <si>
    <t>I Si</t>
  </si>
  <si>
    <t>R</t>
  </si>
  <si>
    <t>k</t>
  </si>
  <si>
    <t>Angulo radian</t>
  </si>
  <si>
    <t>m</t>
  </si>
  <si>
    <t>lambda</t>
  </si>
  <si>
    <t>amstrongs</t>
  </si>
  <si>
    <t>d</t>
  </si>
  <si>
    <t>R/k</t>
  </si>
  <si>
    <t>1+R/k</t>
  </si>
  <si>
    <t>ln(1+R/k)</t>
  </si>
  <si>
    <t>cos teta</t>
  </si>
  <si>
    <t>1/cos 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</si>
</sst>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Hoja1!$K$3:$K$8</c:f>
              <c:numCache>
                <c:formatCode>General</c:formatCode>
                <c:ptCount val="6"/>
                <c:pt idx="0">
                  <c:v>2.092173819810287</c:v>
                </c:pt>
                <c:pt idx="1">
                  <c:v>2.1544907230386587</c:v>
                </c:pt>
                <c:pt idx="2">
                  <c:v>2.266900943245612</c:v>
                </c:pt>
                <c:pt idx="3">
                  <c:v>2.4668116913502147</c:v>
                </c:pt>
                <c:pt idx="4">
                  <c:v>2.8833981181401418</c:v>
                </c:pt>
                <c:pt idx="5">
                  <c:v>3.0276727332792732</c:v>
                </c:pt>
              </c:numCache>
            </c:numRef>
          </c:xVal>
          <c:yVal>
            <c:numRef>
              <c:f>Hoja1!$N$3:$N$8</c:f>
              <c:numCache>
                <c:formatCode>General</c:formatCode>
                <c:ptCount val="6"/>
                <c:pt idx="0">
                  <c:v>1.0038198375433474</c:v>
                </c:pt>
                <c:pt idx="1">
                  <c:v>1.035276180410083</c:v>
                </c:pt>
                <c:pt idx="2">
                  <c:v>1.1033779189624917</c:v>
                </c:pt>
                <c:pt idx="3">
                  <c:v>1.2207745887614561</c:v>
                </c:pt>
                <c:pt idx="4">
                  <c:v>1.4142135623730949</c:v>
                </c:pt>
                <c:pt idx="5">
                  <c:v>1.7434467956210977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D-48F1-B897-C93E3BE7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86560"/>
        <c:axId val="680688856"/>
      </c:scatterChart>
      <c:valAx>
        <c:axId val="6806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88856"/>
        <c:crosses val="autoZero"/>
        <c:crossBetween val="midCat"/>
      </c:valAx>
      <c:valAx>
        <c:axId val="6806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8</xdr:row>
      <xdr:rowOff>128587</xdr:rowOff>
    </xdr:from>
    <xdr:to>
      <xdr:col>8</xdr:col>
      <xdr:colOff>752475</xdr:colOff>
      <xdr:row>23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2DECA4-0CAF-4AAD-B1CF-91772CB23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7749-3A0C-485C-92D2-9BA9459B0EFF}">
  <dimension ref="A1:P17"/>
  <sheetViews>
    <sheetView tabSelected="1" workbookViewId="0">
      <selection activeCell="K15" sqref="K15"/>
    </sheetView>
  </sheetViews>
  <sheetFormatPr baseColWidth="10" defaultRowHeight="15" x14ac:dyDescent="0.25"/>
  <sheetData>
    <row r="1" spans="1:1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16</v>
      </c>
      <c r="J1" t="s">
        <v>17</v>
      </c>
      <c r="K1" t="s">
        <v>18</v>
      </c>
      <c r="L1" t="s">
        <v>11</v>
      </c>
      <c r="M1" t="s">
        <v>19</v>
      </c>
      <c r="N1" t="s">
        <v>20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</row>
    <row r="3" spans="1:16" x14ac:dyDescent="0.25">
      <c r="A3">
        <v>5</v>
      </c>
      <c r="B3">
        <v>831.76</v>
      </c>
      <c r="C3">
        <v>7428</v>
      </c>
      <c r="D3">
        <v>289.29000000000002</v>
      </c>
      <c r="E3">
        <f>C3</f>
        <v>7428</v>
      </c>
      <c r="F3">
        <f>B3+D3</f>
        <v>1121.05</v>
      </c>
      <c r="G3">
        <f>E3/F3</f>
        <v>6.6259310467864951</v>
      </c>
      <c r="H3">
        <v>0.93289999999999995</v>
      </c>
      <c r="I3">
        <f>G3/H3</f>
        <v>7.1025094295063731</v>
      </c>
      <c r="J3">
        <f>1+I3</f>
        <v>8.1025094295063731</v>
      </c>
      <c r="K3">
        <f>LN(J3)</f>
        <v>2.092173819810287</v>
      </c>
      <c r="L3">
        <f>RADIANS(A3)</f>
        <v>8.7266462599716474E-2</v>
      </c>
      <c r="M3">
        <f>COS(L3)</f>
        <v>0.99619469809174555</v>
      </c>
      <c r="N3">
        <f>1/M3</f>
        <v>1.0038198375433474</v>
      </c>
    </row>
    <row r="4" spans="1:16" x14ac:dyDescent="0.25">
      <c r="A4">
        <v>15</v>
      </c>
      <c r="B4">
        <v>738.8</v>
      </c>
      <c r="C4">
        <v>6678.7</v>
      </c>
      <c r="D4">
        <v>200.28</v>
      </c>
      <c r="E4">
        <f>C4</f>
        <v>6678.7</v>
      </c>
      <c r="F4">
        <f t="shared" ref="F4:F8" si="0">B4+D4</f>
        <v>939.07999999999993</v>
      </c>
      <c r="G4">
        <f t="shared" ref="G4:G8" si="1">E4/F4</f>
        <v>7.1119606423307919</v>
      </c>
      <c r="H4">
        <v>0.93289999999999995</v>
      </c>
      <c r="I4">
        <f t="shared" ref="I4:I8" si="2">G4/H4</f>
        <v>7.6234973119635461</v>
      </c>
      <c r="J4">
        <f t="shared" ref="J4:J8" si="3">1+I4</f>
        <v>8.623497311963547</v>
      </c>
      <c r="K4">
        <f t="shared" ref="K4:K8" si="4">LN(J4)</f>
        <v>2.1544907230386587</v>
      </c>
      <c r="L4">
        <f t="shared" ref="L4:L8" si="5">RADIANS(A4)</f>
        <v>0.26179938779914941</v>
      </c>
      <c r="M4">
        <f t="shared" ref="M4:M8" si="6">COS(L4)</f>
        <v>0.96592582628906831</v>
      </c>
      <c r="N4">
        <f t="shared" ref="N4:N8" si="7">1/M4</f>
        <v>1.035276180410083</v>
      </c>
    </row>
    <row r="5" spans="1:16" x14ac:dyDescent="0.25">
      <c r="A5">
        <v>25</v>
      </c>
      <c r="B5">
        <v>630.6</v>
      </c>
      <c r="C5">
        <v>6107.4</v>
      </c>
      <c r="D5">
        <v>126.29</v>
      </c>
      <c r="E5">
        <f t="shared" ref="E5:E8" si="8">C5</f>
        <v>6107.4</v>
      </c>
      <c r="F5">
        <f t="shared" si="0"/>
        <v>756.89</v>
      </c>
      <c r="G5">
        <f t="shared" si="1"/>
        <v>8.0690721240867234</v>
      </c>
      <c r="H5">
        <v>0.93289999999999995</v>
      </c>
      <c r="I5">
        <f t="shared" si="2"/>
        <v>8.6494502348448101</v>
      </c>
      <c r="J5">
        <f t="shared" si="3"/>
        <v>9.6494502348448101</v>
      </c>
      <c r="K5">
        <f t="shared" si="4"/>
        <v>2.266900943245612</v>
      </c>
      <c r="L5">
        <f t="shared" si="5"/>
        <v>0.43633231299858238</v>
      </c>
      <c r="M5">
        <f t="shared" si="6"/>
        <v>0.90630778703664994</v>
      </c>
      <c r="N5">
        <f t="shared" si="7"/>
        <v>1.1033779189624917</v>
      </c>
    </row>
    <row r="6" spans="1:16" x14ac:dyDescent="0.25">
      <c r="A6">
        <v>35</v>
      </c>
      <c r="B6">
        <v>427.91</v>
      </c>
      <c r="C6">
        <v>5347.1</v>
      </c>
      <c r="D6">
        <v>103.55</v>
      </c>
      <c r="E6">
        <f t="shared" si="8"/>
        <v>5347.1</v>
      </c>
      <c r="F6">
        <f t="shared" si="0"/>
        <v>531.46</v>
      </c>
      <c r="G6">
        <f t="shared" si="1"/>
        <v>10.061152297444774</v>
      </c>
      <c r="H6">
        <v>0.93289999999999995</v>
      </c>
      <c r="I6">
        <f t="shared" si="2"/>
        <v>10.78481326770798</v>
      </c>
      <c r="J6">
        <f t="shared" si="3"/>
        <v>11.78481326770798</v>
      </c>
      <c r="K6">
        <f t="shared" si="4"/>
        <v>2.4668116913502147</v>
      </c>
      <c r="L6">
        <f t="shared" si="5"/>
        <v>0.6108652381980153</v>
      </c>
      <c r="M6">
        <f t="shared" si="6"/>
        <v>0.8191520442889918</v>
      </c>
      <c r="N6">
        <f t="shared" si="7"/>
        <v>1.2207745887614561</v>
      </c>
    </row>
    <row r="7" spans="1:16" x14ac:dyDescent="0.25">
      <c r="A7">
        <v>45</v>
      </c>
      <c r="B7">
        <v>203.04</v>
      </c>
      <c r="C7">
        <v>4723.6000000000004</v>
      </c>
      <c r="D7">
        <v>97.012</v>
      </c>
      <c r="E7">
        <f t="shared" si="8"/>
        <v>4723.6000000000004</v>
      </c>
      <c r="F7">
        <f t="shared" si="0"/>
        <v>300.05200000000002</v>
      </c>
      <c r="G7">
        <f t="shared" si="1"/>
        <v>15.742604615200031</v>
      </c>
      <c r="H7">
        <v>0.93289999999999995</v>
      </c>
      <c r="I7">
        <f t="shared" si="2"/>
        <v>16.874911153607066</v>
      </c>
      <c r="J7">
        <f t="shared" si="3"/>
        <v>17.874911153607066</v>
      </c>
      <c r="K7">
        <f t="shared" si="4"/>
        <v>2.8833981181401418</v>
      </c>
      <c r="L7">
        <f t="shared" si="5"/>
        <v>0.78539816339744828</v>
      </c>
      <c r="M7">
        <f t="shared" si="6"/>
        <v>0.70710678118654757</v>
      </c>
      <c r="N7">
        <f t="shared" si="7"/>
        <v>1.4142135623730949</v>
      </c>
    </row>
    <row r="8" spans="1:16" x14ac:dyDescent="0.25">
      <c r="A8">
        <v>55</v>
      </c>
      <c r="B8">
        <v>160.63</v>
      </c>
      <c r="C8">
        <v>4064</v>
      </c>
      <c r="D8">
        <v>61.075000000000003</v>
      </c>
      <c r="E8">
        <f t="shared" si="8"/>
        <v>4064</v>
      </c>
      <c r="F8">
        <f t="shared" si="0"/>
        <v>221.70499999999998</v>
      </c>
      <c r="G8">
        <f t="shared" si="1"/>
        <v>18.330664621907491</v>
      </c>
      <c r="H8">
        <v>0.93289999999999995</v>
      </c>
      <c r="I8">
        <f t="shared" si="2"/>
        <v>19.649120615186508</v>
      </c>
      <c r="J8">
        <f t="shared" si="3"/>
        <v>20.649120615186508</v>
      </c>
      <c r="K8">
        <f t="shared" si="4"/>
        <v>3.0276727332792732</v>
      </c>
      <c r="L8">
        <f t="shared" si="5"/>
        <v>0.95993108859688125</v>
      </c>
      <c r="M8">
        <f t="shared" si="6"/>
        <v>0.57357643635104616</v>
      </c>
      <c r="N8">
        <f t="shared" si="7"/>
        <v>1.7434467956210977</v>
      </c>
    </row>
    <row r="11" spans="1:16" x14ac:dyDescent="0.25">
      <c r="N11" t="s">
        <v>12</v>
      </c>
      <c r="O11">
        <v>0.69769999999999999</v>
      </c>
    </row>
    <row r="12" spans="1:16" x14ac:dyDescent="0.25">
      <c r="N12" t="s">
        <v>13</v>
      </c>
      <c r="O12">
        <v>36</v>
      </c>
      <c r="P12" t="s">
        <v>14</v>
      </c>
    </row>
    <row r="13" spans="1:16" x14ac:dyDescent="0.25">
      <c r="O13">
        <v>29.04</v>
      </c>
    </row>
    <row r="14" spans="1:16" x14ac:dyDescent="0.25">
      <c r="O14">
        <v>29</v>
      </c>
    </row>
    <row r="17" spans="14:15" x14ac:dyDescent="0.25">
      <c r="N17" t="s">
        <v>15</v>
      </c>
      <c r="O17">
        <f>O11*O12</f>
        <v>25.1172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603ADC411D8748BA8ED3528DB96CDB" ma:contentTypeVersion="11" ma:contentTypeDescription="Crear nuevo documento." ma:contentTypeScope="" ma:versionID="062fe0798e842f4313b969a8a088ec8e">
  <xsd:schema xmlns:xsd="http://www.w3.org/2001/XMLSchema" xmlns:xs="http://www.w3.org/2001/XMLSchema" xmlns:p="http://schemas.microsoft.com/office/2006/metadata/properties" xmlns:ns3="cd4db9ec-5b43-45ff-ab07-b29fae97d56f" xmlns:ns4="edd936f1-dca5-44e3-8235-2a66cd98c7e9" targetNamespace="http://schemas.microsoft.com/office/2006/metadata/properties" ma:root="true" ma:fieldsID="042a64137ce2eaea2b5a2b7c126217bb" ns3:_="" ns4:_="">
    <xsd:import namespace="cd4db9ec-5b43-45ff-ab07-b29fae97d56f"/>
    <xsd:import namespace="edd936f1-dca5-44e3-8235-2a66cd98c7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db9ec-5b43-45ff-ab07-b29fae97d5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936f1-dca5-44e3-8235-2a66cd98c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86F854-8739-43C6-BD13-BE73084A1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4db9ec-5b43-45ff-ab07-b29fae97d56f"/>
    <ds:schemaRef ds:uri="edd936f1-dca5-44e3-8235-2a66cd98c7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E87955-0D97-41A0-855C-87620554C8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4575F1-1AB1-408A-9FA6-0E020EA1C8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Mayela Itzel Arreola Barba</cp:lastModifiedBy>
  <dcterms:created xsi:type="dcterms:W3CDTF">2019-10-29T02:23:12Z</dcterms:created>
  <dcterms:modified xsi:type="dcterms:W3CDTF">2019-10-31T03:40:13Z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0x010100C4603ADC411D8748BA8ED3528DB96CDB</vt:lpwstr>
  </property>
</Properties>
</file>