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/Downloads/Muestra oxidada/"/>
    </mc:Choice>
  </mc:AlternateContent>
  <xr:revisionPtr revIDLastSave="0" documentId="13_ncr:1_{710AEB61-37C1-CE43-B3BF-D405C4B4C12A}" xr6:coauthVersionLast="45" xr6:coauthVersionMax="45" xr10:uidLastSave="{00000000-0000-0000-0000-000000000000}"/>
  <bookViews>
    <workbookView xWindow="360" yWindow="460" windowWidth="28040" windowHeight="17040" activeTab="2" xr2:uid="{2B212635-A526-0746-90C4-E0ACF1813CE5}"/>
  </bookViews>
  <sheets>
    <sheet name="EquipoB" sheetId="1" r:id="rId1"/>
    <sheet name="Infinito" sheetId="3" r:id="rId2"/>
    <sheet name="EquipoB2" sheetId="5" r:id="rId3"/>
    <sheet name="Cálcul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7" i="5" l="1"/>
  <c r="F35" i="5"/>
  <c r="F36" i="5"/>
  <c r="F37" i="5"/>
  <c r="F38" i="5"/>
  <c r="F39" i="5"/>
  <c r="F40" i="5"/>
  <c r="I20" i="3"/>
  <c r="I19" i="3"/>
  <c r="I18" i="3"/>
  <c r="I17" i="3"/>
  <c r="I16" i="3"/>
  <c r="I15" i="3"/>
  <c r="J20" i="3"/>
  <c r="G8" i="1"/>
  <c r="E39" i="5"/>
  <c r="E40" i="5"/>
  <c r="E38" i="5"/>
  <c r="K5" i="1"/>
  <c r="K6" i="1"/>
  <c r="K7" i="1"/>
  <c r="K8" i="1"/>
  <c r="K9" i="1"/>
  <c r="K10" i="1"/>
  <c r="G7" i="1"/>
  <c r="G6" i="1"/>
  <c r="F24" i="3"/>
  <c r="F23" i="3"/>
  <c r="F22" i="3"/>
  <c r="F20" i="3"/>
  <c r="G39" i="5" l="1"/>
  <c r="G40" i="5"/>
  <c r="E37" i="5" l="1"/>
  <c r="G37" i="5" s="1"/>
  <c r="G38" i="5"/>
  <c r="J16" i="3"/>
  <c r="G5" i="1"/>
  <c r="E36" i="5"/>
  <c r="G36" i="5" s="1"/>
  <c r="E35" i="5"/>
  <c r="G35" i="5" s="1"/>
  <c r="E21" i="3"/>
  <c r="F21" i="3" s="1"/>
  <c r="E25" i="3"/>
  <c r="E24" i="3"/>
  <c r="F25" i="3" s="1"/>
  <c r="E23" i="3"/>
  <c r="J18" i="3" s="1"/>
  <c r="E22" i="3"/>
  <c r="J17" i="3" s="1"/>
  <c r="E20" i="3"/>
  <c r="J15" i="3" s="1"/>
  <c r="J19" i="3" l="1"/>
  <c r="G4" i="5"/>
  <c r="G5" i="5"/>
  <c r="G6" i="5"/>
  <c r="G7" i="5"/>
  <c r="G8" i="5"/>
  <c r="G3" i="5"/>
  <c r="F4" i="5"/>
  <c r="F5" i="5"/>
  <c r="F6" i="5"/>
  <c r="F7" i="5"/>
  <c r="F8" i="5"/>
  <c r="F3" i="5"/>
  <c r="E4" i="5"/>
  <c r="E5" i="5"/>
  <c r="E6" i="5"/>
  <c r="E7" i="5"/>
  <c r="E8" i="5"/>
  <c r="E3" i="5"/>
  <c r="E17" i="3" l="1"/>
  <c r="E16" i="3"/>
  <c r="E15" i="3"/>
  <c r="E14" i="3"/>
  <c r="E13" i="3"/>
  <c r="E12" i="3"/>
  <c r="E8" i="3"/>
  <c r="I9" i="3" s="1"/>
  <c r="E7" i="3"/>
  <c r="E6" i="3"/>
  <c r="E5" i="3"/>
  <c r="I6" i="3" s="1"/>
  <c r="E4" i="3"/>
  <c r="I5" i="3" s="1"/>
  <c r="E3" i="3"/>
  <c r="I8" i="3" l="1"/>
  <c r="I4" i="3"/>
  <c r="I7" i="3"/>
  <c r="O20" i="1"/>
  <c r="J9" i="1"/>
  <c r="J10" i="1"/>
  <c r="J6" i="1"/>
  <c r="J7" i="1"/>
  <c r="J8" i="1"/>
  <c r="J5" i="1"/>
  <c r="F6" i="1"/>
  <c r="F7" i="1"/>
  <c r="F8" i="1"/>
  <c r="F9" i="1"/>
  <c r="F10" i="1"/>
  <c r="F5" i="1"/>
  <c r="C6" i="1"/>
  <c r="C7" i="1"/>
  <c r="C8" i="1"/>
  <c r="C9" i="1"/>
  <c r="C10" i="1"/>
  <c r="C5" i="1"/>
</calcChain>
</file>

<file path=xl/sharedStrings.xml><?xml version="1.0" encoding="utf-8"?>
<sst xmlns="http://schemas.openxmlformats.org/spreadsheetml/2006/main" count="51" uniqueCount="34">
  <si>
    <t>Ángulo</t>
  </si>
  <si>
    <t>Comp</t>
  </si>
  <si>
    <t>SiO2</t>
  </si>
  <si>
    <t>Si</t>
  </si>
  <si>
    <t>Radianes</t>
  </si>
  <si>
    <t>R</t>
  </si>
  <si>
    <t>1/sin(theta)</t>
  </si>
  <si>
    <t>ln(1+(R/K))</t>
  </si>
  <si>
    <t>1/cos(theta)</t>
  </si>
  <si>
    <t>K</t>
  </si>
  <si>
    <t>x</t>
  </si>
  <si>
    <t>y</t>
  </si>
  <si>
    <t>nm</t>
  </si>
  <si>
    <t>k</t>
  </si>
  <si>
    <t>nanómetros</t>
  </si>
  <si>
    <t>lambda</t>
  </si>
  <si>
    <t>Óxido infinito</t>
  </si>
  <si>
    <t>OxidoInf.fil</t>
  </si>
  <si>
    <t>externX</t>
  </si>
  <si>
    <t xml:space="preserve">p0 1382.71  </t>
  </si>
  <si>
    <t xml:space="preserve">p1 1384.12  </t>
  </si>
  <si>
    <t>suma</t>
  </si>
  <si>
    <t>Angulo</t>
  </si>
  <si>
    <t>Silicio infinito</t>
  </si>
  <si>
    <t>SiInf.fil</t>
  </si>
  <si>
    <t xml:space="preserve">p0 1387.22  </t>
  </si>
  <si>
    <t xml:space="preserve">p1 1386.53  </t>
  </si>
  <si>
    <t>ln(1+(R/K)</t>
  </si>
  <si>
    <t>d</t>
  </si>
  <si>
    <t>Silicio infinito op</t>
  </si>
  <si>
    <t>correccion</t>
  </si>
  <si>
    <t>1/Cos(theta)</t>
  </si>
  <si>
    <t>Kmala</t>
  </si>
  <si>
    <t>K Cuchareada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</si>
</sst>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1" fillId="0" borderId="0" xfId="1"/>
    <xf numFmtId="0" fontId="1" fillId="0" borderId="0" xfId="1" applyAlignment="1">
      <alignment horizontal="center"/>
    </xf>
    <xf numFmtId="0" fontId="0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6EF79C26-6165-8840-A12F-C8895ADAE1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EquipoB!$G$5:$G$10</c:f>
              <c:numCache>
                <c:formatCode>General</c:formatCode>
                <c:ptCount val="6"/>
                <c:pt idx="0">
                  <c:v>66.033854377581605</c:v>
                </c:pt>
                <c:pt idx="1">
                  <c:v>119.50389105058366</c:v>
                </c:pt>
                <c:pt idx="2">
                  <c:v>198.02270011947434</c:v>
                </c:pt>
                <c:pt idx="3">
                  <c:v>319.50082281952825</c:v>
                </c:pt>
                <c:pt idx="4">
                  <c:v>470.51</c:v>
                </c:pt>
                <c:pt idx="5">
                  <c:v>656.42880000000002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1D-2B4E-8C5E-C4AEB34A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77087"/>
        <c:axId val="599234847"/>
      </c:scatterChart>
      <c:valAx>
        <c:axId val="59587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234847"/>
        <c:crosses val="autoZero"/>
        <c:crossBetween val="midCat"/>
      </c:valAx>
      <c:valAx>
        <c:axId val="59923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7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EquipoB!$K$4</c:f>
              <c:strCache>
                <c:ptCount val="1"/>
                <c:pt idx="0">
                  <c:v>1/cos(theta)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EquipoB!$K$5:$K$10</c:f>
              <c:numCache>
                <c:formatCode>General</c:formatCode>
                <c:ptCount val="6"/>
                <c:pt idx="0">
                  <c:v>1.0038198375433474</c:v>
                </c:pt>
                <c:pt idx="1">
                  <c:v>1.035276180410083</c:v>
                </c:pt>
                <c:pt idx="2">
                  <c:v>1.1033779189624917</c:v>
                </c:pt>
                <c:pt idx="3">
                  <c:v>1.2207745887614561</c:v>
                </c:pt>
                <c:pt idx="4">
                  <c:v>1.4142135623730949</c:v>
                </c:pt>
                <c:pt idx="5">
                  <c:v>1.7434467956210977</c:v>
                </c:pt>
              </c:numCache>
            </c:numRef>
          </c:xVal>
          <c:yVal>
            <c:numRef>
              <c:f>EquipoB!$J$5:$J$10</c:f>
              <c:numCache>
                <c:formatCode>General</c:formatCode>
                <c:ptCount val="6"/>
                <c:pt idx="0">
                  <c:v>4.2736535579369033</c:v>
                </c:pt>
                <c:pt idx="1">
                  <c:v>4.8605823247216975</c:v>
                </c:pt>
                <c:pt idx="2">
                  <c:v>5.3625389498683491</c:v>
                </c:pt>
                <c:pt idx="3">
                  <c:v>5.8391327269165156</c:v>
                </c:pt>
                <c:pt idx="4">
                  <c:v>6.2252552568919874</c:v>
                </c:pt>
                <c:pt idx="5">
                  <c:v>6.5576916647367938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05-AE4C-8F70-8ECE16D32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107903"/>
        <c:axId val="602503503"/>
      </c:scatterChart>
      <c:valAx>
        <c:axId val="55810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503503"/>
        <c:crosses val="autoZero"/>
        <c:crossBetween val="midCat"/>
      </c:valAx>
      <c:valAx>
        <c:axId val="6025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10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EquipoB2!$F$3:$F$8</c:f>
              <c:numCache>
                <c:formatCode>General</c:formatCode>
                <c:ptCount val="6"/>
                <c:pt idx="0">
                  <c:v>11.473713245669856</c:v>
                </c:pt>
                <c:pt idx="1">
                  <c:v>3.8637033051562737</c:v>
                </c:pt>
                <c:pt idx="2">
                  <c:v>2.3662015831524985</c:v>
                </c:pt>
                <c:pt idx="3">
                  <c:v>1.7434467956210982</c:v>
                </c:pt>
                <c:pt idx="4">
                  <c:v>1.4142135623730951</c:v>
                </c:pt>
                <c:pt idx="5">
                  <c:v>1.2207745887614561</c:v>
                </c:pt>
              </c:numCache>
            </c:numRef>
          </c:xVal>
          <c:yVal>
            <c:numRef>
              <c:f>EquipoB2!$E$3:$E$8</c:f>
              <c:numCache>
                <c:formatCode>General</c:formatCode>
                <c:ptCount val="6"/>
                <c:pt idx="0">
                  <c:v>4.5614522865717859</c:v>
                </c:pt>
                <c:pt idx="1">
                  <c:v>4.8503523440181855</c:v>
                </c:pt>
                <c:pt idx="2">
                  <c:v>5.0726395434510456</c:v>
                </c:pt>
                <c:pt idx="3">
                  <c:v>5.2623464745625945</c:v>
                </c:pt>
                <c:pt idx="4">
                  <c:v>4.4496975208170149</c:v>
                </c:pt>
                <c:pt idx="5">
                  <c:v>3.8070094510524748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6E-7648-9622-7B6E6CCF4B40}"/>
            </c:ext>
          </c:extLst>
        </c:ser>
        <c:ser>
          <c:idx val="1"/>
          <c:order val="1"/>
          <c:tx>
            <c:v>Lineal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EquipoB2!$F$6:$F$8</c:f>
              <c:numCache>
                <c:formatCode>General</c:formatCode>
                <c:ptCount val="3"/>
                <c:pt idx="0">
                  <c:v>1.7434467956210982</c:v>
                </c:pt>
                <c:pt idx="1">
                  <c:v>1.4142135623730951</c:v>
                </c:pt>
                <c:pt idx="2">
                  <c:v>1.2207745887614561</c:v>
                </c:pt>
              </c:numCache>
            </c:numRef>
          </c:xVal>
          <c:yVal>
            <c:numRef>
              <c:f>EquipoB2!$E$6:$E$8</c:f>
              <c:numCache>
                <c:formatCode>General</c:formatCode>
                <c:ptCount val="3"/>
                <c:pt idx="0">
                  <c:v>5.2623464745625945</c:v>
                </c:pt>
                <c:pt idx="1">
                  <c:v>4.4496975208170149</c:v>
                </c:pt>
                <c:pt idx="2">
                  <c:v>3.8070094510524748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86E-7648-9622-7B6E6CCF4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83199"/>
        <c:axId val="481360319"/>
      </c:scatterChart>
      <c:valAx>
        <c:axId val="53858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360319"/>
        <c:crosses val="autoZero"/>
        <c:crossBetween val="midCat"/>
      </c:valAx>
      <c:valAx>
        <c:axId val="48136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8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0.5"/>
            <c:backward val="1.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EquipoB2!$F$35:$F$40</c:f>
              <c:numCache>
                <c:formatCode>General</c:formatCode>
                <c:ptCount val="6"/>
                <c:pt idx="0">
                  <c:v>1.0038198375433474</c:v>
                </c:pt>
                <c:pt idx="1">
                  <c:v>1.035276180410083</c:v>
                </c:pt>
                <c:pt idx="2">
                  <c:v>1.1033779189624917</c:v>
                </c:pt>
                <c:pt idx="3">
                  <c:v>1.2207745887614561</c:v>
                </c:pt>
                <c:pt idx="4">
                  <c:v>1.4142135623730949</c:v>
                </c:pt>
                <c:pt idx="5">
                  <c:v>1.7434467956210977</c:v>
                </c:pt>
              </c:numCache>
            </c:numRef>
          </c:xVal>
          <c:yVal>
            <c:numRef>
              <c:f>EquipoB2!$E$35:$E$40</c:f>
              <c:numCache>
                <c:formatCode>General</c:formatCode>
                <c:ptCount val="6"/>
                <c:pt idx="0">
                  <c:v>4.5686596840530056</c:v>
                </c:pt>
                <c:pt idx="1">
                  <c:v>5.1219312513076742</c:v>
                </c:pt>
                <c:pt idx="2">
                  <c:v>5.7021753099258117</c:v>
                </c:pt>
                <c:pt idx="3">
                  <c:v>6.3462191069718736</c:v>
                </c:pt>
                <c:pt idx="4">
                  <c:v>6.763689344765921</c:v>
                </c:pt>
                <c:pt idx="5">
                  <c:v>7.6936002748736634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B8-E146-A7B6-2AAA5D3BC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501983"/>
        <c:axId val="538479183"/>
      </c:scatterChart>
      <c:valAx>
        <c:axId val="538501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1/Cos(theta)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79183"/>
        <c:crosses val="autoZero"/>
        <c:crossBetween val="midCat"/>
      </c:valAx>
      <c:valAx>
        <c:axId val="53847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ln(1+(R/K)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50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565150</xdr:colOff>
      <xdr:row>16</xdr:row>
      <xdr:rowOff>31750</xdr:rowOff>
    </xdr:from>
    <xdr:to>
      <xdr:col>7</xdr:col>
      <xdr:colOff>184150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14C1C2-2069-A74E-884C-8917A7929F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139700</xdr:colOff>
      <xdr:row>16</xdr:row>
      <xdr:rowOff>95250</xdr:rowOff>
    </xdr:from>
    <xdr:to>
      <xdr:col>13</xdr:col>
      <xdr:colOff>571500</xdr:colOff>
      <xdr:row>29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EDE5A-CA40-2746-A6C7-ED727F89C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10</xdr:row>
      <xdr:rowOff>88900</xdr:rowOff>
    </xdr:from>
    <xdr:to>
      <xdr:col>15</xdr:col>
      <xdr:colOff>596900</xdr:colOff>
      <xdr:row>29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F62589-C41A-4941-A3C9-25CC7C4AB4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787400</xdr:colOff>
      <xdr:row>43</xdr:row>
      <xdr:rowOff>107950</xdr:rowOff>
    </xdr:from>
    <xdr:to>
      <xdr:col>12</xdr:col>
      <xdr:colOff>596900</xdr:colOff>
      <xdr:row>59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1C235F-12F3-504B-944B-44C9F2494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80962</xdr:rowOff>
    </xdr:from>
    <xdr:ext cx="1671868" cy="33425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C4741C1-12B2-0848-9D9F-F44ACEEB3253}"/>
                </a:ext>
              </a:extLst>
            </xdr:cNvPr>
            <xdr:cNvSpPr txBox="1"/>
          </xdr:nvSpPr>
          <xdr:spPr>
            <a:xfrm>
              <a:off x="1130300" y="271462"/>
              <a:ext cx="1671868" cy="3342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/>
                <a:t>d=</a:t>
              </a:r>
              <a14:m>
                <m:oMath xmlns:m="http://schemas.openxmlformats.org/officeDocument/2006/math">
                  <m:r>
                    <a:rPr lang="es-MX" sz="1400" i="1">
                      <a:latin typeface="Cambria Math" panose="02040503050406030204" pitchFamily="18" charset="0"/>
                    </a:rPr>
                    <m:t>𝜆</m:t>
                  </m:r>
                  <m:func>
                    <m:funcPr>
                      <m:ctrlPr>
                        <a:rPr lang="es-MX" sz="1400" i="1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s-MX" sz="1400" i="1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r>
                        <a:rPr lang="es-MX" sz="1400" i="1">
                          <a:latin typeface="Cambria Math" panose="02040503050406030204" pitchFamily="18" charset="0"/>
                        </a:rPr>
                        <m:t>𝜃</m:t>
                      </m:r>
                    </m:e>
                  </m:func>
                  <m:r>
                    <a:rPr lang="es-MX" sz="1400" b="0" i="1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sty m:val="p"/>
                    </m:rPr>
                    <a:rPr lang="es-MX" sz="1400" b="0" i="0">
                      <a:latin typeface="Cambria Math" panose="02040503050406030204" pitchFamily="18" charset="0"/>
                    </a:rPr>
                    <m:t>ln</m:t>
                  </m:r>
                  <m:r>
                    <a:rPr lang="es-MX" sz="1400" b="0" i="1">
                      <a:latin typeface="Cambria Math" panose="02040503050406030204" pitchFamily="18" charset="0"/>
                    </a:rPr>
                    <m:t>⁡[1+</m:t>
                  </m:r>
                  <m:f>
                    <m:fPr>
                      <m:ctrlPr>
                        <a:rPr lang="es-MX" sz="14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MX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𝑆𝑖𝑂</m:t>
                          </m:r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s-MX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sub>
                      </m:sSub>
                      <m:sSub>
                        <m:sSubPr>
                          <m:ctrlPr>
                            <a:rPr lang="es-MX" sz="14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s-MX" sz="1400" b="0" i="1">
                              <a:latin typeface="Cambria Math" panose="02040503050406030204" pitchFamily="18" charset="0"/>
                            </a:rPr>
                            <m:t>𝑆𝑖</m:t>
                          </m:r>
                        </m:sub>
                      </m:sSub>
                    </m:den>
                  </m:f>
                  <m:r>
                    <a:rPr lang="es-MX" sz="14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endParaRPr lang="es-MX" sz="14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C4741C1-12B2-0848-9D9F-F44ACEEB3253}"/>
                </a:ext>
              </a:extLst>
            </xdr:cNvPr>
            <xdr:cNvSpPr txBox="1"/>
          </xdr:nvSpPr>
          <xdr:spPr>
            <a:xfrm>
              <a:off x="1130300" y="271462"/>
              <a:ext cx="1671868" cy="3342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/>
                <a:t>d=</a:t>
              </a:r>
              <a:r>
                <a:rPr lang="es-MX" sz="1400" i="0">
                  <a:latin typeface="Cambria Math" panose="02040503050406030204" pitchFamily="18" charset="0"/>
                </a:rPr>
                <a:t>𝜆 cos⁡𝜃</a:t>
              </a:r>
              <a:r>
                <a:rPr lang="es-MX" sz="1400" b="0" i="0">
                  <a:latin typeface="Cambria Math" panose="02040503050406030204" pitchFamily="18" charset="0"/>
                </a:rPr>
                <a:t>  ln⁡[1+𝐼_𝑆𝑖𝑂2/(𝑅_0 𝐼_𝑆𝑖 )]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4</xdr:col>
      <xdr:colOff>295275</xdr:colOff>
      <xdr:row>1</xdr:row>
      <xdr:rowOff>90487</xdr:rowOff>
    </xdr:from>
    <xdr:ext cx="871905" cy="43992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B917AA-756F-C043-9442-CFB10FAC5861}"/>
                </a:ext>
              </a:extLst>
            </xdr:cNvPr>
            <xdr:cNvSpPr txBox="1"/>
          </xdr:nvSpPr>
          <xdr:spPr>
            <a:xfrm>
              <a:off x="3597275" y="280987"/>
              <a:ext cx="871905" cy="4399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i="1">
                        <a:latin typeface="Cambria Math" panose="02040503050406030204" pitchFamily="18" charset="0"/>
                      </a:rPr>
                      <m:t>𝐾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𝑆𝑖𝑂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2∞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</m:e>
                          <m:sub>
                            <m:r>
                              <a:rPr lang="es-MX" sz="1400" b="0" i="1">
                                <a:latin typeface="Cambria Math" panose="02040503050406030204" pitchFamily="18" charset="0"/>
                              </a:rPr>
                              <m:t>𝑆𝑖</m:t>
                            </m:r>
                            <m:r>
                              <a:rPr lang="es-MX" sz="1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∞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ECB917AA-756F-C043-9442-CFB10FAC5861}"/>
                </a:ext>
              </a:extLst>
            </xdr:cNvPr>
            <xdr:cNvSpPr txBox="1"/>
          </xdr:nvSpPr>
          <xdr:spPr>
            <a:xfrm>
              <a:off x="3597275" y="280987"/>
              <a:ext cx="871905" cy="4399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i="0">
                  <a:latin typeface="Cambria Math" panose="02040503050406030204" pitchFamily="18" charset="0"/>
                </a:rPr>
                <a:t>𝐾</a:t>
              </a:r>
              <a:r>
                <a:rPr lang="es-MX" sz="1400" b="0" i="0">
                  <a:latin typeface="Cambria Math" panose="02040503050406030204" pitchFamily="18" charset="0"/>
                </a:rPr>
                <a:t>=𝐼_𝑆𝑖𝑂2∞/𝐼_𝑆𝑖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 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6</xdr:col>
      <xdr:colOff>257175</xdr:colOff>
      <xdr:row>1</xdr:row>
      <xdr:rowOff>109537</xdr:rowOff>
    </xdr:from>
    <xdr:ext cx="739048" cy="3820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F94195-CEDC-D544-BB40-ADBA59EE664D}"/>
                </a:ext>
              </a:extLst>
            </xdr:cNvPr>
            <xdr:cNvSpPr txBox="1"/>
          </xdr:nvSpPr>
          <xdr:spPr>
            <a:xfrm>
              <a:off x="5210175" y="300037"/>
              <a:ext cx="739048" cy="382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r>
                <a:rPr lang="es-MX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s-MX" sz="16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6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𝑆𝑖𝑂</m:t>
                          </m:r>
                          <m: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es-MX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𝑆𝑖</m:t>
                          </m:r>
                        </m:sub>
                      </m:sSub>
                    </m:den>
                  </m:f>
                </m:oMath>
              </a14:m>
              <a:endParaRPr lang="es-MX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EF94195-CEDC-D544-BB40-ADBA59EE664D}"/>
                </a:ext>
              </a:extLst>
            </xdr:cNvPr>
            <xdr:cNvSpPr txBox="1"/>
          </xdr:nvSpPr>
          <xdr:spPr>
            <a:xfrm>
              <a:off x="5210175" y="300037"/>
              <a:ext cx="739048" cy="3820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R</a:t>
              </a:r>
              <a:r>
                <a:rPr lang="es-MX" sz="16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s-MX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=𝐼_𝑆𝑖𝑂2/𝐼_𝑆𝑖 </a:t>
              </a:r>
              <a:endParaRPr lang="es-MX" sz="14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685800</xdr:colOff>
      <xdr:row>5</xdr:row>
      <xdr:rowOff>90487</xdr:rowOff>
    </xdr:from>
    <xdr:ext cx="1834477" cy="4472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FACA7AF-DA0E-3C40-ADE4-D8BE8760032D}"/>
                </a:ext>
              </a:extLst>
            </xdr:cNvPr>
            <xdr:cNvSpPr txBox="1"/>
          </xdr:nvSpPr>
          <xdr:spPr>
            <a:xfrm>
              <a:off x="1511300" y="1042987"/>
              <a:ext cx="1834477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MX" sz="14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ctrlPr>
                              <a:rPr lang="es-MX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𝑅</m:t>
                                </m:r>
                              </m:num>
                              <m:den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𝐾</m:t>
                                </m:r>
                                <m:r>
                                  <a:rPr lang="es-MX" sz="1400" b="0" i="1">
                                    <a:latin typeface="Cambria Math" panose="02040503050406030204" pitchFamily="18" charset="0"/>
                                  </a:rPr>
                                  <m:t>+1</m:t>
                                </m:r>
                              </m:den>
                            </m:f>
                          </m:e>
                        </m:d>
                      </m:e>
                    </m:func>
                    <m:r>
                      <a:rPr lang="es-MX" sz="1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𝑠𝑖𝑛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  <m:r>
                          <a:rPr lang="es-MX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s-MX" sz="1400" b="0" i="1">
                        <a:latin typeface="Cambria Math" panose="02040503050406030204" pitchFamily="18" charset="0"/>
                      </a:rPr>
                      <m:t>   </m:t>
                    </m:r>
                    <m:f>
                      <m:f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num>
                      <m:den>
                        <m:r>
                          <a:rPr lang="es-MX" sz="14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𝜆</m:t>
                        </m:r>
                      </m:den>
                    </m:f>
                  </m:oMath>
                </m:oMathPara>
              </a14:m>
              <a:endParaRPr lang="es-MX" sz="14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FACA7AF-DA0E-3C40-ADE4-D8BE8760032D}"/>
                </a:ext>
              </a:extLst>
            </xdr:cNvPr>
            <xdr:cNvSpPr txBox="1"/>
          </xdr:nvSpPr>
          <xdr:spPr>
            <a:xfrm>
              <a:off x="1511300" y="1042987"/>
              <a:ext cx="1834477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latin typeface="Cambria Math" panose="02040503050406030204" pitchFamily="18" charset="0"/>
                </a:rPr>
                <a:t>ln⁡(𝑅/(𝐾+1))=1/(𝑠𝑖𝑛(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𝜃)) </a:t>
              </a:r>
              <a:r>
                <a:rPr lang="es-MX" sz="1400" b="0" i="0">
                  <a:latin typeface="Cambria Math" panose="02040503050406030204" pitchFamily="18" charset="0"/>
                </a:rPr>
                <a:t>    𝑑/</a:t>
              </a:r>
              <a:r>
                <a:rPr lang="es-MX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endParaRPr lang="es-MX" sz="1400"/>
            </a:p>
          </xdr:txBody>
        </xdr:sp>
      </mc:Fallback>
    </mc:AlternateContent>
    <xdr:clientData/>
  </xdr:oneCellAnchor>
  <xdr:oneCellAnchor>
    <xdr:from>
      <xdr:col>2</xdr:col>
      <xdr:colOff>514350</xdr:colOff>
      <xdr:row>8</xdr:row>
      <xdr:rowOff>128587</xdr:rowOff>
    </xdr:from>
    <xdr:ext cx="1084656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509657F-7EAE-9B41-AF5F-37E6BA168CCB}"/>
                </a:ext>
              </a:extLst>
            </xdr:cNvPr>
            <xdr:cNvSpPr txBox="1"/>
          </xdr:nvSpPr>
          <xdr:spPr>
            <a:xfrm>
              <a:off x="2165350" y="1652587"/>
              <a:ext cx="108465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6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=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       </m:t>
                    </m:r>
                    <m:r>
                      <a:rPr lang="es-MX" sz="1600" b="0" i="1">
                        <a:latin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s-MX" sz="16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1509657F-7EAE-9B41-AF5F-37E6BA168CCB}"/>
                </a:ext>
              </a:extLst>
            </xdr:cNvPr>
            <xdr:cNvSpPr txBox="1"/>
          </xdr:nvSpPr>
          <xdr:spPr>
            <a:xfrm>
              <a:off x="2165350" y="1652587"/>
              <a:ext cx="1084656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600" b="0" i="0">
                  <a:latin typeface="Cambria Math" panose="02040503050406030204" pitchFamily="18" charset="0"/>
                </a:rPr>
                <a:t>𝑦= 𝑥       𝑚</a:t>
              </a:r>
              <a:endParaRPr lang="es-MX" sz="1600"/>
            </a:p>
          </xdr:txBody>
        </xdr:sp>
      </mc:Fallback>
    </mc:AlternateContent>
    <xdr:clientData/>
  </xdr:oneCellAnchor>
  <xdr:twoCellAnchor>
    <xdr:from>
      <xdr:col>3</xdr:col>
      <xdr:colOff>517309</xdr:colOff>
      <xdr:row>4</xdr:row>
      <xdr:rowOff>106282</xdr:rowOff>
    </xdr:from>
    <xdr:to>
      <xdr:col>4</xdr:col>
      <xdr:colOff>145608</xdr:colOff>
      <xdr:row>10</xdr:row>
      <xdr:rowOff>163432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22AB26CD-1A47-9146-9590-7002C5A826A9}"/>
            </a:ext>
          </a:extLst>
        </xdr:cNvPr>
        <xdr:cNvSpPr/>
      </xdr:nvSpPr>
      <xdr:spPr>
        <a:xfrm rot="1043154">
          <a:off x="2993809" y="868282"/>
          <a:ext cx="453799" cy="120015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BD79-6007-C84F-8D5A-1ECBBDFC62B9}">
  <dimension ref="B3:P20"/>
  <sheetViews>
    <sheetView zoomScale="112" workbookViewId="0">
      <selection activeCell="E11" sqref="E11"/>
    </sheetView>
  </sheetViews>
  <sheetFormatPr baseColWidth="10" defaultRowHeight="16" x14ac:dyDescent="0.2"/>
  <cols>
    <col min="9" max="9" width="11" bestFit="1" customWidth="1"/>
    <col min="10" max="10" width="10.33203125" bestFit="1" customWidth="1"/>
    <col min="11" max="11" width="11.33203125" bestFit="1" customWidth="1"/>
  </cols>
  <sheetData>
    <row r="3" spans="2:14" x14ac:dyDescent="0.2">
      <c r="J3" t="s">
        <v>11</v>
      </c>
      <c r="K3" t="s">
        <v>10</v>
      </c>
    </row>
    <row r="4" spans="2:14" ht="17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1" t="s">
        <v>5</v>
      </c>
      <c r="H4" s="5" t="s">
        <v>9</v>
      </c>
      <c r="I4" s="3" t="s">
        <v>6</v>
      </c>
      <c r="J4" s="2" t="s">
        <v>7</v>
      </c>
      <c r="K4" s="2" t="s">
        <v>8</v>
      </c>
      <c r="L4" s="2"/>
      <c r="M4" s="2"/>
      <c r="N4" s="2"/>
    </row>
    <row r="5" spans="2:14" x14ac:dyDescent="0.2">
      <c r="B5">
        <v>5</v>
      </c>
      <c r="C5">
        <f>90-B5</f>
        <v>85</v>
      </c>
      <c r="D5">
        <v>8153.2</v>
      </c>
      <c r="E5">
        <v>123.47</v>
      </c>
      <c r="F5">
        <f>RADIANS(B5)</f>
        <v>8.7266462599716474E-2</v>
      </c>
      <c r="G5">
        <f>D5/E5</f>
        <v>66.033854377581605</v>
      </c>
      <c r="H5" s="6"/>
      <c r="I5" s="4"/>
      <c r="J5">
        <f>LN(1+(G5/$E$12))</f>
        <v>4.2736535579369033</v>
      </c>
      <c r="K5">
        <f>1/COS(F5)</f>
        <v>1.0038198375433474</v>
      </c>
      <c r="L5">
        <v>0</v>
      </c>
      <c r="M5">
        <v>0</v>
      </c>
    </row>
    <row r="6" spans="2:14" x14ac:dyDescent="0.2">
      <c r="B6">
        <v>15</v>
      </c>
      <c r="C6">
        <f t="shared" ref="C6:C10" si="0">90-B6</f>
        <v>75</v>
      </c>
      <c r="D6">
        <v>7371</v>
      </c>
      <c r="E6">
        <v>61.68</v>
      </c>
      <c r="F6">
        <f t="shared" ref="F6:F10" si="1">RADIANS(B6)</f>
        <v>0.26179938779914941</v>
      </c>
      <c r="G6">
        <f>D6/E6</f>
        <v>119.50389105058366</v>
      </c>
      <c r="H6" s="6"/>
      <c r="I6" s="4"/>
      <c r="J6">
        <f t="shared" ref="J6:J10" si="2">LN(1+(G6/$E$12))</f>
        <v>4.8605823247216975</v>
      </c>
      <c r="K6">
        <f t="shared" ref="K6:K10" si="3">1/COS(F6)</f>
        <v>1.035276180410083</v>
      </c>
      <c r="L6">
        <v>4.3354999999999997</v>
      </c>
      <c r="M6">
        <v>1</v>
      </c>
    </row>
    <row r="7" spans="2:14" x14ac:dyDescent="0.2">
      <c r="B7">
        <v>25</v>
      </c>
      <c r="C7">
        <f t="shared" si="0"/>
        <v>65</v>
      </c>
      <c r="D7">
        <v>6629.8</v>
      </c>
      <c r="E7">
        <v>33.479999999999997</v>
      </c>
      <c r="F7">
        <f t="shared" si="1"/>
        <v>0.43633231299858238</v>
      </c>
      <c r="G7">
        <f>D7/E7</f>
        <v>198.02270011947434</v>
      </c>
      <c r="H7" s="6"/>
      <c r="I7" s="4"/>
      <c r="J7">
        <f t="shared" si="2"/>
        <v>5.3625389498683491</v>
      </c>
      <c r="K7">
        <f t="shared" si="3"/>
        <v>1.1033779189624917</v>
      </c>
      <c r="L7">
        <v>8.6709999999999994</v>
      </c>
      <c r="M7">
        <v>2</v>
      </c>
    </row>
    <row r="8" spans="2:14" x14ac:dyDescent="0.2">
      <c r="B8">
        <v>35</v>
      </c>
      <c r="C8">
        <f t="shared" si="0"/>
        <v>55</v>
      </c>
      <c r="D8">
        <v>5824.5</v>
      </c>
      <c r="E8">
        <v>18.23</v>
      </c>
      <c r="F8">
        <f t="shared" si="1"/>
        <v>0.6108652381980153</v>
      </c>
      <c r="G8">
        <f>D8/E8</f>
        <v>319.50082281952825</v>
      </c>
      <c r="H8" s="6"/>
      <c r="I8" s="4"/>
      <c r="J8">
        <f t="shared" si="2"/>
        <v>5.8391327269165156</v>
      </c>
      <c r="K8">
        <f t="shared" si="3"/>
        <v>1.2207745887614561</v>
      </c>
    </row>
    <row r="9" spans="2:14" x14ac:dyDescent="0.2">
      <c r="B9">
        <v>45</v>
      </c>
      <c r="C9">
        <f t="shared" si="0"/>
        <v>45</v>
      </c>
      <c r="D9">
        <v>4681.16</v>
      </c>
      <c r="E9">
        <v>0</v>
      </c>
      <c r="F9">
        <f t="shared" si="1"/>
        <v>0.78539816339744828</v>
      </c>
      <c r="G9">
        <v>470.51</v>
      </c>
      <c r="H9" s="6"/>
      <c r="I9" s="4"/>
      <c r="J9">
        <f t="shared" si="2"/>
        <v>6.2252552568919874</v>
      </c>
      <c r="K9">
        <f t="shared" si="3"/>
        <v>1.4142135623730949</v>
      </c>
    </row>
    <row r="10" spans="2:14" x14ac:dyDescent="0.2">
      <c r="B10">
        <v>55</v>
      </c>
      <c r="C10">
        <f t="shared" si="0"/>
        <v>35</v>
      </c>
      <c r="D10">
        <v>3141.1</v>
      </c>
      <c r="E10">
        <v>0</v>
      </c>
      <c r="F10">
        <f t="shared" si="1"/>
        <v>0.95993108859688125</v>
      </c>
      <c r="G10">
        <v>656.42880000000002</v>
      </c>
      <c r="H10" s="6"/>
      <c r="I10" s="4"/>
      <c r="J10">
        <f t="shared" si="2"/>
        <v>6.5576916647367938</v>
      </c>
      <c r="K10">
        <f t="shared" si="3"/>
        <v>1.7434467956210977</v>
      </c>
    </row>
    <row r="12" spans="2:14" x14ac:dyDescent="0.2">
      <c r="D12" t="s">
        <v>9</v>
      </c>
      <c r="E12">
        <v>0.93289999999999995</v>
      </c>
    </row>
    <row r="20" spans="15:16" x14ac:dyDescent="0.2">
      <c r="O20">
        <f>L6*2.9</f>
        <v>12.572949999999999</v>
      </c>
      <c r="P20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A11F-5CFE-9C4B-9A59-E783FD866DD3}">
  <dimension ref="A1:J25"/>
  <sheetViews>
    <sheetView workbookViewId="0">
      <selection activeCell="I4" sqref="I4:I9"/>
    </sheetView>
  </sheetViews>
  <sheetFormatPr baseColWidth="10" defaultRowHeight="16" x14ac:dyDescent="0.2"/>
  <cols>
    <col min="9" max="9" width="12.6640625" bestFit="1" customWidth="1"/>
  </cols>
  <sheetData>
    <row r="1" spans="1:10" x14ac:dyDescent="0.2">
      <c r="A1" t="s">
        <v>16</v>
      </c>
    </row>
    <row r="2" spans="1:1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10" x14ac:dyDescent="0.2">
      <c r="A3">
        <v>5</v>
      </c>
      <c r="B3">
        <v>0</v>
      </c>
      <c r="C3">
        <v>4293.7</v>
      </c>
      <c r="D3">
        <v>1168.0999999999999</v>
      </c>
      <c r="E3">
        <f>SUM(C3:D3)</f>
        <v>5461.7999999999993</v>
      </c>
      <c r="H3" t="s">
        <v>22</v>
      </c>
      <c r="I3" t="s">
        <v>9</v>
      </c>
    </row>
    <row r="4" spans="1:10" x14ac:dyDescent="0.2">
      <c r="A4">
        <v>15</v>
      </c>
      <c r="B4">
        <v>1</v>
      </c>
      <c r="C4">
        <v>3945.1</v>
      </c>
      <c r="D4">
        <v>1063.5</v>
      </c>
      <c r="E4">
        <f t="shared" ref="E4:E8" si="0">SUM(C4:D4)</f>
        <v>5008.6000000000004</v>
      </c>
      <c r="H4">
        <v>5</v>
      </c>
      <c r="I4">
        <f>E3/E12</f>
        <v>0.69713032679021114</v>
      </c>
    </row>
    <row r="5" spans="1:10" x14ac:dyDescent="0.2">
      <c r="A5">
        <v>25</v>
      </c>
      <c r="B5">
        <v>2</v>
      </c>
      <c r="C5">
        <v>3415.3</v>
      </c>
      <c r="D5">
        <v>1018.3</v>
      </c>
      <c r="E5">
        <f t="shared" si="0"/>
        <v>4433.6000000000004</v>
      </c>
      <c r="H5">
        <v>15</v>
      </c>
      <c r="I5">
        <f>E4/E13</f>
        <v>0.94256819062889308</v>
      </c>
    </row>
    <row r="6" spans="1:10" x14ac:dyDescent="0.2">
      <c r="A6">
        <v>35</v>
      </c>
      <c r="B6">
        <v>3</v>
      </c>
      <c r="C6">
        <v>2465.1999999999998</v>
      </c>
      <c r="D6">
        <v>798.58</v>
      </c>
      <c r="E6">
        <f t="shared" si="0"/>
        <v>3263.7799999999997</v>
      </c>
      <c r="H6">
        <v>25</v>
      </c>
      <c r="I6">
        <f t="shared" ref="I6:I8" si="1">E5/E14</f>
        <v>1.2486059636593032</v>
      </c>
    </row>
    <row r="7" spans="1:10" x14ac:dyDescent="0.2">
      <c r="A7">
        <v>45</v>
      </c>
      <c r="B7">
        <v>4</v>
      </c>
      <c r="C7">
        <v>1796.1</v>
      </c>
      <c r="D7">
        <v>803.43</v>
      </c>
      <c r="E7">
        <f t="shared" si="0"/>
        <v>2599.5299999999997</v>
      </c>
      <c r="H7">
        <v>35</v>
      </c>
      <c r="I7">
        <f t="shared" si="1"/>
        <v>1.6646418279652153</v>
      </c>
    </row>
    <row r="8" spans="1:10" x14ac:dyDescent="0.2">
      <c r="A8">
        <v>55</v>
      </c>
      <c r="B8">
        <v>5</v>
      </c>
      <c r="C8">
        <v>783.71</v>
      </c>
      <c r="D8">
        <v>596.27</v>
      </c>
      <c r="E8">
        <f t="shared" si="0"/>
        <v>1379.98</v>
      </c>
      <c r="H8">
        <v>45</v>
      </c>
      <c r="I8">
        <f t="shared" si="1"/>
        <v>5.5615150594547869</v>
      </c>
    </row>
    <row r="9" spans="1:10" x14ac:dyDescent="0.2">
      <c r="H9">
        <v>55</v>
      </c>
      <c r="I9">
        <f>E8/E17</f>
        <v>14.913543422815891</v>
      </c>
    </row>
    <row r="10" spans="1:10" x14ac:dyDescent="0.2">
      <c r="A10" t="s">
        <v>23</v>
      </c>
    </row>
    <row r="11" spans="1:10" x14ac:dyDescent="0.2">
      <c r="A11" t="s">
        <v>24</v>
      </c>
      <c r="B11" t="s">
        <v>18</v>
      </c>
      <c r="C11" t="s">
        <v>25</v>
      </c>
      <c r="D11" t="s">
        <v>26</v>
      </c>
      <c r="E11" t="s">
        <v>21</v>
      </c>
    </row>
    <row r="12" spans="1:10" x14ac:dyDescent="0.2">
      <c r="A12">
        <v>5</v>
      </c>
      <c r="B12">
        <v>0</v>
      </c>
      <c r="C12">
        <v>6910.6</v>
      </c>
      <c r="D12">
        <v>924.09</v>
      </c>
      <c r="E12">
        <f>SUM(C12:D12)</f>
        <v>7834.6900000000005</v>
      </c>
    </row>
    <row r="13" spans="1:10" x14ac:dyDescent="0.2">
      <c r="A13">
        <v>15</v>
      </c>
      <c r="B13">
        <v>1</v>
      </c>
      <c r="C13">
        <v>4422.1000000000004</v>
      </c>
      <c r="D13">
        <v>891.68</v>
      </c>
      <c r="E13">
        <f t="shared" ref="E13:E17" si="2">SUM(C13:D13)</f>
        <v>5313.7800000000007</v>
      </c>
    </row>
    <row r="14" spans="1:10" x14ac:dyDescent="0.2">
      <c r="A14">
        <v>25</v>
      </c>
      <c r="B14">
        <v>2</v>
      </c>
      <c r="C14">
        <v>3000.3</v>
      </c>
      <c r="D14">
        <v>550.54</v>
      </c>
      <c r="E14">
        <f t="shared" si="2"/>
        <v>3550.84</v>
      </c>
      <c r="H14" t="s">
        <v>22</v>
      </c>
      <c r="I14" t="s">
        <v>33</v>
      </c>
      <c r="J14" t="s">
        <v>32</v>
      </c>
    </row>
    <row r="15" spans="1:10" x14ac:dyDescent="0.2">
      <c r="A15">
        <v>35</v>
      </c>
      <c r="B15">
        <v>3</v>
      </c>
      <c r="C15">
        <v>1721.7</v>
      </c>
      <c r="D15">
        <v>238.95</v>
      </c>
      <c r="E15">
        <f t="shared" si="2"/>
        <v>1960.65</v>
      </c>
      <c r="H15">
        <v>5</v>
      </c>
      <c r="I15" s="10">
        <f>E3/F20</f>
        <v>0.69207142458907533</v>
      </c>
      <c r="J15">
        <f>E3/E20</f>
        <v>0.69207142458907533</v>
      </c>
    </row>
    <row r="16" spans="1:10" x14ac:dyDescent="0.2">
      <c r="A16">
        <v>45</v>
      </c>
      <c r="B16">
        <v>4</v>
      </c>
      <c r="C16">
        <v>435.78</v>
      </c>
      <c r="D16">
        <v>31.634</v>
      </c>
      <c r="E16">
        <f t="shared" si="2"/>
        <v>467.41399999999999</v>
      </c>
      <c r="H16" s="9">
        <v>15</v>
      </c>
      <c r="I16">
        <f>E4/F21</f>
        <v>0.71705698259398076</v>
      </c>
      <c r="J16">
        <f t="shared" ref="J16:J20" si="3">E4/E21</f>
        <v>0.71705698259398076</v>
      </c>
    </row>
    <row r="17" spans="1:10" x14ac:dyDescent="0.2">
      <c r="A17">
        <v>55</v>
      </c>
      <c r="B17">
        <v>5</v>
      </c>
      <c r="C17">
        <v>81.421999999999997</v>
      </c>
      <c r="D17">
        <v>11.11</v>
      </c>
      <c r="E17">
        <f t="shared" si="2"/>
        <v>92.531999999999996</v>
      </c>
      <c r="H17">
        <v>25</v>
      </c>
      <c r="I17">
        <f>E5/F22</f>
        <v>0.6633521005800741</v>
      </c>
      <c r="J17">
        <f t="shared" si="3"/>
        <v>0.76232790622899071</v>
      </c>
    </row>
    <row r="18" spans="1:10" x14ac:dyDescent="0.2">
      <c r="H18">
        <v>35</v>
      </c>
      <c r="I18">
        <f>E6/F23</f>
        <v>0.56118517092025777</v>
      </c>
      <c r="J18">
        <f t="shared" si="3"/>
        <v>0.48832445841556155</v>
      </c>
    </row>
    <row r="19" spans="1:10" x14ac:dyDescent="0.2">
      <c r="A19" t="s">
        <v>29</v>
      </c>
      <c r="E19" t="s">
        <v>21</v>
      </c>
      <c r="F19" t="s">
        <v>30</v>
      </c>
      <c r="H19">
        <v>45</v>
      </c>
      <c r="I19">
        <f>E7/F24</f>
        <v>0.5440487053485471</v>
      </c>
      <c r="J19">
        <f t="shared" si="3"/>
        <v>0.56379275568828768</v>
      </c>
    </row>
    <row r="20" spans="1:10" x14ac:dyDescent="0.2">
      <c r="A20">
        <v>5</v>
      </c>
      <c r="B20">
        <v>0</v>
      </c>
      <c r="C20">
        <v>6985</v>
      </c>
      <c r="D20">
        <v>906.96</v>
      </c>
      <c r="E20">
        <f>SUM(C20:D20)</f>
        <v>7891.96</v>
      </c>
      <c r="F20">
        <f>E20</f>
        <v>7891.96</v>
      </c>
      <c r="H20">
        <v>55</v>
      </c>
      <c r="I20">
        <f>E8/F25</f>
        <v>0.29929361345886496</v>
      </c>
      <c r="J20">
        <f>E8/E25</f>
        <v>0.28881233623266056</v>
      </c>
    </row>
    <row r="21" spans="1:10" x14ac:dyDescent="0.2">
      <c r="A21">
        <v>15</v>
      </c>
      <c r="B21">
        <v>1</v>
      </c>
      <c r="C21">
        <v>6206.8</v>
      </c>
      <c r="D21">
        <v>778.14</v>
      </c>
      <c r="E21">
        <f>SUM(C21:D21)</f>
        <v>6984.9400000000005</v>
      </c>
      <c r="F21">
        <f>E21</f>
        <v>6984.9400000000005</v>
      </c>
    </row>
    <row r="22" spans="1:10" x14ac:dyDescent="0.2">
      <c r="A22">
        <v>25</v>
      </c>
      <c r="B22">
        <v>2</v>
      </c>
      <c r="C22">
        <v>5033.3999999999996</v>
      </c>
      <c r="D22">
        <v>782.47</v>
      </c>
      <c r="E22">
        <f t="shared" ref="E22:E25" si="4">SUM(C22:D22)</f>
        <v>5815.87</v>
      </c>
      <c r="F22">
        <f>E23</f>
        <v>6683.63</v>
      </c>
    </row>
    <row r="23" spans="1:10" x14ac:dyDescent="0.2">
      <c r="A23">
        <v>35</v>
      </c>
      <c r="B23">
        <v>3</v>
      </c>
      <c r="C23">
        <v>5688.5</v>
      </c>
      <c r="D23">
        <v>995.13</v>
      </c>
      <c r="E23">
        <f t="shared" si="4"/>
        <v>6683.63</v>
      </c>
      <c r="F23">
        <f>E22</f>
        <v>5815.87</v>
      </c>
    </row>
    <row r="24" spans="1:10" x14ac:dyDescent="0.2">
      <c r="A24">
        <v>45</v>
      </c>
      <c r="B24">
        <v>4</v>
      </c>
      <c r="C24">
        <v>3790.7</v>
      </c>
      <c r="D24">
        <v>820.09</v>
      </c>
      <c r="E24">
        <f t="shared" si="4"/>
        <v>4610.79</v>
      </c>
      <c r="F24">
        <f>E25</f>
        <v>4778.12</v>
      </c>
    </row>
    <row r="25" spans="1:10" x14ac:dyDescent="0.2">
      <c r="A25">
        <v>55</v>
      </c>
      <c r="B25">
        <v>5</v>
      </c>
      <c r="C25">
        <v>3958.1</v>
      </c>
      <c r="D25">
        <v>820.02</v>
      </c>
      <c r="E25">
        <f t="shared" si="4"/>
        <v>4778.12</v>
      </c>
      <c r="F25">
        <f>E24</f>
        <v>4610.79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E6CD-8EDF-8A46-81DC-00C75812E99B}">
  <dimension ref="A2:H40"/>
  <sheetViews>
    <sheetView tabSelected="1" topLeftCell="A32" workbookViewId="0">
      <selection activeCell="H38" sqref="H38"/>
    </sheetView>
  </sheetViews>
  <sheetFormatPr baseColWidth="10" defaultRowHeight="16" x14ac:dyDescent="0.2"/>
  <cols>
    <col min="6" max="6" width="13.33203125" customWidth="1"/>
  </cols>
  <sheetData>
    <row r="2" spans="1:7" ht="17" x14ac:dyDescent="0.2">
      <c r="A2" t="s">
        <v>22</v>
      </c>
      <c r="B2" s="2" t="s">
        <v>13</v>
      </c>
      <c r="C2" s="1" t="s">
        <v>4</v>
      </c>
      <c r="D2" s="1" t="s">
        <v>5</v>
      </c>
      <c r="E2" s="1" t="s">
        <v>27</v>
      </c>
      <c r="F2" s="1" t="s">
        <v>6</v>
      </c>
      <c r="G2" s="1" t="s">
        <v>28</v>
      </c>
    </row>
    <row r="3" spans="1:7" x14ac:dyDescent="0.2">
      <c r="A3">
        <v>5</v>
      </c>
      <c r="B3">
        <v>0.69713032679021114</v>
      </c>
      <c r="C3">
        <v>8.7266462599716474E-2</v>
      </c>
      <c r="D3">
        <v>66.033854377581605</v>
      </c>
      <c r="E3">
        <f>LN(1+(D3/B3))</f>
        <v>4.5614522865717859</v>
      </c>
      <c r="F3">
        <f>1/SIN(C3)</f>
        <v>11.473713245669856</v>
      </c>
      <c r="G3">
        <f>2.9*E3/F3</f>
        <v>1.1529146099280863</v>
      </c>
    </row>
    <row r="4" spans="1:7" x14ac:dyDescent="0.2">
      <c r="A4">
        <v>15</v>
      </c>
      <c r="B4">
        <v>0.94256819062889308</v>
      </c>
      <c r="C4">
        <v>0.26179938779914941</v>
      </c>
      <c r="D4">
        <v>119.50389105058366</v>
      </c>
      <c r="E4">
        <f t="shared" ref="E4:E8" si="0">LN(1+(D4/B4))</f>
        <v>4.8503523440181855</v>
      </c>
      <c r="F4">
        <f t="shared" ref="F4:F8" si="1">1/SIN(C4)</f>
        <v>3.8637033051562737</v>
      </c>
      <c r="G4">
        <f t="shared" ref="G4:G8" si="2">2.9*E4/F4</f>
        <v>3.6405543300597234</v>
      </c>
    </row>
    <row r="5" spans="1:7" x14ac:dyDescent="0.2">
      <c r="A5">
        <v>25</v>
      </c>
      <c r="B5">
        <v>1.2486059636593032</v>
      </c>
      <c r="C5">
        <v>0.43633231299858238</v>
      </c>
      <c r="D5">
        <v>198.02270011947434</v>
      </c>
      <c r="E5">
        <f t="shared" si="0"/>
        <v>5.0726395434510456</v>
      </c>
      <c r="F5">
        <f t="shared" si="1"/>
        <v>2.3662015831524985</v>
      </c>
      <c r="G5">
        <f t="shared" si="2"/>
        <v>6.2169913082422061</v>
      </c>
    </row>
    <row r="6" spans="1:7" x14ac:dyDescent="0.2">
      <c r="A6">
        <v>35</v>
      </c>
      <c r="B6">
        <v>1.6646418279652153</v>
      </c>
      <c r="C6">
        <v>0.6108652381980153</v>
      </c>
      <c r="D6">
        <v>319.50082281952825</v>
      </c>
      <c r="E6">
        <f t="shared" si="0"/>
        <v>5.2623464745625945</v>
      </c>
      <c r="F6">
        <f t="shared" si="1"/>
        <v>1.7434467956210982</v>
      </c>
      <c r="G6">
        <f t="shared" si="2"/>
        <v>8.7532380193999</v>
      </c>
    </row>
    <row r="7" spans="1:7" x14ac:dyDescent="0.2">
      <c r="A7">
        <v>45</v>
      </c>
      <c r="B7">
        <v>5.5615150594547869</v>
      </c>
      <c r="C7">
        <v>0.78539816339744828</v>
      </c>
      <c r="D7">
        <v>470.51</v>
      </c>
      <c r="E7">
        <f t="shared" si="0"/>
        <v>4.4496975208170149</v>
      </c>
      <c r="F7">
        <f t="shared" si="1"/>
        <v>1.4142135623730951</v>
      </c>
      <c r="G7">
        <f t="shared" si="2"/>
        <v>9.1245927444761712</v>
      </c>
    </row>
    <row r="8" spans="1:7" x14ac:dyDescent="0.2">
      <c r="A8">
        <v>55</v>
      </c>
      <c r="B8">
        <v>14.913543422815891</v>
      </c>
      <c r="C8">
        <v>0.95993108859688125</v>
      </c>
      <c r="D8">
        <v>656.42880000000002</v>
      </c>
      <c r="E8">
        <f t="shared" si="0"/>
        <v>3.8070094510524748</v>
      </c>
      <c r="F8">
        <f t="shared" si="1"/>
        <v>1.2207745887614561</v>
      </c>
      <c r="G8">
        <f t="shared" si="2"/>
        <v>9.0437067659257266</v>
      </c>
    </row>
    <row r="34" spans="1:8" ht="17" x14ac:dyDescent="0.2">
      <c r="A34" t="s">
        <v>22</v>
      </c>
      <c r="B34" s="2" t="s">
        <v>13</v>
      </c>
      <c r="C34" s="1" t="s">
        <v>4</v>
      </c>
      <c r="D34" s="1" t="s">
        <v>5</v>
      </c>
      <c r="E34" s="1" t="s">
        <v>27</v>
      </c>
      <c r="F34" s="1" t="s">
        <v>31</v>
      </c>
      <c r="G34" s="1" t="s">
        <v>28</v>
      </c>
    </row>
    <row r="35" spans="1:8" x14ac:dyDescent="0.2">
      <c r="A35">
        <v>5</v>
      </c>
      <c r="B35">
        <v>0.69207142458907533</v>
      </c>
      <c r="C35">
        <v>8.7266462599716474E-2</v>
      </c>
      <c r="D35">
        <v>66.033854377581605</v>
      </c>
      <c r="E35">
        <f>LN(1+(D35/B35))</f>
        <v>4.5686596840530056</v>
      </c>
      <c r="F35">
        <f>1/COS(C35)</f>
        <v>1.0038198375433474</v>
      </c>
      <c r="G35">
        <f>2.86*E35/F35</f>
        <v>13.016645226267864</v>
      </c>
    </row>
    <row r="36" spans="1:8" x14ac:dyDescent="0.2">
      <c r="A36">
        <v>15</v>
      </c>
      <c r="B36">
        <v>0.71705698259398076</v>
      </c>
      <c r="C36">
        <v>0.26179938779914941</v>
      </c>
      <c r="D36">
        <v>119.50389105058366</v>
      </c>
      <c r="E36">
        <f t="shared" ref="E36:E40" si="3">LN(1+(D36/B36))</f>
        <v>5.1219312513076742</v>
      </c>
      <c r="F36">
        <f t="shared" ref="F36:F40" si="4">1/COS(C36)</f>
        <v>1.035276180410083</v>
      </c>
      <c r="G36">
        <f t="shared" ref="G36:G40" si="5">2.86*E36/F36</f>
        <v>14.149580233689377</v>
      </c>
    </row>
    <row r="37" spans="1:8" x14ac:dyDescent="0.2">
      <c r="A37">
        <v>25</v>
      </c>
      <c r="B37">
        <v>0.6633521005800741</v>
      </c>
      <c r="C37">
        <v>0.43633231299858238</v>
      </c>
      <c r="D37">
        <v>198.02270011947434</v>
      </c>
      <c r="E37">
        <f t="shared" si="3"/>
        <v>5.7021753099258117</v>
      </c>
      <c r="F37">
        <f t="shared" si="4"/>
        <v>1.1033779189624917</v>
      </c>
      <c r="G37">
        <f t="shared" si="5"/>
        <v>14.780268035200914</v>
      </c>
      <c r="H37">
        <f>AVERAGE(G35:G40)</f>
        <v>13.852239783317499</v>
      </c>
    </row>
    <row r="38" spans="1:8" x14ac:dyDescent="0.2">
      <c r="A38">
        <v>35</v>
      </c>
      <c r="B38">
        <v>0.56118517092025777</v>
      </c>
      <c r="C38">
        <v>0.6108652381980153</v>
      </c>
      <c r="D38">
        <v>319.50082281952825</v>
      </c>
      <c r="E38">
        <f>LN(1+(D38/B38))</f>
        <v>6.3462191069718736</v>
      </c>
      <c r="F38">
        <f t="shared" si="4"/>
        <v>1.2207745887614561</v>
      </c>
      <c r="G38">
        <f t="shared" si="5"/>
        <v>14.867762495248149</v>
      </c>
    </row>
    <row r="39" spans="1:8" x14ac:dyDescent="0.2">
      <c r="A39">
        <v>45</v>
      </c>
      <c r="B39">
        <v>0.5440487053485471</v>
      </c>
      <c r="C39">
        <v>0.78539816339744828</v>
      </c>
      <c r="D39">
        <v>470.51</v>
      </c>
      <c r="E39">
        <f t="shared" si="3"/>
        <v>6.763689344765921</v>
      </c>
      <c r="F39">
        <f t="shared" si="4"/>
        <v>1.4142135623730949</v>
      </c>
      <c r="G39">
        <f t="shared" si="5"/>
        <v>13.678380720356293</v>
      </c>
    </row>
    <row r="40" spans="1:8" x14ac:dyDescent="0.2">
      <c r="A40">
        <v>55</v>
      </c>
      <c r="B40">
        <v>0.29929361345886496</v>
      </c>
      <c r="C40">
        <v>0.95993108859688125</v>
      </c>
      <c r="D40">
        <v>656.42880000000002</v>
      </c>
      <c r="E40">
        <f t="shared" si="3"/>
        <v>7.6936002748736634</v>
      </c>
      <c r="F40">
        <f t="shared" si="4"/>
        <v>1.7434467956210977</v>
      </c>
      <c r="G40">
        <f>2.86*E40/F40</f>
        <v>12.620801989142389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1C29-02C6-0A4F-B8F0-95E08414AD51}">
  <dimension ref="B2:I11"/>
  <sheetViews>
    <sheetView workbookViewId="0">
      <selection activeCell="H6" sqref="H6"/>
    </sheetView>
  </sheetViews>
  <sheetFormatPr baseColWidth="10" defaultRowHeight="15" x14ac:dyDescent="0.2"/>
  <cols>
    <col min="1" max="16384" width="10.83203125" style="7"/>
  </cols>
  <sheetData>
    <row r="2" spans="2:9" x14ac:dyDescent="0.2">
      <c r="B2" s="8"/>
      <c r="C2" s="8"/>
      <c r="D2" s="8"/>
      <c r="E2" s="8"/>
      <c r="F2" s="8"/>
      <c r="G2" s="8"/>
      <c r="H2" s="8"/>
    </row>
    <row r="3" spans="2:9" x14ac:dyDescent="0.2">
      <c r="B3" s="8"/>
      <c r="C3" s="8"/>
      <c r="D3" s="8"/>
      <c r="E3" s="8"/>
      <c r="F3" s="8"/>
      <c r="G3" s="8"/>
      <c r="H3" s="8"/>
    </row>
    <row r="4" spans="2:9" x14ac:dyDescent="0.2">
      <c r="B4" s="8"/>
      <c r="C4" s="8"/>
      <c r="D4" s="8"/>
      <c r="E4" s="8"/>
      <c r="F4" s="8"/>
      <c r="G4" s="8"/>
      <c r="H4" s="8"/>
    </row>
    <row r="6" spans="2:9" x14ac:dyDescent="0.2">
      <c r="B6" s="8"/>
      <c r="C6" s="8"/>
      <c r="D6" s="8"/>
      <c r="E6" s="8"/>
      <c r="G6" s="7" t="s">
        <v>15</v>
      </c>
      <c r="H6" s="7">
        <v>3.6</v>
      </c>
      <c r="I6" s="7" t="s">
        <v>14</v>
      </c>
    </row>
    <row r="7" spans="2:9" x14ac:dyDescent="0.2">
      <c r="B7" s="8"/>
      <c r="C7" s="8"/>
      <c r="D7" s="8"/>
      <c r="E7" s="8"/>
      <c r="G7" s="7" t="s">
        <v>13</v>
      </c>
      <c r="H7" s="7">
        <v>0.93289999999999995</v>
      </c>
    </row>
    <row r="8" spans="2:9" x14ac:dyDescent="0.2">
      <c r="B8" s="8"/>
      <c r="C8" s="8"/>
      <c r="D8" s="8"/>
      <c r="E8" s="8"/>
    </row>
    <row r="9" spans="2:9" x14ac:dyDescent="0.2">
      <c r="B9" s="8"/>
      <c r="C9" s="8"/>
      <c r="D9" s="8"/>
      <c r="E9" s="8"/>
    </row>
    <row r="10" spans="2:9" x14ac:dyDescent="0.2">
      <c r="B10" s="8"/>
      <c r="C10" s="8"/>
      <c r="D10" s="8"/>
      <c r="E10" s="8"/>
    </row>
    <row r="11" spans="2:9" x14ac:dyDescent="0.2">
      <c r="B11" s="8"/>
      <c r="C11" s="8"/>
      <c r="D11" s="8"/>
      <c r="E11" s="8"/>
    </row>
  </sheetData>
  <mergeCells count="2">
    <mergeCell ref="B2:H4"/>
    <mergeCell ref="B6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EquipoB</vt:lpstr>
      <vt:lpstr>Infinito</vt:lpstr>
      <vt:lpstr>EquipoB2</vt:lpstr>
      <vt:lpstr>Cálculos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Emiliano Rodea Ruano</dc:creator>
  <cp:lastModifiedBy>Diego Emiliano Rodea Ruano</cp:lastModifiedBy>
  <dcterms:created xsi:type="dcterms:W3CDTF">2019-10-31T03:32:56Z</dcterms:created>
  <dcterms:modified xsi:type="dcterms:W3CDTF">2019-11-04T16:54:48Z</dcterms:modified>
</cp:coreProperties>
</file>