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an_\OneDrive\Documentos\Nano\9. Noveno Semestre\Ingeniería en nanomateriales\Práctica #4\"/>
    </mc:Choice>
  </mc:AlternateContent>
  <xr:revisionPtr revIDLastSave="158" documentId="13_ncr:1_{6794EBB4-10CB-43A9-A596-2804EEAE1CB7}" xr6:coauthVersionLast="45" xr6:coauthVersionMax="45" xr10:uidLastSave="{C9C12DA5-8293-4A65-AE4C-6517C7A64709}"/>
  <bookViews>
    <workbookView xWindow="-120" yWindow="-120" windowWidth="20730" windowHeight="11160" activeTab="4" xr2:uid="{7D5E4847-577E-4611-8AF3-0DC0CD1A906F}"/>
  </bookViews>
  <sheets>
    <sheet name="Angular" sheetId="1" r:id="rId1"/>
    <sheet name="Cálculos" sheetId="2" r:id="rId2"/>
    <sheet name="Infinito" sheetId="3" r:id="rId3"/>
    <sheet name="Hoja1" sheetId="4" r:id="rId4"/>
    <sheet name="Gráfico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8" i="3" l="1"/>
  <c r="E25" i="3"/>
  <c r="E9" i="5"/>
  <c r="D9" i="5" l="1"/>
  <c r="C9" i="5" l="1"/>
  <c r="B9" i="5"/>
  <c r="K3" i="1" l="1"/>
  <c r="G4" i="4" l="1"/>
  <c r="G5" i="4"/>
  <c r="G6" i="4"/>
  <c r="G7" i="4"/>
  <c r="G3" i="4"/>
  <c r="I17" i="3"/>
  <c r="F24" i="3"/>
  <c r="F23" i="3"/>
  <c r="F22" i="3"/>
  <c r="F21" i="3"/>
  <c r="E4" i="4" l="1"/>
  <c r="E5" i="4"/>
  <c r="E6" i="4"/>
  <c r="E7" i="4"/>
  <c r="E3" i="4"/>
  <c r="I16" i="3"/>
  <c r="I15" i="3"/>
  <c r="I14" i="3"/>
  <c r="I13" i="3"/>
  <c r="E21" i="3"/>
  <c r="E22" i="3"/>
  <c r="E23" i="3"/>
  <c r="E24" i="3"/>
  <c r="E20" i="3"/>
  <c r="D3" i="4" l="1"/>
  <c r="F3" i="4" s="1"/>
  <c r="D7" i="4"/>
  <c r="F7" i="4" s="1"/>
  <c r="D6" i="4"/>
  <c r="F6" i="4" s="1"/>
  <c r="D5" i="4"/>
  <c r="F5" i="4" s="1"/>
  <c r="D4" i="4"/>
  <c r="F4" i="4" s="1"/>
  <c r="I5" i="3"/>
  <c r="I6" i="3"/>
  <c r="I7" i="3"/>
  <c r="I8" i="3"/>
  <c r="I9" i="3"/>
  <c r="I4" i="3"/>
  <c r="E13" i="3"/>
  <c r="E14" i="3"/>
  <c r="E15" i="3"/>
  <c r="E16" i="3"/>
  <c r="E17" i="3"/>
  <c r="E12" i="3"/>
  <c r="I3" i="1"/>
  <c r="H3" i="1"/>
  <c r="E4" i="3"/>
  <c r="E5" i="3"/>
  <c r="E6" i="3"/>
  <c r="E7" i="3"/>
  <c r="E8" i="3"/>
  <c r="E3" i="3"/>
  <c r="N13" i="1" l="1"/>
  <c r="O4" i="1"/>
  <c r="O5" i="1"/>
  <c r="O6" i="1"/>
  <c r="O7" i="1"/>
  <c r="O3" i="1"/>
  <c r="N4" i="1"/>
  <c r="N5" i="1"/>
  <c r="N6" i="1"/>
  <c r="N7" i="1"/>
  <c r="N3" i="1"/>
  <c r="M4" i="1"/>
  <c r="M5" i="1"/>
  <c r="M6" i="1"/>
  <c r="M7" i="1"/>
  <c r="M3" i="1"/>
  <c r="J4" i="1"/>
  <c r="J5" i="1"/>
  <c r="J6" i="1"/>
  <c r="J7" i="1"/>
  <c r="J3" i="1"/>
  <c r="C4" i="1"/>
  <c r="C5" i="1"/>
  <c r="C6" i="1"/>
  <c r="C7" i="1"/>
  <c r="C3" i="1"/>
  <c r="G3" i="1"/>
  <c r="L3" i="1" s="1"/>
  <c r="I4" i="1"/>
  <c r="I5" i="1"/>
  <c r="I6" i="1"/>
  <c r="I7" i="1"/>
  <c r="H4" i="1"/>
  <c r="H5" i="1"/>
  <c r="H6" i="1"/>
  <c r="H7" i="1"/>
  <c r="G4" i="1"/>
  <c r="K4" i="1" s="1"/>
  <c r="L4" i="1" s="1"/>
  <c r="G5" i="1"/>
  <c r="K5" i="1" s="1"/>
  <c r="L5" i="1" s="1"/>
  <c r="G6" i="1"/>
  <c r="K6" i="1" s="1"/>
  <c r="L6" i="1" s="1"/>
  <c r="G7" i="1"/>
  <c r="K7" i="1" s="1"/>
  <c r="L7" i="1" s="1"/>
</calcChain>
</file>

<file path=xl/sharedStrings.xml><?xml version="1.0" encoding="utf-8"?>
<sst xmlns="http://schemas.openxmlformats.org/spreadsheetml/2006/main" count="51" uniqueCount="39">
  <si>
    <t>Ángulo</t>
  </si>
  <si>
    <t>suma Si</t>
  </si>
  <si>
    <t>Teórico</t>
  </si>
  <si>
    <t>lambda</t>
  </si>
  <si>
    <t>k</t>
  </si>
  <si>
    <t>nanómetros</t>
  </si>
  <si>
    <t>Radianes</t>
  </si>
  <si>
    <t>Si</t>
  </si>
  <si>
    <t>SiO2</t>
  </si>
  <si>
    <t>R</t>
  </si>
  <si>
    <t>ln(R/k+1)</t>
  </si>
  <si>
    <t>Complementario</t>
  </si>
  <si>
    <t>Radianes complementarios</t>
  </si>
  <si>
    <t>1/sin(theta)</t>
  </si>
  <si>
    <t>b=0</t>
  </si>
  <si>
    <t>ln(1+(R/K)</t>
  </si>
  <si>
    <t>1/cos(theta)</t>
  </si>
  <si>
    <t>Óxido infinito</t>
  </si>
  <si>
    <t>OxidoInf.fil</t>
  </si>
  <si>
    <t>externX</t>
  </si>
  <si>
    <t xml:space="preserve">p0 1382.71  </t>
  </si>
  <si>
    <t xml:space="preserve">p1 1384.12  </t>
  </si>
  <si>
    <t>suma</t>
  </si>
  <si>
    <t>Silicio infinito</t>
  </si>
  <si>
    <t>SiInf.fil</t>
  </si>
  <si>
    <t xml:space="preserve">p0 1387.22  </t>
  </si>
  <si>
    <t xml:space="preserve">p1 1386.53  </t>
  </si>
  <si>
    <t>K</t>
  </si>
  <si>
    <t>Angulo</t>
  </si>
  <si>
    <t>d</t>
  </si>
  <si>
    <t>Silicio infinito op</t>
  </si>
  <si>
    <t>correccion</t>
  </si>
  <si>
    <t>teórico</t>
  </si>
  <si>
    <t>X</t>
  </si>
  <si>
    <t>Y Equipo E</t>
  </si>
  <si>
    <t>Y Equipo D</t>
  </si>
  <si>
    <t>Espesor</t>
  </si>
  <si>
    <t>Y Equipo F</t>
  </si>
  <si>
    <t>Y equipo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</si>
</sst>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 wrapText="1"/>
    </xf>
    <xf numFmtId="0" fontId="0" fillId="2" borderId="0" xfId="0" applyFill="1"/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MX"/>
              <a:t>Área del Si dependiendo del ángulo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4"/>
                </a:solidFill>
                <a:prstDash val="sysDash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9100705900910965"/>
                  <c:y val="-8.542395742198892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xVal>
            <c:numRef>
              <c:f>Angular!$B$3:$B$7</c:f>
              <c:numCache>
                <c:formatCode>General</c:formatCode>
                <c:ptCount val="5"/>
                <c:pt idx="0">
                  <c:v>5</c:v>
                </c:pt>
                <c:pt idx="1">
                  <c:v>25</c:v>
                </c:pt>
                <c:pt idx="2">
                  <c:v>35</c:v>
                </c:pt>
                <c:pt idx="3">
                  <c:v>45</c:v>
                </c:pt>
                <c:pt idx="4">
                  <c:v>55</c:v>
                </c:pt>
              </c:numCache>
            </c:numRef>
          </c:xVal>
          <c:yVal>
            <c:numRef>
              <c:f>Angular!$G$3:$G$7</c:f>
              <c:numCache>
                <c:formatCode>General</c:formatCode>
                <c:ptCount val="5"/>
                <c:pt idx="0">
                  <c:v>2002.4</c:v>
                </c:pt>
                <c:pt idx="1">
                  <c:v>1435.81</c:v>
                </c:pt>
                <c:pt idx="2">
                  <c:v>1152.3399999999999</c:v>
                </c:pt>
                <c:pt idx="3">
                  <c:v>749.03</c:v>
                </c:pt>
                <c:pt idx="4">
                  <c:v>521.19799999999998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F5-4A29-9F5A-D407F6146F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3875768"/>
        <c:axId val="233875128"/>
      </c:scatterChart>
      <c:valAx>
        <c:axId val="233875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Ángulo</a:t>
                </a:r>
                <a:r>
                  <a:rPr lang="es-MX" baseline="0"/>
                  <a:t> de medición</a:t>
                </a:r>
                <a:endParaRPr lang="es-MX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33875128"/>
        <c:crosses val="autoZero"/>
        <c:crossBetween val="midCat"/>
      </c:valAx>
      <c:valAx>
        <c:axId val="233875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Área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33875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xVal>
            <c:numRef>
              <c:f>Angular!$O$3:$O$7</c:f>
              <c:numCache>
                <c:formatCode>General</c:formatCode>
                <c:ptCount val="5"/>
                <c:pt idx="0">
                  <c:v>1.0038198375433474</c:v>
                </c:pt>
                <c:pt idx="1">
                  <c:v>1.1033779189624917</c:v>
                </c:pt>
                <c:pt idx="2">
                  <c:v>1.2207745887614561</c:v>
                </c:pt>
                <c:pt idx="3">
                  <c:v>1.4142135623730949</c:v>
                </c:pt>
                <c:pt idx="4">
                  <c:v>1.7434467956210977</c:v>
                </c:pt>
              </c:numCache>
            </c:numRef>
          </c:xVal>
          <c:yVal>
            <c:numRef>
              <c:f>Angular!$N$3:$N$7</c:f>
              <c:numCache>
                <c:formatCode>General</c:formatCode>
                <c:ptCount val="5"/>
                <c:pt idx="0">
                  <c:v>1.497796080497944</c:v>
                </c:pt>
                <c:pt idx="1">
                  <c:v>1.6439438749229209</c:v>
                </c:pt>
                <c:pt idx="2">
                  <c:v>1.7373140539751224</c:v>
                </c:pt>
                <c:pt idx="3">
                  <c:v>1.9737879007727008</c:v>
                </c:pt>
                <c:pt idx="4">
                  <c:v>2.1510170643192459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B7D-4AFA-A2D4-964F6315C6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2697904"/>
        <c:axId val="232703664"/>
      </c:scatterChart>
      <c:valAx>
        <c:axId val="232697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32703664"/>
        <c:crosses val="autoZero"/>
        <c:crossBetween val="midCat"/>
      </c:valAx>
      <c:valAx>
        <c:axId val="23270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32697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6"/>
                </a:solidFill>
                <a:prstDash val="sysDash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39882874015748032"/>
                  <c:y val="1.700980392156862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xVal>
            <c:numRef>
              <c:f>Hoja1!$E$3:$E$7</c:f>
              <c:numCache>
                <c:formatCode>General</c:formatCode>
                <c:ptCount val="5"/>
                <c:pt idx="0">
                  <c:v>1.0038198375433474</c:v>
                </c:pt>
                <c:pt idx="1">
                  <c:v>1.1033779189624917</c:v>
                </c:pt>
                <c:pt idx="2">
                  <c:v>1.2207745887614561</c:v>
                </c:pt>
                <c:pt idx="3">
                  <c:v>1.4142135623730949</c:v>
                </c:pt>
                <c:pt idx="4">
                  <c:v>1.7434467956210977</c:v>
                </c:pt>
              </c:numCache>
            </c:numRef>
          </c:xVal>
          <c:yVal>
            <c:numRef>
              <c:f>Hoja1!$D$3:$D$7</c:f>
              <c:numCache>
                <c:formatCode>General</c:formatCode>
                <c:ptCount val="5"/>
                <c:pt idx="0">
                  <c:v>1.7414860413358297</c:v>
                </c:pt>
                <c:pt idx="1">
                  <c:v>1.9274899900850828</c:v>
                </c:pt>
                <c:pt idx="2">
                  <c:v>2.1728567258361342</c:v>
                </c:pt>
                <c:pt idx="3">
                  <c:v>2.4533941306245444</c:v>
                </c:pt>
                <c:pt idx="4">
                  <c:v>3.2055587018768055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84-4028-B964-17B8996666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4171472"/>
        <c:axId val="284171792"/>
      </c:scatterChart>
      <c:valAx>
        <c:axId val="284171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1/cos(theta)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84171792"/>
        <c:crosses val="autoZero"/>
        <c:crossBetween val="midCat"/>
      </c:valAx>
      <c:valAx>
        <c:axId val="28417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ln(1+(r/k))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84171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MX"/>
              <a:t>Espesores generales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Equipo E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backward val="1.1000000000000001"/>
            <c:intercept val="0"/>
            <c:dispRSqr val="1"/>
            <c:dispEq val="1"/>
            <c:trendlineLbl>
              <c:layout>
                <c:manualLayout>
                  <c:x val="-0.40039107976981891"/>
                  <c:y val="0.121280737974689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xVal>
            <c:numRef>
              <c:f>(Gráficos!$A$2,Gráficos!$A$4:$A$7)</c:f>
              <c:numCache>
                <c:formatCode>General</c:formatCode>
                <c:ptCount val="5"/>
                <c:pt idx="0">
                  <c:v>1.0038198375433474</c:v>
                </c:pt>
                <c:pt idx="1">
                  <c:v>1.1033779189624917</c:v>
                </c:pt>
                <c:pt idx="2">
                  <c:v>1.2207745887614561</c:v>
                </c:pt>
                <c:pt idx="3">
                  <c:v>1.4142135623730949</c:v>
                </c:pt>
                <c:pt idx="4">
                  <c:v>1.7434467956210977</c:v>
                </c:pt>
              </c:numCache>
            </c:numRef>
          </c:xVal>
          <c:yVal>
            <c:numRef>
              <c:f>(Gráficos!$B$2,Gráficos!$B$4:$B$7)</c:f>
              <c:numCache>
                <c:formatCode>General</c:formatCode>
                <c:ptCount val="5"/>
                <c:pt idx="0">
                  <c:v>1.7414860413358297</c:v>
                </c:pt>
                <c:pt idx="1">
                  <c:v>1.9274899900850828</c:v>
                </c:pt>
                <c:pt idx="2">
                  <c:v>2.1728567258361342</c:v>
                </c:pt>
                <c:pt idx="3">
                  <c:v>2.4533941306245444</c:v>
                </c:pt>
                <c:pt idx="4">
                  <c:v>3.2055587018768055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10-43C3-AB2D-7FB6C7AD9BDD}"/>
            </c:ext>
          </c:extLst>
        </c:ser>
        <c:ser>
          <c:idx val="1"/>
          <c:order val="1"/>
          <c:tx>
            <c:v>Equipo D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linear"/>
            <c:backward val="1.1000000000000001"/>
            <c:intercept val="0"/>
            <c:dispRSqr val="1"/>
            <c:dispEq val="1"/>
            <c:trendlineLbl>
              <c:layout>
                <c:manualLayout>
                  <c:x val="-0.40227698236577125"/>
                  <c:y val="3.729613563977726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xVal>
            <c:numRef>
              <c:f>Gráficos!$A$2:$A$7</c:f>
              <c:numCache>
                <c:formatCode>General</c:formatCode>
                <c:ptCount val="6"/>
                <c:pt idx="0">
                  <c:v>1.0038198375433474</c:v>
                </c:pt>
                <c:pt idx="1">
                  <c:v>1.035276180410083</c:v>
                </c:pt>
                <c:pt idx="2">
                  <c:v>1.1033779189624917</c:v>
                </c:pt>
                <c:pt idx="3">
                  <c:v>1.2207745887614561</c:v>
                </c:pt>
                <c:pt idx="4">
                  <c:v>1.4142135623730949</c:v>
                </c:pt>
                <c:pt idx="5">
                  <c:v>1.7434467956210977</c:v>
                </c:pt>
              </c:numCache>
            </c:numRef>
          </c:xVal>
          <c:yVal>
            <c:numRef>
              <c:f>Gráficos!$C$2:$C$7</c:f>
              <c:numCache>
                <c:formatCode>General</c:formatCode>
                <c:ptCount val="6"/>
                <c:pt idx="0">
                  <c:v>2.3456815284280403</c:v>
                </c:pt>
                <c:pt idx="1">
                  <c:v>2.3804398063514411</c:v>
                </c:pt>
                <c:pt idx="2">
                  <c:v>2.5707362195397558</c:v>
                </c:pt>
                <c:pt idx="3">
                  <c:v>2.9341973158311214</c:v>
                </c:pt>
                <c:pt idx="4">
                  <c:v>3.355855522915614</c:v>
                </c:pt>
                <c:pt idx="5">
                  <c:v>4.1540057938351165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B10-43C3-AB2D-7FB6C7AD9BDD}"/>
            </c:ext>
          </c:extLst>
        </c:ser>
        <c:ser>
          <c:idx val="2"/>
          <c:order val="2"/>
          <c:tx>
            <c:v>Equipo F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3"/>
                </a:solidFill>
                <a:prstDash val="sysDash"/>
              </a:ln>
              <a:effectLst/>
            </c:spPr>
            <c:trendlineType val="linear"/>
            <c:backward val="1.1000000000000001"/>
            <c:intercept val="0"/>
            <c:dispRSqr val="1"/>
            <c:dispEq val="1"/>
            <c:trendlineLbl>
              <c:layout>
                <c:manualLayout>
                  <c:x val="-0.40039107976981891"/>
                  <c:y val="1.016863453473783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xVal>
            <c:numRef>
              <c:f>Gráficos!$A$2:$A$7</c:f>
              <c:numCache>
                <c:formatCode>General</c:formatCode>
                <c:ptCount val="6"/>
                <c:pt idx="0">
                  <c:v>1.0038198375433474</c:v>
                </c:pt>
                <c:pt idx="1">
                  <c:v>1.035276180410083</c:v>
                </c:pt>
                <c:pt idx="2">
                  <c:v>1.1033779189624917</c:v>
                </c:pt>
                <c:pt idx="3">
                  <c:v>1.2207745887614561</c:v>
                </c:pt>
                <c:pt idx="4">
                  <c:v>1.4142135623730949</c:v>
                </c:pt>
                <c:pt idx="5">
                  <c:v>1.7434467956210977</c:v>
                </c:pt>
              </c:numCache>
            </c:numRef>
          </c:xVal>
          <c:yVal>
            <c:numRef>
              <c:f>Gráficos!$D$2:$D$7</c:f>
              <c:numCache>
                <c:formatCode>General</c:formatCode>
                <c:ptCount val="6"/>
                <c:pt idx="0">
                  <c:v>3.2940442018704723</c:v>
                </c:pt>
                <c:pt idx="1">
                  <c:v>3.2450034997606467</c:v>
                </c:pt>
                <c:pt idx="2">
                  <c:v>3.4871593793853468</c:v>
                </c:pt>
                <c:pt idx="3">
                  <c:v>3.8421032037438634</c:v>
                </c:pt>
                <c:pt idx="4">
                  <c:v>3.9062831677363796</c:v>
                </c:pt>
                <c:pt idx="5">
                  <c:v>4.9570402432076737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B10-43C3-AB2D-7FB6C7AD9BDD}"/>
            </c:ext>
          </c:extLst>
        </c:ser>
        <c:ser>
          <c:idx val="3"/>
          <c:order val="3"/>
          <c:tx>
            <c:v>Equipo B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4"/>
                </a:solidFill>
                <a:prstDash val="sysDash"/>
              </a:ln>
              <a:effectLst/>
            </c:spPr>
            <c:trendlineType val="linear"/>
            <c:backward val="1.1000000000000001"/>
            <c:intercept val="0"/>
            <c:dispRSqr val="1"/>
            <c:dispEq val="1"/>
            <c:trendlineLbl>
              <c:layout>
                <c:manualLayout>
                  <c:x val="-0.39661927457791418"/>
                  <c:y val="0.1008552128977736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xVal>
            <c:numRef>
              <c:f>Gráficos!$A$2:$A$7</c:f>
              <c:numCache>
                <c:formatCode>General</c:formatCode>
                <c:ptCount val="6"/>
                <c:pt idx="0">
                  <c:v>1.0038198375433474</c:v>
                </c:pt>
                <c:pt idx="1">
                  <c:v>1.035276180410083</c:v>
                </c:pt>
                <c:pt idx="2">
                  <c:v>1.1033779189624917</c:v>
                </c:pt>
                <c:pt idx="3">
                  <c:v>1.2207745887614561</c:v>
                </c:pt>
                <c:pt idx="4">
                  <c:v>1.4142135623730949</c:v>
                </c:pt>
                <c:pt idx="5">
                  <c:v>1.7434467956210977</c:v>
                </c:pt>
              </c:numCache>
            </c:numRef>
          </c:xVal>
          <c:yVal>
            <c:numRef>
              <c:f>Gráficos!$E$2:$E$7</c:f>
              <c:numCache>
                <c:formatCode>General</c:formatCode>
                <c:ptCount val="6"/>
                <c:pt idx="0">
                  <c:v>4.5686596840530056</c:v>
                </c:pt>
                <c:pt idx="1">
                  <c:v>5.1219312513076742</c:v>
                </c:pt>
                <c:pt idx="2">
                  <c:v>5.7021753099258117</c:v>
                </c:pt>
                <c:pt idx="3">
                  <c:v>6.3462191069718736</c:v>
                </c:pt>
                <c:pt idx="4">
                  <c:v>6.763689344765921</c:v>
                </c:pt>
                <c:pt idx="5">
                  <c:v>7.6936002748736634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B10-43C3-AB2D-7FB6C7AD9BDD}"/>
            </c:ext>
          </c:extLst>
        </c:ser>
        <c:ser>
          <c:idx val="4"/>
          <c:order val="4"/>
          <c:tx>
            <c:v>Equipo C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5"/>
                </a:solidFill>
                <a:prstDash val="sysDash"/>
              </a:ln>
              <a:effectLst/>
            </c:spPr>
            <c:trendlineType val="linear"/>
            <c:backward val="1.1000000000000001"/>
            <c:intercept val="0"/>
            <c:dispRSqr val="1"/>
            <c:dispEq val="1"/>
            <c:trendlineLbl>
              <c:layout>
                <c:manualLayout>
                  <c:x val="-0.30626330526555884"/>
                  <c:y val="1.302899164154099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xVal>
            <c:numRef>
              <c:f>(Gráficos!$A$2,Gráficos!$A$4:$A$6)</c:f>
              <c:numCache>
                <c:formatCode>General</c:formatCode>
                <c:ptCount val="4"/>
                <c:pt idx="0">
                  <c:v>1.0038198375433474</c:v>
                </c:pt>
                <c:pt idx="1">
                  <c:v>1.1033779189624917</c:v>
                </c:pt>
                <c:pt idx="2">
                  <c:v>1.2207745887614561</c:v>
                </c:pt>
                <c:pt idx="3">
                  <c:v>1.4142135623730949</c:v>
                </c:pt>
              </c:numCache>
            </c:numRef>
          </c:xVal>
          <c:yVal>
            <c:numRef>
              <c:f>(Gráficos!$F$2,Gráficos!$F$4:$F$6)</c:f>
              <c:numCache>
                <c:formatCode>General</c:formatCode>
                <c:ptCount val="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B10-43C3-AB2D-7FB6C7AD9B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2663160"/>
        <c:axId val="602663480"/>
      </c:scatterChart>
      <c:valAx>
        <c:axId val="602663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1/cos(theta)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02663480"/>
        <c:crosses val="autoZero"/>
        <c:crossBetween val="midCat"/>
      </c:valAx>
      <c:valAx>
        <c:axId val="602663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ln(1+(r/k))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02663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733425</xdr:colOff>
      <xdr:row>10</xdr:row>
      <xdr:rowOff>23812</xdr:rowOff>
    </xdr:from>
    <xdr:to>
      <xdr:col>7</xdr:col>
      <xdr:colOff>733425</xdr:colOff>
      <xdr:row>24</xdr:row>
      <xdr:rowOff>100012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7540F37-4548-4A74-B7D3-D2C54C6AD6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295275</xdr:colOff>
      <xdr:row>9</xdr:row>
      <xdr:rowOff>61912</xdr:rowOff>
    </xdr:from>
    <xdr:to>
      <xdr:col>12</xdr:col>
      <xdr:colOff>1419225</xdr:colOff>
      <xdr:row>23</xdr:row>
      <xdr:rowOff>138112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B34F59E-BC6F-46C6-B67A-C46CBDA1C9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304800</xdr:colOff>
      <xdr:row>1</xdr:row>
      <xdr:rowOff>80962</xdr:rowOff>
    </xdr:from>
    <xdr:ext cx="1671868" cy="3342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B39DEBE6-2554-448B-94CF-2171B575E563}"/>
                </a:ext>
              </a:extLst>
            </xdr:cNvPr>
            <xdr:cNvSpPr txBox="1"/>
          </xdr:nvSpPr>
          <xdr:spPr>
            <a:xfrm>
              <a:off x="1066800" y="271462"/>
              <a:ext cx="1671868" cy="3342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400"/>
                <a:t>d=</a:t>
              </a:r>
              <a14:m>
                <m:oMath xmlns:m="http://schemas.openxmlformats.org/officeDocument/2006/math">
                  <m:r>
                    <a:rPr lang="es-MX" sz="1400" i="1">
                      <a:latin typeface="Cambria Math" panose="02040503050406030204" pitchFamily="18" charset="0"/>
                    </a:rPr>
                    <m:t>𝜆</m:t>
                  </m:r>
                  <m:func>
                    <m:funcPr>
                      <m:ctrlPr>
                        <a:rPr lang="es-MX" sz="1400" i="1">
                          <a:latin typeface="Cambria Math" panose="02040503050406030204" pitchFamily="18" charset="0"/>
                        </a:rPr>
                      </m:ctrlPr>
                    </m:funcPr>
                    <m:fName>
                      <m:r>
                        <m:rPr>
                          <m:sty m:val="p"/>
                        </m:rPr>
                        <a:rPr lang="es-MX" sz="1400" i="1">
                          <a:latin typeface="Cambria Math" panose="02040503050406030204" pitchFamily="18" charset="0"/>
                        </a:rPr>
                        <m:t>cos</m:t>
                      </m:r>
                    </m:fName>
                    <m:e>
                      <m:r>
                        <a:rPr lang="es-MX" sz="1400" i="1">
                          <a:latin typeface="Cambria Math" panose="02040503050406030204" pitchFamily="18" charset="0"/>
                        </a:rPr>
                        <m:t>𝜃</m:t>
                      </m:r>
                    </m:e>
                  </m:func>
                  <m:r>
                    <a:rPr lang="es-MX" sz="1400" b="0" i="1">
                      <a:latin typeface="Cambria Math" panose="02040503050406030204" pitchFamily="18" charset="0"/>
                    </a:rPr>
                    <m:t> </m:t>
                  </m:r>
                  <m:r>
                    <m:rPr>
                      <m:sty m:val="p"/>
                    </m:rPr>
                    <a:rPr lang="es-MX" sz="1400" b="0" i="0">
                      <a:latin typeface="Cambria Math" panose="02040503050406030204" pitchFamily="18" charset="0"/>
                    </a:rPr>
                    <m:t>ln</m:t>
                  </m:r>
                  <m:r>
                    <a:rPr lang="es-MX" sz="1400" b="0" i="1">
                      <a:latin typeface="Cambria Math" panose="02040503050406030204" pitchFamily="18" charset="0"/>
                    </a:rPr>
                    <m:t>⁡[1+</m:t>
                  </m:r>
                  <m:f>
                    <m:fPr>
                      <m:ctrlPr>
                        <a:rPr lang="es-MX" sz="1400" b="0" i="1">
                          <a:latin typeface="Cambria Math" panose="02040503050406030204" pitchFamily="18" charset="0"/>
                        </a:rPr>
                      </m:ctrlPr>
                    </m:fPr>
                    <m:num>
                      <m:sSub>
                        <m:sSubPr>
                          <m:ctrlPr>
                            <a:rPr lang="es-MX" sz="14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s-MX" sz="1400" b="0" i="1">
                              <a:latin typeface="Cambria Math" panose="02040503050406030204" pitchFamily="18" charset="0"/>
                            </a:rPr>
                            <m:t>𝐼</m:t>
                          </m:r>
                        </m:e>
                        <m:sub>
                          <m:r>
                            <a:rPr lang="es-MX" sz="1400" b="0" i="1">
                              <a:latin typeface="Cambria Math" panose="02040503050406030204" pitchFamily="18" charset="0"/>
                            </a:rPr>
                            <m:t>𝑆𝑖𝑂</m:t>
                          </m:r>
                          <m:r>
                            <a:rPr lang="es-MX" sz="1400" b="0" i="1">
                              <a:latin typeface="Cambria Math" panose="02040503050406030204" pitchFamily="18" charset="0"/>
                            </a:rPr>
                            <m:t>2</m:t>
                          </m:r>
                        </m:sub>
                      </m:sSub>
                    </m:num>
                    <m:den>
                      <m:sSub>
                        <m:sSubPr>
                          <m:ctrlPr>
                            <a:rPr lang="es-MX" sz="14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s-MX" sz="1400" b="0" i="1">
                              <a:latin typeface="Cambria Math" panose="02040503050406030204" pitchFamily="18" charset="0"/>
                            </a:rPr>
                            <m:t>𝑅</m:t>
                          </m:r>
                        </m:e>
                        <m:sub>
                          <m:r>
                            <a:rPr lang="es-MX" sz="1400" b="0" i="1">
                              <a:latin typeface="Cambria Math" panose="02040503050406030204" pitchFamily="18" charset="0"/>
                            </a:rPr>
                            <m:t>0</m:t>
                          </m:r>
                        </m:sub>
                      </m:sSub>
                      <m:sSub>
                        <m:sSubPr>
                          <m:ctrlPr>
                            <a:rPr lang="es-MX" sz="14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s-MX" sz="1400" b="0" i="1">
                              <a:latin typeface="Cambria Math" panose="02040503050406030204" pitchFamily="18" charset="0"/>
                            </a:rPr>
                            <m:t>𝐼</m:t>
                          </m:r>
                        </m:e>
                        <m:sub>
                          <m:r>
                            <a:rPr lang="es-MX" sz="1400" b="0" i="1">
                              <a:latin typeface="Cambria Math" panose="02040503050406030204" pitchFamily="18" charset="0"/>
                            </a:rPr>
                            <m:t>𝑆𝑖</m:t>
                          </m:r>
                        </m:sub>
                      </m:sSub>
                    </m:den>
                  </m:f>
                  <m:r>
                    <a:rPr lang="es-MX" sz="1400" b="0" i="1">
                      <a:latin typeface="Cambria Math" panose="02040503050406030204" pitchFamily="18" charset="0"/>
                    </a:rPr>
                    <m:t>]</m:t>
                  </m:r>
                </m:oMath>
              </a14:m>
              <a:endParaRPr lang="es-MX" sz="1400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B39DEBE6-2554-448B-94CF-2171B575E563}"/>
                </a:ext>
              </a:extLst>
            </xdr:cNvPr>
            <xdr:cNvSpPr txBox="1"/>
          </xdr:nvSpPr>
          <xdr:spPr>
            <a:xfrm>
              <a:off x="1066800" y="271462"/>
              <a:ext cx="1671868" cy="3342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400"/>
                <a:t>d=</a:t>
              </a:r>
              <a:r>
                <a:rPr lang="es-MX" sz="1400" i="0">
                  <a:latin typeface="Cambria Math" panose="02040503050406030204" pitchFamily="18" charset="0"/>
                </a:rPr>
                <a:t>𝜆 cos⁡𝜃</a:t>
              </a:r>
              <a:r>
                <a:rPr lang="es-MX" sz="1400" b="0" i="0">
                  <a:latin typeface="Cambria Math" panose="02040503050406030204" pitchFamily="18" charset="0"/>
                </a:rPr>
                <a:t>  ln⁡[1+𝐼_𝑆𝑖𝑂2/(𝑅_0 𝐼_𝑆𝑖 )]</a:t>
              </a:r>
              <a:endParaRPr lang="es-MX" sz="1400"/>
            </a:p>
          </xdr:txBody>
        </xdr:sp>
      </mc:Fallback>
    </mc:AlternateContent>
    <xdr:clientData/>
  </xdr:oneCellAnchor>
  <xdr:oneCellAnchor>
    <xdr:from>
      <xdr:col>4</xdr:col>
      <xdr:colOff>295275</xdr:colOff>
      <xdr:row>1</xdr:row>
      <xdr:rowOff>90487</xdr:rowOff>
    </xdr:from>
    <xdr:ext cx="871905" cy="43992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47C1B47C-9814-4B48-AE32-5C3357C143F2}"/>
                </a:ext>
              </a:extLst>
            </xdr:cNvPr>
            <xdr:cNvSpPr txBox="1"/>
          </xdr:nvSpPr>
          <xdr:spPr>
            <a:xfrm>
              <a:off x="3343275" y="280987"/>
              <a:ext cx="871905" cy="43992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400" i="1">
                        <a:latin typeface="Cambria Math" panose="02040503050406030204" pitchFamily="18" charset="0"/>
                      </a:rPr>
                      <m:t>𝐾</m:t>
                    </m:r>
                    <m:r>
                      <a:rPr lang="es-MX" sz="14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MX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s-MX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MX" sz="1400" b="0" i="1">
                                <a:latin typeface="Cambria Math" panose="02040503050406030204" pitchFamily="18" charset="0"/>
                              </a:rPr>
                              <m:t>𝐼</m:t>
                            </m:r>
                          </m:e>
                          <m:sub>
                            <m:r>
                              <a:rPr lang="es-MX" sz="1400" b="0" i="1">
                                <a:latin typeface="Cambria Math" panose="02040503050406030204" pitchFamily="18" charset="0"/>
                              </a:rPr>
                              <m:t>𝑆𝑖𝑂</m:t>
                            </m:r>
                            <m:r>
                              <a:rPr lang="es-MX" sz="1400" b="0" i="1">
                                <a:latin typeface="Cambria Math" panose="02040503050406030204" pitchFamily="18" charset="0"/>
                              </a:rPr>
                              <m:t>2∞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s-MX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MX" sz="1400" b="0" i="1">
                                <a:latin typeface="Cambria Math" panose="02040503050406030204" pitchFamily="18" charset="0"/>
                              </a:rPr>
                              <m:t>𝐼</m:t>
                            </m:r>
                          </m:e>
                          <m:sub>
                            <m:r>
                              <a:rPr lang="es-MX" sz="1400" b="0" i="1">
                                <a:latin typeface="Cambria Math" panose="02040503050406030204" pitchFamily="18" charset="0"/>
                              </a:rPr>
                              <m:t>𝑆𝑖</m:t>
                            </m:r>
                            <m:r>
                              <a:rPr lang="es-MX" sz="14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∞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s-MX" sz="1400"/>
            </a:p>
          </xdr:txBody>
        </xdr:sp>
      </mc:Choice>
      <mc:Fallback xmlns="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47C1B47C-9814-4B48-AE32-5C3357C143F2}"/>
                </a:ext>
              </a:extLst>
            </xdr:cNvPr>
            <xdr:cNvSpPr txBox="1"/>
          </xdr:nvSpPr>
          <xdr:spPr>
            <a:xfrm>
              <a:off x="3343275" y="280987"/>
              <a:ext cx="871905" cy="43992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400" i="0">
                  <a:latin typeface="Cambria Math" panose="02040503050406030204" pitchFamily="18" charset="0"/>
                </a:rPr>
                <a:t>𝐾</a:t>
              </a:r>
              <a:r>
                <a:rPr lang="es-MX" sz="1400" b="0" i="0">
                  <a:latin typeface="Cambria Math" panose="02040503050406030204" pitchFamily="18" charset="0"/>
                </a:rPr>
                <a:t>=𝐼_𝑆𝑖𝑂2</a:t>
              </a:r>
              <a:r>
                <a:rPr lang="es-MX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∞/</a:t>
              </a:r>
              <a:r>
                <a:rPr lang="es-MX" sz="1400" b="0" i="0">
                  <a:latin typeface="Cambria Math" panose="02040503050406030204" pitchFamily="18" charset="0"/>
                </a:rPr>
                <a:t>𝐼_𝑆𝑖</a:t>
              </a:r>
              <a:r>
                <a:rPr lang="es-MX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∞ </a:t>
              </a:r>
              <a:endParaRPr lang="es-MX" sz="1400"/>
            </a:p>
          </xdr:txBody>
        </xdr:sp>
      </mc:Fallback>
    </mc:AlternateContent>
    <xdr:clientData/>
  </xdr:oneCellAnchor>
  <xdr:oneCellAnchor>
    <xdr:from>
      <xdr:col>6</xdr:col>
      <xdr:colOff>257175</xdr:colOff>
      <xdr:row>1</xdr:row>
      <xdr:rowOff>109537</xdr:rowOff>
    </xdr:from>
    <xdr:ext cx="739048" cy="38202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DA1DEB8D-7263-45E9-B109-C7D4FF46C318}"/>
                </a:ext>
              </a:extLst>
            </xdr:cNvPr>
            <xdr:cNvSpPr txBox="1"/>
          </xdr:nvSpPr>
          <xdr:spPr>
            <a:xfrm>
              <a:off x="4829175" y="300037"/>
              <a:ext cx="739048" cy="3820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R</a:t>
              </a:r>
              <a:r>
                <a:rPr lang="es-MX" sz="1600" b="0" i="0" baseline="0">
                  <a:latin typeface="Cambria Math" panose="02040503050406030204" pitchFamily="18" charset="0"/>
                  <a:ea typeface="Cambria Math" panose="02040503050406030204" pitchFamily="18" charset="0"/>
                </a:rPr>
                <a:t> </a:t>
              </a:r>
              <a14:m>
                <m:oMath xmlns:m="http://schemas.openxmlformats.org/officeDocument/2006/math">
                  <m:r>
                    <a:rPr lang="es-MX" sz="16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=</m:t>
                  </m:r>
                  <m:f>
                    <m:fPr>
                      <m:ctrlPr>
                        <a:rPr lang="es-MX" sz="16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fPr>
                    <m:num>
                      <m:sSub>
                        <m:sSubPr>
                          <m:ctrlPr>
                            <a:rPr lang="es-MX" sz="16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s-MX" sz="16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𝐼</m:t>
                          </m:r>
                        </m:e>
                        <m:sub>
                          <m:r>
                            <a:rPr lang="es-MX" sz="16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𝑆𝑖𝑂</m:t>
                          </m:r>
                          <m:r>
                            <a:rPr lang="es-MX" sz="16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2</m:t>
                          </m:r>
                        </m:sub>
                      </m:sSub>
                    </m:num>
                    <m:den>
                      <m:sSub>
                        <m:sSubPr>
                          <m:ctrlPr>
                            <a:rPr lang="es-MX" sz="16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s-MX" sz="16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𝐼</m:t>
                          </m:r>
                        </m:e>
                        <m:sub>
                          <m:r>
                            <a:rPr lang="es-MX" sz="16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𝑆𝑖</m:t>
                          </m:r>
                        </m:sub>
                      </m:sSub>
                    </m:den>
                  </m:f>
                </m:oMath>
              </a14:m>
              <a:endParaRPr lang="es-MX" sz="1400">
                <a:latin typeface="Cambria Math" panose="02040503050406030204" pitchFamily="18" charset="0"/>
                <a:ea typeface="Cambria Math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DA1DEB8D-7263-45E9-B109-C7D4FF46C318}"/>
                </a:ext>
              </a:extLst>
            </xdr:cNvPr>
            <xdr:cNvSpPr txBox="1"/>
          </xdr:nvSpPr>
          <xdr:spPr>
            <a:xfrm>
              <a:off x="4829175" y="300037"/>
              <a:ext cx="739048" cy="3820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R</a:t>
              </a:r>
              <a:r>
                <a:rPr lang="es-MX" sz="1600" b="0" i="0" baseline="0">
                  <a:latin typeface="Cambria Math" panose="02040503050406030204" pitchFamily="18" charset="0"/>
                  <a:ea typeface="Cambria Math" panose="02040503050406030204" pitchFamily="18" charset="0"/>
                </a:rPr>
                <a:t> </a:t>
              </a:r>
              <a:r>
                <a:rPr lang="es-MX" sz="1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=𝐼_𝑆𝑖𝑂2/𝐼_𝑆𝑖 </a:t>
              </a:r>
              <a:endParaRPr lang="es-MX" sz="1400">
                <a:latin typeface="Cambria Math" panose="02040503050406030204" pitchFamily="18" charset="0"/>
                <a:ea typeface="Cambria Math" panose="02040503050406030204" pitchFamily="18" charset="0"/>
              </a:endParaRPr>
            </a:p>
          </xdr:txBody>
        </xdr:sp>
      </mc:Fallback>
    </mc:AlternateContent>
    <xdr:clientData/>
  </xdr:oneCellAnchor>
  <xdr:oneCellAnchor>
    <xdr:from>
      <xdr:col>1</xdr:col>
      <xdr:colOff>685800</xdr:colOff>
      <xdr:row>5</xdr:row>
      <xdr:rowOff>90487</xdr:rowOff>
    </xdr:from>
    <xdr:ext cx="1834477" cy="44723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81B0F3EE-18C4-4D9D-9E2C-303EBBC9BEAA}"/>
                </a:ext>
              </a:extLst>
            </xdr:cNvPr>
            <xdr:cNvSpPr txBox="1"/>
          </xdr:nvSpPr>
          <xdr:spPr>
            <a:xfrm>
              <a:off x="1447800" y="1042987"/>
              <a:ext cx="1834477" cy="44723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lang="es-MX" sz="14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s-MX" sz="1400" b="0" i="0">
                            <a:latin typeface="Cambria Math" panose="02040503050406030204" pitchFamily="18" charset="0"/>
                          </a:rPr>
                          <m:t>ln</m:t>
                        </m:r>
                      </m:fName>
                      <m:e>
                        <m:d>
                          <m:dPr>
                            <m:ctrlPr>
                              <a:rPr lang="es-MX" sz="14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s-MX" sz="14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s-MX" sz="1400" b="0" i="1">
                                    <a:latin typeface="Cambria Math" panose="02040503050406030204" pitchFamily="18" charset="0"/>
                                  </a:rPr>
                                  <m:t>𝑅</m:t>
                                </m:r>
                              </m:num>
                              <m:den>
                                <m:r>
                                  <a:rPr lang="es-MX" sz="1400" b="0" i="1">
                                    <a:latin typeface="Cambria Math" panose="02040503050406030204" pitchFamily="18" charset="0"/>
                                  </a:rPr>
                                  <m:t>𝐾</m:t>
                                </m:r>
                                <m:r>
                                  <a:rPr lang="es-MX" sz="1400" b="0" i="1">
                                    <a:latin typeface="Cambria Math" panose="02040503050406030204" pitchFamily="18" charset="0"/>
                                  </a:rPr>
                                  <m:t>+1</m:t>
                                </m:r>
                              </m:den>
                            </m:f>
                          </m:e>
                        </m:d>
                      </m:e>
                    </m:func>
                    <m:r>
                      <a:rPr lang="es-MX" sz="14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MX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MX" sz="14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s-MX" sz="1400" b="0" i="1">
                            <a:latin typeface="Cambria Math" panose="02040503050406030204" pitchFamily="18" charset="0"/>
                          </a:rPr>
                          <m:t>𝑠𝑖𝑛</m:t>
                        </m:r>
                        <m:r>
                          <a:rPr lang="es-MX" sz="14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s-MX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𝜃</m:t>
                        </m:r>
                        <m:r>
                          <a:rPr lang="es-MX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)</m:t>
                        </m:r>
                      </m:den>
                    </m:f>
                    <m:r>
                      <a:rPr lang="es-MX" sz="1400" b="0" i="1">
                        <a:latin typeface="Cambria Math" panose="02040503050406030204" pitchFamily="18" charset="0"/>
                      </a:rPr>
                      <m:t>   </m:t>
                    </m:r>
                    <m:f>
                      <m:fPr>
                        <m:ctrlPr>
                          <a:rPr lang="es-MX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MX" sz="1400" b="0" i="1">
                            <a:latin typeface="Cambria Math" panose="02040503050406030204" pitchFamily="18" charset="0"/>
                          </a:rPr>
                          <m:t>𝑑</m:t>
                        </m:r>
                      </m:num>
                      <m:den>
                        <m:r>
                          <a:rPr lang="es-MX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𝜆</m:t>
                        </m:r>
                      </m:den>
                    </m:f>
                  </m:oMath>
                </m:oMathPara>
              </a14:m>
              <a:endParaRPr lang="es-MX" sz="1400"/>
            </a:p>
          </xdr:txBody>
        </xdr:sp>
      </mc:Choice>
      <mc:Fallback xmlns="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81B0F3EE-18C4-4D9D-9E2C-303EBBC9BEAA}"/>
                </a:ext>
              </a:extLst>
            </xdr:cNvPr>
            <xdr:cNvSpPr txBox="1"/>
          </xdr:nvSpPr>
          <xdr:spPr>
            <a:xfrm>
              <a:off x="1447800" y="1042987"/>
              <a:ext cx="1834477" cy="44723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400" b="0" i="0">
                  <a:latin typeface="Cambria Math" panose="02040503050406030204" pitchFamily="18" charset="0"/>
                </a:rPr>
                <a:t>ln⁡(𝑅/(𝐾+1))=1/(𝑠𝑖𝑛(</a:t>
              </a:r>
              <a:r>
                <a:rPr lang="es-MX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𝜃)) </a:t>
              </a:r>
              <a:r>
                <a:rPr lang="es-MX" sz="1400" b="0" i="0">
                  <a:latin typeface="Cambria Math" panose="02040503050406030204" pitchFamily="18" charset="0"/>
                </a:rPr>
                <a:t>    𝑑/</a:t>
              </a:r>
              <a:r>
                <a:rPr lang="es-MX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𝜆</a:t>
              </a:r>
              <a:endParaRPr lang="es-MX" sz="1400"/>
            </a:p>
          </xdr:txBody>
        </xdr:sp>
      </mc:Fallback>
    </mc:AlternateContent>
    <xdr:clientData/>
  </xdr:oneCellAnchor>
  <xdr:oneCellAnchor>
    <xdr:from>
      <xdr:col>2</xdr:col>
      <xdr:colOff>514350</xdr:colOff>
      <xdr:row>8</xdr:row>
      <xdr:rowOff>128587</xdr:rowOff>
    </xdr:from>
    <xdr:ext cx="1084656" cy="250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DFFD6F4E-46D2-4833-9C5D-6B2A0267B1A9}"/>
                </a:ext>
              </a:extLst>
            </xdr:cNvPr>
            <xdr:cNvSpPr txBox="1"/>
          </xdr:nvSpPr>
          <xdr:spPr>
            <a:xfrm>
              <a:off x="2038350" y="1652587"/>
              <a:ext cx="1084656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600" b="0" i="1">
                        <a:latin typeface="Cambria Math" panose="02040503050406030204" pitchFamily="18" charset="0"/>
                      </a:rPr>
                      <m:t>𝑦</m:t>
                    </m:r>
                    <m:r>
                      <a:rPr lang="es-MX" sz="1600" b="0" i="1">
                        <a:latin typeface="Cambria Math" panose="02040503050406030204" pitchFamily="18" charset="0"/>
                      </a:rPr>
                      <m:t>= </m:t>
                    </m:r>
                    <m:r>
                      <a:rPr lang="es-MX" sz="16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s-MX" sz="1600" b="0" i="1">
                        <a:latin typeface="Cambria Math" panose="02040503050406030204" pitchFamily="18" charset="0"/>
                      </a:rPr>
                      <m:t>       </m:t>
                    </m:r>
                    <m:r>
                      <a:rPr lang="es-MX" sz="1600" b="0" i="1">
                        <a:latin typeface="Cambria Math" panose="02040503050406030204" pitchFamily="18" charset="0"/>
                      </a:rPr>
                      <m:t>𝑚</m:t>
                    </m:r>
                  </m:oMath>
                </m:oMathPara>
              </a14:m>
              <a:endParaRPr lang="es-MX" sz="1600"/>
            </a:p>
          </xdr:txBody>
        </xdr:sp>
      </mc:Choice>
      <mc:Fallback xmlns="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DFFD6F4E-46D2-4833-9C5D-6B2A0267B1A9}"/>
                </a:ext>
              </a:extLst>
            </xdr:cNvPr>
            <xdr:cNvSpPr txBox="1"/>
          </xdr:nvSpPr>
          <xdr:spPr>
            <a:xfrm>
              <a:off x="2038350" y="1652587"/>
              <a:ext cx="1084656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600" b="0" i="0">
                  <a:latin typeface="Cambria Math" panose="02040503050406030204" pitchFamily="18" charset="0"/>
                </a:rPr>
                <a:t>𝑦= 𝑥       𝑚</a:t>
              </a:r>
              <a:endParaRPr lang="es-MX" sz="1600"/>
            </a:p>
          </xdr:txBody>
        </xdr:sp>
      </mc:Fallback>
    </mc:AlternateContent>
    <xdr:clientData/>
  </xdr:oneCellAnchor>
  <xdr:twoCellAnchor>
    <xdr:from>
      <xdr:col>3</xdr:col>
      <xdr:colOff>657009</xdr:colOff>
      <xdr:row>4</xdr:row>
      <xdr:rowOff>157082</xdr:rowOff>
    </xdr:from>
    <xdr:to>
      <xdr:col>4</xdr:col>
      <xdr:colOff>285308</xdr:colOff>
      <xdr:row>11</xdr:row>
      <xdr:rowOff>23732</xdr:rowOff>
    </xdr:to>
    <xdr:sp macro="" textlink="">
      <xdr:nvSpPr>
        <xdr:cNvPr id="7" name="Elipse 6">
          <a:extLst>
            <a:ext uri="{FF2B5EF4-FFF2-40B4-BE49-F238E27FC236}">
              <a16:creationId xmlns:a16="http://schemas.microsoft.com/office/drawing/2014/main" id="{8E565486-4DD4-45D3-BF1D-944E7E16758F}"/>
            </a:ext>
          </a:extLst>
        </xdr:cNvPr>
        <xdr:cNvSpPr/>
      </xdr:nvSpPr>
      <xdr:spPr>
        <a:xfrm rot="1043154">
          <a:off x="2943009" y="919082"/>
          <a:ext cx="390299" cy="1200150"/>
        </a:xfrm>
        <a:prstGeom prst="ellipse">
          <a:avLst/>
        </a:prstGeom>
        <a:noFill/>
        <a:ln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190499</xdr:colOff>
      <xdr:row>0</xdr:row>
      <xdr:rowOff>128586</xdr:rowOff>
    </xdr:from>
    <xdr:to>
      <xdr:col>18</xdr:col>
      <xdr:colOff>104774</xdr:colOff>
      <xdr:row>19</xdr:row>
      <xdr:rowOff>114299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2071732-78DD-4C02-89E8-4D840C6735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314324</xdr:colOff>
      <xdr:row>0</xdr:row>
      <xdr:rowOff>109536</xdr:rowOff>
    </xdr:from>
    <xdr:to>
      <xdr:col>16</xdr:col>
      <xdr:colOff>190500</xdr:colOff>
      <xdr:row>24</xdr:row>
      <xdr:rowOff>57149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D0C1B9A-9359-47B2-A1D8-8B719F153E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793A0-E00C-4223-A0BA-478199880AA6}">
  <dimension ref="B1:O13"/>
  <sheetViews>
    <sheetView topLeftCell="B5" workbookViewId="0">
      <selection activeCell="C9" sqref="C9"/>
    </sheetView>
  </sheetViews>
  <sheetFormatPr baseColWidth="10" defaultRowHeight="15" x14ac:dyDescent="0.25"/>
  <cols>
    <col min="3" max="3" width="17" customWidth="1"/>
    <col min="10" max="10" width="17.42578125" customWidth="1"/>
    <col min="13" max="13" width="24.42578125" customWidth="1"/>
    <col min="15" max="15" width="13" customWidth="1"/>
  </cols>
  <sheetData>
    <row r="1" spans="2:15" x14ac:dyDescent="0.25">
      <c r="H1" s="2"/>
      <c r="J1" s="2"/>
      <c r="L1" s="2"/>
      <c r="M1" s="2"/>
    </row>
    <row r="2" spans="2:15" ht="29.25" customHeight="1" x14ac:dyDescent="0.25">
      <c r="B2" s="1" t="s">
        <v>0</v>
      </c>
      <c r="C2" s="1" t="s">
        <v>11</v>
      </c>
      <c r="D2" s="1" t="s">
        <v>8</v>
      </c>
      <c r="E2" s="1" t="s">
        <v>7</v>
      </c>
      <c r="F2" s="1" t="s">
        <v>7</v>
      </c>
      <c r="G2" s="1" t="s">
        <v>1</v>
      </c>
      <c r="H2" s="3" t="s">
        <v>2</v>
      </c>
      <c r="I2" s="1" t="s">
        <v>6</v>
      </c>
      <c r="J2" s="3" t="s">
        <v>12</v>
      </c>
      <c r="K2" s="1" t="s">
        <v>9</v>
      </c>
      <c r="L2" s="3" t="s">
        <v>10</v>
      </c>
      <c r="M2" s="3" t="s">
        <v>13</v>
      </c>
      <c r="N2" s="1" t="s">
        <v>15</v>
      </c>
      <c r="O2" s="1" t="s">
        <v>16</v>
      </c>
    </row>
    <row r="3" spans="2:15" x14ac:dyDescent="0.25">
      <c r="B3" s="1">
        <v>5</v>
      </c>
      <c r="C3" s="1">
        <f>90-B3</f>
        <v>85</v>
      </c>
      <c r="D3" s="1">
        <v>6485.5</v>
      </c>
      <c r="E3" s="1">
        <v>1565.5</v>
      </c>
      <c r="F3" s="1">
        <v>436.9</v>
      </c>
      <c r="G3" s="1">
        <f>SUM(E3:F3)</f>
        <v>2002.4</v>
      </c>
      <c r="H3" s="3">
        <f>-30.735*B3+2180.1</f>
        <v>2026.425</v>
      </c>
      <c r="I3" s="1">
        <f>RADIANS(B3)</f>
        <v>8.7266462599716474E-2</v>
      </c>
      <c r="J3" s="3">
        <f>RADIANS(C3)</f>
        <v>1.4835298641951802</v>
      </c>
      <c r="K3" s="1">
        <f>D3/G3</f>
        <v>3.2388633639632438</v>
      </c>
      <c r="L3" s="3">
        <f>LN(K3/($E$9+1))</f>
        <v>0.5162009888325938</v>
      </c>
      <c r="M3" s="3">
        <f>1/(SIN(J3))</f>
        <v>1.0038198375433474</v>
      </c>
      <c r="N3">
        <f>LN(1+(K3/$E$9))</f>
        <v>1.497796080497944</v>
      </c>
      <c r="O3">
        <f>1/COS(I3:I7)</f>
        <v>1.0038198375433474</v>
      </c>
    </row>
    <row r="4" spans="2:15" x14ac:dyDescent="0.25">
      <c r="B4" s="1">
        <v>25</v>
      </c>
      <c r="C4" s="1">
        <f t="shared" ref="C4:C7" si="0">90-B4</f>
        <v>65</v>
      </c>
      <c r="D4" s="1">
        <v>5593</v>
      </c>
      <c r="E4" s="1">
        <v>1091.3</v>
      </c>
      <c r="F4" s="1">
        <v>344.51</v>
      </c>
      <c r="G4" s="1">
        <f t="shared" ref="G4:G7" si="1">SUM(E4:F4)</f>
        <v>1435.81</v>
      </c>
      <c r="H4" s="3">
        <f t="shared" ref="H4:H7" si="2">-30.735*B4+2180.1</f>
        <v>1411.7249999999999</v>
      </c>
      <c r="I4" s="1">
        <f t="shared" ref="I4:I7" si="3">RADIANS(B4)</f>
        <v>0.43633231299858238</v>
      </c>
      <c r="J4" s="3">
        <f t="shared" ref="J4:J7" si="4">RADIANS(C4)</f>
        <v>1.1344640137963142</v>
      </c>
      <c r="K4" s="1">
        <f t="shared" ref="K4:K7" si="5">D4/G4</f>
        <v>3.895362199733948</v>
      </c>
      <c r="L4" s="3">
        <f t="shared" ref="L4:L7" si="6">LN(K4/($E$9+1))</f>
        <v>0.70076520011456678</v>
      </c>
      <c r="M4" s="3">
        <f t="shared" ref="M4:M7" si="7">1/(SIN(J4))</f>
        <v>1.1033779189624917</v>
      </c>
      <c r="N4">
        <f t="shared" ref="N4:N7" si="8">LN(1+(K4/$E$9))</f>
        <v>1.6439438749229209</v>
      </c>
      <c r="O4">
        <f t="shared" ref="O4:O7" si="9">1/COS(I4:I8)</f>
        <v>1.1033779189624917</v>
      </c>
    </row>
    <row r="5" spans="2:15" x14ac:dyDescent="0.25">
      <c r="B5" s="1">
        <v>35</v>
      </c>
      <c r="C5" s="1">
        <f t="shared" si="0"/>
        <v>55</v>
      </c>
      <c r="D5" s="1">
        <v>5033.3</v>
      </c>
      <c r="E5" s="1">
        <v>940.43</v>
      </c>
      <c r="F5" s="1">
        <v>211.91</v>
      </c>
      <c r="G5" s="1">
        <f t="shared" si="1"/>
        <v>1152.3399999999999</v>
      </c>
      <c r="H5" s="3">
        <f t="shared" si="2"/>
        <v>1104.375</v>
      </c>
      <c r="I5" s="1">
        <f t="shared" si="3"/>
        <v>0.6108652381980153</v>
      </c>
      <c r="J5" s="3">
        <f t="shared" si="4"/>
        <v>0.95993108859688125</v>
      </c>
      <c r="K5" s="1">
        <f t="shared" si="5"/>
        <v>4.3678948921325311</v>
      </c>
      <c r="L5" s="3">
        <f t="shared" si="6"/>
        <v>0.8152597091660404</v>
      </c>
      <c r="M5" s="3">
        <f t="shared" si="7"/>
        <v>1.2207745887614561</v>
      </c>
      <c r="N5">
        <f t="shared" si="8"/>
        <v>1.7373140539751224</v>
      </c>
      <c r="O5">
        <f t="shared" si="9"/>
        <v>1.2207745887614561</v>
      </c>
    </row>
    <row r="6" spans="2:15" x14ac:dyDescent="0.25">
      <c r="B6" s="1">
        <v>45</v>
      </c>
      <c r="C6" s="1">
        <f t="shared" si="0"/>
        <v>45</v>
      </c>
      <c r="D6" s="1">
        <v>4330.8999999999996</v>
      </c>
      <c r="E6" s="1">
        <v>604.35</v>
      </c>
      <c r="F6" s="1">
        <v>144.68</v>
      </c>
      <c r="G6" s="1">
        <f t="shared" si="1"/>
        <v>749.03</v>
      </c>
      <c r="H6" s="3">
        <f t="shared" si="2"/>
        <v>797.02499999999986</v>
      </c>
      <c r="I6" s="1">
        <f t="shared" si="3"/>
        <v>0.78539816339744828</v>
      </c>
      <c r="J6" s="3">
        <f t="shared" si="4"/>
        <v>0.78539816339744828</v>
      </c>
      <c r="K6" s="1">
        <f t="shared" si="5"/>
        <v>5.7820114014124933</v>
      </c>
      <c r="L6" s="3">
        <f t="shared" si="6"/>
        <v>1.0957301496420442</v>
      </c>
      <c r="M6" s="3">
        <f t="shared" si="7"/>
        <v>1.4142135623730951</v>
      </c>
      <c r="N6">
        <f t="shared" si="8"/>
        <v>1.9737879007727008</v>
      </c>
      <c r="O6">
        <f t="shared" si="9"/>
        <v>1.4142135623730949</v>
      </c>
    </row>
    <row r="7" spans="2:15" x14ac:dyDescent="0.25">
      <c r="B7" s="1">
        <v>55</v>
      </c>
      <c r="C7" s="1">
        <f t="shared" si="0"/>
        <v>35</v>
      </c>
      <c r="D7" s="1">
        <v>3692.2</v>
      </c>
      <c r="E7" s="1">
        <v>462.92</v>
      </c>
      <c r="F7" s="1">
        <v>58.277999999999999</v>
      </c>
      <c r="G7" s="1">
        <f t="shared" si="1"/>
        <v>521.19799999999998</v>
      </c>
      <c r="H7" s="3">
        <f t="shared" si="2"/>
        <v>489.67499999999995</v>
      </c>
      <c r="I7" s="1">
        <f t="shared" si="3"/>
        <v>0.95993108859688125</v>
      </c>
      <c r="J7" s="3">
        <f t="shared" si="4"/>
        <v>0.6108652381980153</v>
      </c>
      <c r="K7" s="1">
        <f t="shared" si="5"/>
        <v>7.0840640217345419</v>
      </c>
      <c r="L7" s="3">
        <f t="shared" si="6"/>
        <v>1.2988262915611137</v>
      </c>
      <c r="M7" s="3">
        <f t="shared" si="7"/>
        <v>1.7434467956210982</v>
      </c>
      <c r="N7">
        <f t="shared" si="8"/>
        <v>2.1510170643192459</v>
      </c>
      <c r="O7">
        <f t="shared" si="9"/>
        <v>1.7434467956210977</v>
      </c>
    </row>
    <row r="8" spans="2:15" x14ac:dyDescent="0.25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2:15" x14ac:dyDescent="0.25">
      <c r="B9" s="1"/>
      <c r="C9" s="1"/>
      <c r="D9" s="1" t="s">
        <v>4</v>
      </c>
      <c r="E9" s="1">
        <v>0.93289999999999995</v>
      </c>
      <c r="F9" s="1"/>
      <c r="G9" s="1"/>
      <c r="H9" s="1"/>
      <c r="I9" s="1"/>
      <c r="J9" s="1"/>
      <c r="K9" s="1"/>
      <c r="L9" s="1"/>
      <c r="M9" s="1"/>
    </row>
    <row r="10" spans="2:15" x14ac:dyDescent="0.25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</row>
    <row r="11" spans="2:15" x14ac:dyDescent="0.25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</row>
    <row r="13" spans="2:15" x14ac:dyDescent="0.25">
      <c r="N13">
        <f>1.3683*2.9107</f>
        <v>3.9827108099999999</v>
      </c>
      <c r="O13" t="s">
        <v>14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707D1E-B55E-4F98-99FD-C0A33DDE16E9}">
  <dimension ref="B2:I11"/>
  <sheetViews>
    <sheetView workbookViewId="0">
      <selection activeCell="H12" sqref="H12"/>
    </sheetView>
  </sheetViews>
  <sheetFormatPr baseColWidth="10" defaultRowHeight="15" x14ac:dyDescent="0.25"/>
  <sheetData>
    <row r="2" spans="2:9" x14ac:dyDescent="0.25">
      <c r="B2" s="4"/>
      <c r="C2" s="4"/>
      <c r="D2" s="4"/>
      <c r="E2" s="4"/>
      <c r="F2" s="4"/>
      <c r="G2" s="4"/>
      <c r="H2" s="4"/>
    </row>
    <row r="3" spans="2:9" x14ac:dyDescent="0.25">
      <c r="B3" s="4"/>
      <c r="C3" s="4"/>
      <c r="D3" s="4"/>
      <c r="E3" s="4"/>
      <c r="F3" s="4"/>
      <c r="G3" s="4"/>
      <c r="H3" s="4"/>
    </row>
    <row r="4" spans="2:9" x14ac:dyDescent="0.25">
      <c r="B4" s="4"/>
      <c r="C4" s="4"/>
      <c r="D4" s="4"/>
      <c r="E4" s="4"/>
      <c r="F4" s="4"/>
      <c r="G4" s="4"/>
      <c r="H4" s="4"/>
    </row>
    <row r="6" spans="2:9" x14ac:dyDescent="0.25">
      <c r="B6" s="4"/>
      <c r="C6" s="4"/>
      <c r="D6" s="4"/>
      <c r="E6" s="4"/>
      <c r="G6" t="s">
        <v>3</v>
      </c>
      <c r="H6">
        <v>3.6</v>
      </c>
      <c r="I6" t="s">
        <v>5</v>
      </c>
    </row>
    <row r="7" spans="2:9" x14ac:dyDescent="0.25">
      <c r="B7" s="4"/>
      <c r="C7" s="4"/>
      <c r="D7" s="4"/>
      <c r="E7" s="4"/>
      <c r="G7" t="s">
        <v>4</v>
      </c>
      <c r="H7">
        <v>0.93289999999999995</v>
      </c>
    </row>
    <row r="8" spans="2:9" x14ac:dyDescent="0.25">
      <c r="B8" s="4"/>
      <c r="C8" s="4"/>
      <c r="D8" s="4"/>
      <c r="E8" s="4"/>
    </row>
    <row r="9" spans="2:9" x14ac:dyDescent="0.25">
      <c r="B9" s="4"/>
      <c r="C9" s="4"/>
      <c r="D9" s="4"/>
      <c r="E9" s="4"/>
    </row>
    <row r="10" spans="2:9" x14ac:dyDescent="0.25">
      <c r="B10" s="4"/>
      <c r="C10" s="4"/>
      <c r="D10" s="4"/>
      <c r="E10" s="4"/>
    </row>
    <row r="11" spans="2:9" x14ac:dyDescent="0.25">
      <c r="B11" s="4"/>
      <c r="C11" s="4"/>
      <c r="D11" s="4"/>
      <c r="E11" s="4"/>
    </row>
  </sheetData>
  <mergeCells count="2">
    <mergeCell ref="B2:H4"/>
    <mergeCell ref="B6:E1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430DC-1471-4B0F-BA7A-BE10CE9A50A6}">
  <dimension ref="A1:I25"/>
  <sheetViews>
    <sheetView topLeftCell="A2" workbookViewId="0">
      <selection activeCell="I13" sqref="I13:I17"/>
    </sheetView>
  </sheetViews>
  <sheetFormatPr baseColWidth="10" defaultRowHeight="15" x14ac:dyDescent="0.25"/>
  <cols>
    <col min="1" max="1" width="14.28515625" customWidth="1"/>
  </cols>
  <sheetData>
    <row r="1" spans="1:9" x14ac:dyDescent="0.25">
      <c r="A1" t="s">
        <v>17</v>
      </c>
    </row>
    <row r="2" spans="1:9" x14ac:dyDescent="0.25">
      <c r="A2" t="s">
        <v>18</v>
      </c>
      <c r="B2" t="s">
        <v>19</v>
      </c>
      <c r="C2" t="s">
        <v>20</v>
      </c>
      <c r="D2" t="s">
        <v>21</v>
      </c>
      <c r="E2" t="s">
        <v>22</v>
      </c>
    </row>
    <row r="3" spans="1:9" x14ac:dyDescent="0.25">
      <c r="A3">
        <v>5</v>
      </c>
      <c r="B3">
        <v>0</v>
      </c>
      <c r="C3">
        <v>4293.7</v>
      </c>
      <c r="D3">
        <v>1168.0999999999999</v>
      </c>
      <c r="E3">
        <f>SUM(C3:D3)</f>
        <v>5461.7999999999993</v>
      </c>
      <c r="H3" t="s">
        <v>28</v>
      </c>
      <c r="I3" t="s">
        <v>27</v>
      </c>
    </row>
    <row r="4" spans="1:9" x14ac:dyDescent="0.25">
      <c r="A4">
        <v>15</v>
      </c>
      <c r="B4">
        <v>1</v>
      </c>
      <c r="C4">
        <v>3945.1</v>
      </c>
      <c r="D4">
        <v>1063.5</v>
      </c>
      <c r="E4">
        <f t="shared" ref="E4:E8" si="0">SUM(C4:D4)</f>
        <v>5008.6000000000004</v>
      </c>
      <c r="H4">
        <v>5</v>
      </c>
      <c r="I4">
        <f>E3/E12</f>
        <v>0.69713032679021114</v>
      </c>
    </row>
    <row r="5" spans="1:9" x14ac:dyDescent="0.25">
      <c r="A5">
        <v>25</v>
      </c>
      <c r="B5">
        <v>2</v>
      </c>
      <c r="C5">
        <v>3415.3</v>
      </c>
      <c r="D5">
        <v>1018.3</v>
      </c>
      <c r="E5">
        <f t="shared" si="0"/>
        <v>4433.6000000000004</v>
      </c>
      <c r="H5">
        <v>15</v>
      </c>
      <c r="I5">
        <f>E4/E13</f>
        <v>0.94256819062889308</v>
      </c>
    </row>
    <row r="6" spans="1:9" x14ac:dyDescent="0.25">
      <c r="A6">
        <v>35</v>
      </c>
      <c r="B6">
        <v>3</v>
      </c>
      <c r="C6">
        <v>2465.1999999999998</v>
      </c>
      <c r="D6">
        <v>798.58</v>
      </c>
      <c r="E6">
        <f t="shared" si="0"/>
        <v>3263.7799999999997</v>
      </c>
      <c r="H6">
        <v>25</v>
      </c>
      <c r="I6">
        <f t="shared" ref="I6:I9" si="1">E5/E14</f>
        <v>1.2486059636593032</v>
      </c>
    </row>
    <row r="7" spans="1:9" x14ac:dyDescent="0.25">
      <c r="A7">
        <v>45</v>
      </c>
      <c r="B7">
        <v>4</v>
      </c>
      <c r="C7">
        <v>1796.1</v>
      </c>
      <c r="D7">
        <v>803.43</v>
      </c>
      <c r="E7">
        <f t="shared" si="0"/>
        <v>2599.5299999999997</v>
      </c>
      <c r="H7">
        <v>35</v>
      </c>
      <c r="I7">
        <f t="shared" si="1"/>
        <v>1.6646418279652153</v>
      </c>
    </row>
    <row r="8" spans="1:9" x14ac:dyDescent="0.25">
      <c r="A8">
        <v>55</v>
      </c>
      <c r="B8">
        <v>5</v>
      </c>
      <c r="C8">
        <v>783.71</v>
      </c>
      <c r="D8">
        <v>596.27</v>
      </c>
      <c r="E8">
        <f t="shared" si="0"/>
        <v>1379.98</v>
      </c>
      <c r="H8">
        <v>45</v>
      </c>
      <c r="I8">
        <f t="shared" si="1"/>
        <v>5.5615150594547869</v>
      </c>
    </row>
    <row r="9" spans="1:9" x14ac:dyDescent="0.25">
      <c r="H9">
        <v>55</v>
      </c>
      <c r="I9">
        <f t="shared" si="1"/>
        <v>14.913543422815891</v>
      </c>
    </row>
    <row r="10" spans="1:9" x14ac:dyDescent="0.25">
      <c r="A10" t="s">
        <v>23</v>
      </c>
    </row>
    <row r="11" spans="1:9" x14ac:dyDescent="0.25">
      <c r="A11" t="s">
        <v>24</v>
      </c>
      <c r="B11" t="s">
        <v>19</v>
      </c>
      <c r="C11" t="s">
        <v>25</v>
      </c>
      <c r="D11" t="s">
        <v>26</v>
      </c>
      <c r="E11" t="s">
        <v>22</v>
      </c>
    </row>
    <row r="12" spans="1:9" x14ac:dyDescent="0.25">
      <c r="A12">
        <v>5</v>
      </c>
      <c r="B12">
        <v>0</v>
      </c>
      <c r="C12">
        <v>6910.6</v>
      </c>
      <c r="D12">
        <v>924.09</v>
      </c>
      <c r="E12">
        <f>SUM(C12:D12)</f>
        <v>7834.6900000000005</v>
      </c>
      <c r="H12" t="s">
        <v>28</v>
      </c>
      <c r="I12" t="s">
        <v>4</v>
      </c>
    </row>
    <row r="13" spans="1:9" x14ac:dyDescent="0.25">
      <c r="A13">
        <v>15</v>
      </c>
      <c r="B13">
        <v>1</v>
      </c>
      <c r="C13">
        <v>4422.1000000000004</v>
      </c>
      <c r="D13">
        <v>891.68</v>
      </c>
      <c r="E13">
        <f t="shared" ref="E13:E17" si="2">SUM(C13:D13)</f>
        <v>5313.7800000000007</v>
      </c>
      <c r="H13">
        <v>5</v>
      </c>
      <c r="I13">
        <f>E3/F20</f>
        <v>0.68826813952872945</v>
      </c>
    </row>
    <row r="14" spans="1:9" x14ac:dyDescent="0.25">
      <c r="A14">
        <v>25</v>
      </c>
      <c r="B14">
        <v>2</v>
      </c>
      <c r="C14">
        <v>3000.3</v>
      </c>
      <c r="D14">
        <v>550.54</v>
      </c>
      <c r="E14">
        <f t="shared" si="2"/>
        <v>3550.84</v>
      </c>
      <c r="H14">
        <v>25</v>
      </c>
      <c r="I14">
        <f>E5/F21</f>
        <v>0.6633521005800741</v>
      </c>
    </row>
    <row r="15" spans="1:9" x14ac:dyDescent="0.25">
      <c r="A15">
        <v>35</v>
      </c>
      <c r="B15">
        <v>3</v>
      </c>
      <c r="C15">
        <v>1721.7</v>
      </c>
      <c r="D15">
        <v>238.95</v>
      </c>
      <c r="E15">
        <f t="shared" si="2"/>
        <v>1960.65</v>
      </c>
      <c r="H15">
        <v>35</v>
      </c>
      <c r="I15">
        <f>E6/F22</f>
        <v>0.56118517092025777</v>
      </c>
    </row>
    <row r="16" spans="1:9" x14ac:dyDescent="0.25">
      <c r="A16">
        <v>45</v>
      </c>
      <c r="B16">
        <v>4</v>
      </c>
      <c r="C16">
        <v>435.78</v>
      </c>
      <c r="D16">
        <v>31.634</v>
      </c>
      <c r="E16">
        <f t="shared" si="2"/>
        <v>467.41399999999999</v>
      </c>
      <c r="H16">
        <v>45</v>
      </c>
      <c r="I16">
        <f>E7/F23</f>
        <v>0.5440487053485471</v>
      </c>
    </row>
    <row r="17" spans="1:9" x14ac:dyDescent="0.25">
      <c r="A17">
        <v>55</v>
      </c>
      <c r="B17">
        <v>5</v>
      </c>
      <c r="C17">
        <v>81.421999999999997</v>
      </c>
      <c r="D17">
        <v>11.11</v>
      </c>
      <c r="E17">
        <f t="shared" si="2"/>
        <v>92.531999999999996</v>
      </c>
      <c r="H17">
        <v>55</v>
      </c>
      <c r="I17">
        <f>E8/F24</f>
        <v>0.29929361345886496</v>
      </c>
    </row>
    <row r="18" spans="1:9" x14ac:dyDescent="0.25">
      <c r="H18">
        <v>15</v>
      </c>
      <c r="I18">
        <f>E4/E25</f>
        <v>0.7168096631770271</v>
      </c>
    </row>
    <row r="19" spans="1:9" x14ac:dyDescent="0.25">
      <c r="A19" t="s">
        <v>30</v>
      </c>
      <c r="E19" t="s">
        <v>22</v>
      </c>
      <c r="F19" t="s">
        <v>31</v>
      </c>
    </row>
    <row r="20" spans="1:9" x14ac:dyDescent="0.25">
      <c r="A20">
        <v>5</v>
      </c>
      <c r="B20">
        <v>0</v>
      </c>
      <c r="C20">
        <v>6985</v>
      </c>
      <c r="D20">
        <v>906.96</v>
      </c>
      <c r="E20">
        <f>SUM(C20:D20)</f>
        <v>7891.96</v>
      </c>
      <c r="F20">
        <v>7935.57</v>
      </c>
    </row>
    <row r="21" spans="1:9" x14ac:dyDescent="0.25">
      <c r="A21">
        <v>25</v>
      </c>
      <c r="B21">
        <v>1</v>
      </c>
      <c r="C21">
        <v>5033.3999999999996</v>
      </c>
      <c r="D21">
        <v>782.47</v>
      </c>
      <c r="E21">
        <f t="shared" ref="E21:E24" si="3">SUM(C21:D21)</f>
        <v>5815.87</v>
      </c>
      <c r="F21">
        <f>E22</f>
        <v>6683.63</v>
      </c>
    </row>
    <row r="22" spans="1:9" x14ac:dyDescent="0.25">
      <c r="A22">
        <v>35</v>
      </c>
      <c r="B22">
        <v>2</v>
      </c>
      <c r="C22">
        <v>5688.5</v>
      </c>
      <c r="D22">
        <v>995.13</v>
      </c>
      <c r="E22">
        <f t="shared" si="3"/>
        <v>6683.63</v>
      </c>
      <c r="F22">
        <f>E21</f>
        <v>5815.87</v>
      </c>
    </row>
    <row r="23" spans="1:9" x14ac:dyDescent="0.25">
      <c r="A23">
        <v>45</v>
      </c>
      <c r="B23">
        <v>3</v>
      </c>
      <c r="C23">
        <v>3790.7</v>
      </c>
      <c r="D23">
        <v>820.09</v>
      </c>
      <c r="E23">
        <f t="shared" si="3"/>
        <v>4610.79</v>
      </c>
      <c r="F23">
        <f>E24</f>
        <v>4778.12</v>
      </c>
    </row>
    <row r="24" spans="1:9" x14ac:dyDescent="0.25">
      <c r="A24">
        <v>55</v>
      </c>
      <c r="B24">
        <v>4</v>
      </c>
      <c r="C24">
        <v>3958.1</v>
      </c>
      <c r="D24">
        <v>820.02</v>
      </c>
      <c r="E24">
        <f t="shared" si="3"/>
        <v>4778.12</v>
      </c>
      <c r="F24">
        <f>E23</f>
        <v>4610.79</v>
      </c>
    </row>
    <row r="25" spans="1:9" x14ac:dyDescent="0.25">
      <c r="C25">
        <v>6212</v>
      </c>
      <c r="D25">
        <v>775.35</v>
      </c>
      <c r="E25">
        <f>SUM(C25:D25)</f>
        <v>6987.35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96E57-AB84-43F3-90AF-31077ABB3345}">
  <dimension ref="A2:G7"/>
  <sheetViews>
    <sheetView zoomScale="70" zoomScaleNormal="70" workbookViewId="0">
      <selection activeCell="D3" sqref="D3:D7"/>
    </sheetView>
  </sheetViews>
  <sheetFormatPr baseColWidth="10" defaultRowHeight="15" x14ac:dyDescent="0.25"/>
  <cols>
    <col min="5" max="5" width="15.85546875" customWidth="1"/>
  </cols>
  <sheetData>
    <row r="2" spans="1:7" x14ac:dyDescent="0.25">
      <c r="A2" t="s">
        <v>4</v>
      </c>
      <c r="B2" s="1" t="s">
        <v>6</v>
      </c>
      <c r="C2" s="1" t="s">
        <v>9</v>
      </c>
      <c r="D2" s="1" t="s">
        <v>15</v>
      </c>
      <c r="E2" s="1" t="s">
        <v>16</v>
      </c>
      <c r="F2" s="1" t="s">
        <v>29</v>
      </c>
      <c r="G2" s="1" t="s">
        <v>32</v>
      </c>
    </row>
    <row r="3" spans="1:7" x14ac:dyDescent="0.25">
      <c r="A3">
        <v>0.68826813952872945</v>
      </c>
      <c r="B3" s="1">
        <v>8.7266462599716474E-2</v>
      </c>
      <c r="C3" s="1">
        <v>3.2388633639632438</v>
      </c>
      <c r="D3">
        <f>LN(1+(C3/A3))</f>
        <v>1.7414860413358297</v>
      </c>
      <c r="E3">
        <f>1/COS(B3)</f>
        <v>1.0038198375433474</v>
      </c>
      <c r="F3">
        <f>2.8837*D3/E3</f>
        <v>5.0028133630934279</v>
      </c>
      <c r="G3">
        <f>1.7802*2.8837</f>
        <v>5.1335627400000003</v>
      </c>
    </row>
    <row r="4" spans="1:7" x14ac:dyDescent="0.25">
      <c r="A4">
        <v>0.6633521005800741</v>
      </c>
      <c r="B4" s="1">
        <v>0.43633231299858238</v>
      </c>
      <c r="C4" s="1">
        <v>3.895362199733948</v>
      </c>
      <c r="D4">
        <f>LN(1+(C4/A4))</f>
        <v>1.9274899900850828</v>
      </c>
      <c r="E4">
        <f t="shared" ref="E4:E7" si="0">1/COS(B4)</f>
        <v>1.1033779189624917</v>
      </c>
      <c r="F4">
        <f t="shared" ref="F4:F7" si="1">2.8837*D4/E4</f>
        <v>5.0375331868475639</v>
      </c>
      <c r="G4">
        <f t="shared" ref="G4:G7" si="2">1.7802*2.8837</f>
        <v>5.1335627400000003</v>
      </c>
    </row>
    <row r="5" spans="1:7" x14ac:dyDescent="0.25">
      <c r="A5">
        <v>0.56118517092025777</v>
      </c>
      <c r="B5" s="1">
        <v>0.6108652381980153</v>
      </c>
      <c r="C5" s="1">
        <v>4.3678948921325311</v>
      </c>
      <c r="D5">
        <f>LN(1+(C5/A5))</f>
        <v>2.1728567258361342</v>
      </c>
      <c r="E5">
        <f t="shared" si="0"/>
        <v>1.2207745887614561</v>
      </c>
      <c r="F5">
        <f t="shared" si="1"/>
        <v>5.1326977133843625</v>
      </c>
      <c r="G5">
        <f t="shared" si="2"/>
        <v>5.1335627400000003</v>
      </c>
    </row>
    <row r="6" spans="1:7" x14ac:dyDescent="0.25">
      <c r="A6">
        <v>0.5440487053485471</v>
      </c>
      <c r="B6" s="1">
        <v>0.78539816339744828</v>
      </c>
      <c r="C6" s="1">
        <v>5.7820114014124933</v>
      </c>
      <c r="D6">
        <f>LN(1+(C6/A6))</f>
        <v>2.4533941306245444</v>
      </c>
      <c r="E6">
        <f t="shared" si="0"/>
        <v>1.4142135623730949</v>
      </c>
      <c r="F6">
        <f t="shared" si="1"/>
        <v>5.0026762878798685</v>
      </c>
      <c r="G6">
        <f t="shared" si="2"/>
        <v>5.1335627400000003</v>
      </c>
    </row>
    <row r="7" spans="1:7" x14ac:dyDescent="0.25">
      <c r="A7">
        <v>0.29929361345886496</v>
      </c>
      <c r="B7" s="1">
        <v>0.95993108859688125</v>
      </c>
      <c r="C7" s="1">
        <v>7.0840640217345419</v>
      </c>
      <c r="D7">
        <f>LN(1+(C7/A7))</f>
        <v>3.2055587018768055</v>
      </c>
      <c r="E7">
        <f t="shared" si="0"/>
        <v>1.7434467956210977</v>
      </c>
      <c r="F7">
        <f t="shared" si="1"/>
        <v>5.3020657996672869</v>
      </c>
      <c r="G7">
        <f t="shared" si="2"/>
        <v>5.1335627400000003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E1398-CBBD-4BB5-BCB7-908EA5ED3751}">
  <dimension ref="A1:E9"/>
  <sheetViews>
    <sheetView tabSelected="1" workbookViewId="0">
      <selection activeCell="G13" sqref="G13"/>
    </sheetView>
  </sheetViews>
  <sheetFormatPr baseColWidth="10" defaultRowHeight="15" x14ac:dyDescent="0.25"/>
  <sheetData>
    <row r="1" spans="1:5" x14ac:dyDescent="0.25">
      <c r="A1" t="s">
        <v>33</v>
      </c>
      <c r="B1" t="s">
        <v>34</v>
      </c>
      <c r="C1" t="s">
        <v>35</v>
      </c>
      <c r="D1" t="s">
        <v>37</v>
      </c>
      <c r="E1" t="s">
        <v>38</v>
      </c>
    </row>
    <row r="2" spans="1:5" x14ac:dyDescent="0.25">
      <c r="A2">
        <v>1.0038198375433474</v>
      </c>
      <c r="B2">
        <v>1.7414860413358297</v>
      </c>
      <c r="C2">
        <v>2.3456815284280403</v>
      </c>
      <c r="D2">
        <v>3.2940442018704723</v>
      </c>
      <c r="E2">
        <v>4.5686596840530056</v>
      </c>
    </row>
    <row r="3" spans="1:5" x14ac:dyDescent="0.25">
      <c r="A3">
        <v>1.035276180410083</v>
      </c>
      <c r="C3">
        <v>2.3804398063514411</v>
      </c>
      <c r="D3">
        <v>3.2450034997606467</v>
      </c>
      <c r="E3">
        <v>5.1219312513076742</v>
      </c>
    </row>
    <row r="4" spans="1:5" x14ac:dyDescent="0.25">
      <c r="A4">
        <v>1.1033779189624917</v>
      </c>
      <c r="B4">
        <v>1.9274899900850828</v>
      </c>
      <c r="C4">
        <v>2.5707362195397558</v>
      </c>
      <c r="D4">
        <v>3.4871593793853468</v>
      </c>
      <c r="E4">
        <v>5.7021753099258117</v>
      </c>
    </row>
    <row r="5" spans="1:5" x14ac:dyDescent="0.25">
      <c r="A5">
        <v>1.2207745887614561</v>
      </c>
      <c r="B5">
        <v>2.1728567258361342</v>
      </c>
      <c r="C5">
        <v>2.9341973158311214</v>
      </c>
      <c r="D5">
        <v>3.8421032037438634</v>
      </c>
      <c r="E5">
        <v>6.3462191069718736</v>
      </c>
    </row>
    <row r="6" spans="1:5" x14ac:dyDescent="0.25">
      <c r="A6">
        <v>1.4142135623730949</v>
      </c>
      <c r="B6">
        <v>2.4533941306245444</v>
      </c>
      <c r="C6">
        <v>3.355855522915614</v>
      </c>
      <c r="D6">
        <v>3.9062831677363796</v>
      </c>
      <c r="E6">
        <v>6.763689344765921</v>
      </c>
    </row>
    <row r="7" spans="1:5" x14ac:dyDescent="0.25">
      <c r="A7">
        <v>1.7434467956210977</v>
      </c>
      <c r="B7">
        <v>3.2055587018768055</v>
      </c>
      <c r="C7">
        <v>4.1540057938351165</v>
      </c>
      <c r="D7">
        <v>4.9570402432076737</v>
      </c>
      <c r="E7">
        <v>7.6936002748736634</v>
      </c>
    </row>
    <row r="9" spans="1:5" x14ac:dyDescent="0.25">
      <c r="A9" t="s">
        <v>36</v>
      </c>
      <c r="B9">
        <f>1.7802*2.8837</f>
        <v>5.1335627400000003</v>
      </c>
      <c r="C9">
        <f>2.3635*2.9</f>
        <v>6.8541500000000006</v>
      </c>
      <c r="D9">
        <f>2.9888*2.8837</f>
        <v>8.6188025600000007</v>
      </c>
      <c r="E9">
        <f>4.7733*2.8837</f>
        <v>13.76476521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Angular</vt:lpstr>
      <vt:lpstr>Cálculos</vt:lpstr>
      <vt:lpstr>Infinito</vt:lpstr>
      <vt:lpstr>Hoja1</vt:lpstr>
      <vt:lpstr>Gráficos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Jesús Cortés de la torre</dc:creator>
  <cp:lastModifiedBy>Alan Jesús Cortés de la torre</cp:lastModifiedBy>
  <dcterms:created xsi:type="dcterms:W3CDTF">2019-10-29T00:53:45Z</dcterms:created>
  <dcterms:modified xsi:type="dcterms:W3CDTF">2019-11-04T23:27:59Z</dcterms:modified>
</cp:coreProperties>
</file>